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/Desktop/Data science/DAY 2/New Folder With Items/"/>
    </mc:Choice>
  </mc:AlternateContent>
  <xr:revisionPtr revIDLastSave="0" documentId="13_ncr:1_{D4DA0A81-479D-E640-AA33-9484E9DDE12F}" xr6:coauthVersionLast="41" xr6:coauthVersionMax="41" xr10:uidLastSave="{00000000-0000-0000-0000-000000000000}"/>
  <bookViews>
    <workbookView xWindow="0" yWindow="460" windowWidth="25600" windowHeight="14600" activeTab="3" xr2:uid="{00000000-000D-0000-FFFF-FFFF00000000}"/>
  </bookViews>
  <sheets>
    <sheet name="Category" sheetId="2" r:id="rId1"/>
    <sheet name="Sub category" sheetId="5" r:id="rId2"/>
    <sheet name="date created" sheetId="6" r:id="rId3"/>
    <sheet name="Sheet4" sheetId="13" r:id="rId4"/>
    <sheet name="Sheet1" sheetId="1" r:id="rId5"/>
    <sheet name="Line Chart of Goal" sheetId="10" r:id="rId6"/>
    <sheet name="New Sheet" sheetId="9" r:id="rId7"/>
    <sheet name="Sheet2" sheetId="11" r:id="rId8"/>
  </sheets>
  <definedNames>
    <definedName name="_xlnm._FilterDatabase" localSheetId="4" hidden="1">Sheet1!$A$1:$T$4115</definedName>
    <definedName name="_xlnm.Print_Titles" localSheetId="1">'Sub category'!$A:$A,'Sub category'!$1:$5</definedName>
    <definedName name="Range">Sheet1!$D$1</definedName>
  </definedNames>
  <calcPr calcId="191029"/>
  <pivotCaches>
    <pivotCache cacheId="0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9" l="1"/>
  <c r="D12" i="9"/>
  <c r="D5" i="9"/>
  <c r="E5" i="9" s="1"/>
  <c r="D4" i="9"/>
  <c r="D3" i="9"/>
  <c r="H6" i="9"/>
  <c r="H7" i="9"/>
  <c r="H8" i="9"/>
  <c r="H9" i="9"/>
  <c r="H10" i="9"/>
  <c r="H11" i="9"/>
  <c r="H13" i="9"/>
  <c r="G6" i="9"/>
  <c r="G7" i="9"/>
  <c r="G8" i="9"/>
  <c r="G9" i="9"/>
  <c r="G10" i="9"/>
  <c r="G11" i="9"/>
  <c r="G13" i="9"/>
  <c r="H2" i="9"/>
  <c r="G2" i="9"/>
  <c r="F6" i="9"/>
  <c r="F7" i="9"/>
  <c r="F8" i="9"/>
  <c r="F9" i="9"/>
  <c r="F10" i="9"/>
  <c r="F11" i="9"/>
  <c r="F13" i="9"/>
  <c r="F2" i="9"/>
  <c r="E6" i="9"/>
  <c r="E7" i="9"/>
  <c r="E8" i="9"/>
  <c r="E9" i="9"/>
  <c r="E10" i="9"/>
  <c r="E11" i="9"/>
  <c r="E13" i="9"/>
  <c r="E2" i="9"/>
  <c r="D13" i="9"/>
  <c r="C13" i="9"/>
  <c r="D11" i="9"/>
  <c r="C11" i="9"/>
  <c r="D10" i="9"/>
  <c r="C10" i="9"/>
  <c r="D9" i="9"/>
  <c r="C9" i="9"/>
  <c r="D8" i="9"/>
  <c r="C8" i="9"/>
  <c r="D7" i="9"/>
  <c r="C7" i="9"/>
  <c r="D6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13" i="9"/>
  <c r="D2" i="9"/>
  <c r="B2" i="9"/>
  <c r="E12" i="9" l="1"/>
  <c r="G12" i="9" s="1"/>
  <c r="H12" i="9"/>
  <c r="F5" i="9"/>
  <c r="G5" i="9"/>
  <c r="H5" i="9"/>
  <c r="E4" i="9"/>
  <c r="E3" i="9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F12" i="9" l="1"/>
  <c r="G4" i="9"/>
  <c r="F4" i="9"/>
  <c r="H4" i="9"/>
  <c r="F3" i="9"/>
  <c r="G3" i="9"/>
  <c r="H3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<sst xmlns="http://schemas.openxmlformats.org/spreadsheetml/2006/main" count="33089" uniqueCount="8410">
  <si>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</si>
  <si>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</si>
  <si>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</si>
  <si>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</si>
  <si>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</si>
  <si>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</si>
  <si>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</si>
  <si>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</si>
  <si>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</si>
  <si>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</si>
  <si>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</si>
  <si>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</si>
  <si>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</si>
  <si>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</si>
  <si>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</si>
  <si>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</si>
  <si>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</si>
  <si>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</si>
  <si>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</si>
  <si>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</si>
  <si>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</si>
  <si>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</si>
  <si>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</si>
  <si>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</si>
  <si>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</si>
  <si>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</si>
  <si>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</si>
  <si>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</si>
  <si>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</si>
  <si>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</si>
  <si>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</si>
  <si>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</si>
  <si>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</si>
  <si>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</si>
  <si>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</si>
  <si>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</si>
  <si>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</si>
  <si>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</si>
  <si>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</si>
  <si>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</si>
  <si>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</si>
  <si>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</si>
  <si>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</si>
  <si>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</si>
  <si>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</si>
  <si>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</si>
  <si>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</si>
  <si>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</si>
  <si>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</si>
  <si>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</si>
  <si>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</si>
  <si>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</si>
  <si>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</si>
  <si>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</si>
  <si>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</si>
  <si>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</si>
  <si>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</si>
  <si>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</si>
  <si>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</si>
  <si>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</si>
  <si>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</si>
  <si>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</si>
  <si>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</si>
  <si>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</si>
  <si>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</si>
  <si>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</si>
  <si>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</si>
  <si>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</si>
  <si>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</si>
  <si>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</si>
  <si>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</si>
  <si>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</si>
  <si>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</si>
  <si>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</si>
  <si>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</si>
  <si>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</si>
  <si>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</si>
  <si>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</si>
  <si>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</si>
  <si>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</si>
  <si>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</si>
  <si>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</si>
  <si>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</si>
  <si>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</si>
  <si>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</si>
  <si>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</si>
  <si>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</si>
  <si>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</si>
  <si>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</si>
  <si>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</si>
  <si>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</si>
  <si>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</si>
  <si>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</si>
  <si>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</si>
  <si>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</si>
  <si>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</si>
  <si>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</si>
  <si>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</si>
  <si>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</si>
  <si>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</si>
  <si>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</si>
  <si>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</si>
  <si>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</si>
  <si>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</si>
  <si>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</si>
  <si>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</si>
  <si>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</si>
  <si>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</si>
  <si>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</si>
  <si>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</si>
  <si>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</si>
  <si>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</si>
  <si>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</si>
  <si>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</si>
  <si>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</si>
  <si>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</si>
  <si>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</si>
  <si>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</si>
  <si>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</si>
  <si>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</si>
  <si>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</si>
  <si>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</si>
  <si>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</si>
  <si>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</si>
  <si>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</si>
  <si>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</si>
  <si>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</si>
  <si>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</si>
  <si>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</si>
  <si>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</si>
  <si>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</si>
  <si>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</si>
  <si>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</si>
  <si>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</si>
  <si>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</si>
  <si>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</si>
  <si>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</si>
  <si>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</si>
  <si>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</si>
  <si>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</si>
  <si>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</si>
  <si>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</si>
  <si>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</si>
  <si>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</si>
  <si>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</si>
  <si>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</si>
  <si>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</si>
  <si>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</si>
  <si>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</si>
  <si>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</si>
  <si>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</si>
  <si>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</si>
  <si>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</si>
  <si>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</si>
  <si>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</si>
  <si>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</si>
  <si>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</si>
  <si>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</si>
  <si>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</si>
  <si>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</si>
  <si>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</si>
  <si>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</si>
  <si>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</si>
  <si>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</si>
  <si>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</si>
  <si>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</si>
  <si>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</si>
  <si>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</si>
  <si>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</si>
  <si>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</si>
  <si>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</si>
  <si>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</si>
  <si>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</si>
  <si>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</si>
  <si>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</si>
  <si>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</si>
  <si>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</si>
  <si>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</si>
  <si>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</si>
  <si>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</si>
  <si>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</si>
  <si>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</si>
  <si>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</si>
  <si>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</si>
  <si>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</si>
  <si>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</si>
  <si>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</si>
  <si>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</si>
  <si>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</si>
  <si>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</si>
  <si>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</si>
  <si>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</si>
  <si>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</si>
  <si>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</si>
  <si>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</si>
  <si>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</si>
  <si>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</si>
  <si>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</si>
  <si>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</si>
  <si>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</si>
  <si>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</si>
  <si>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</si>
  <si>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</si>
  <si>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</si>
  <si>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</si>
  <si>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</si>
  <si>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</si>
  <si>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</si>
  <si>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</si>
  <si>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</si>
  <si>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</si>
  <si>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</si>
  <si>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</si>
  <si>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</si>
  <si>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</si>
  <si>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</si>
  <si>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</si>
  <si>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</si>
  <si>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</si>
  <si>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</si>
  <si>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</si>
  <si>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</si>
  <si>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</si>
  <si>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</si>
  <si>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</si>
  <si>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</si>
  <si>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</si>
  <si>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</si>
  <si>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</si>
  <si>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</si>
  <si>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</si>
  <si>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</si>
  <si>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</si>
  <si>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</si>
  <si>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</si>
  <si>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</si>
  <si>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</si>
  <si>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</si>
  <si>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</si>
  <si>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</si>
  <si>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</si>
  <si>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</si>
  <si>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</si>
  <si>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</si>
  <si>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</si>
  <si>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</si>
  <si>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</si>
  <si>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</si>
  <si>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</si>
  <si>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</si>
  <si>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</si>
  <si>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</si>
  <si>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</si>
  <si>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</si>
  <si>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</si>
  <si>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</si>
  <si>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</si>
  <si>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</si>
  <si>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</si>
  <si>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</si>
  <si>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</si>
  <si>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</si>
  <si>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</si>
  <si>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</si>
  <si>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</si>
  <si>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</si>
  <si>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</si>
  <si>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</si>
  <si>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</si>
  <si>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</si>
  <si>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</si>
  <si>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</si>
  <si>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</si>
  <si>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</si>
  <si>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</si>
  <si>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</si>
  <si>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</si>
  <si>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</si>
  <si>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</si>
  <si>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</si>
  <si>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</si>
  <si>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</si>
  <si>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</si>
  <si>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</si>
  <si>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</si>
  <si>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</si>
  <si>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</si>
  <si>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</si>
  <si>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</si>
  <si>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</si>
  <si>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</si>
  <si>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</si>
  <si>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</si>
  <si>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</si>
  <si>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</si>
  <si>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</si>
  <si>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</si>
  <si>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</si>
  <si>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</si>
  <si>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</si>
  <si>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</si>
  <si>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</si>
  <si>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</si>
  <si>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</si>
  <si>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</si>
  <si>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</si>
  <si>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</si>
  <si>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</si>
  <si>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</si>
  <si>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</si>
  <si>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</si>
  <si>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</si>
  <si>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</si>
  <si>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</si>
  <si>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</si>
  <si>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</si>
  <si>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</si>
  <si>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</si>
  <si>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</si>
  <si>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</si>
  <si>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</si>
  <si>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</si>
  <si>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</si>
  <si>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</si>
  <si>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</si>
  <si>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</si>
  <si>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</si>
  <si>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</si>
  <si>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</si>
  <si>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</si>
  <si>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</si>
  <si>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</si>
  <si>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</si>
  <si>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</si>
  <si>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</si>
  <si>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</si>
  <si>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</si>
  <si>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</si>
  <si>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</si>
  <si>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</si>
  <si>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</si>
  <si>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</si>
  <si>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</si>
  <si>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</si>
  <si>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</si>
  <si>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</si>
  <si>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</si>
  <si>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</si>
  <si>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</si>
  <si>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</si>
  <si>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</si>
  <si>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</si>
  <si>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</si>
  <si>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</si>
  <si>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</si>
  <si>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</si>
  <si>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</si>
  <si>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</si>
  <si>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</si>
  <si>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</si>
  <si>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</si>
  <si>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</si>
  <si>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</si>
  <si>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</si>
  <si>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</si>
  <si>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</si>
  <si>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</si>
  <si>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</si>
  <si>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</si>
  <si>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</si>
  <si>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</si>
  <si>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</si>
  <si>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</si>
  <si>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</si>
  <si>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</si>
  <si>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</si>
  <si>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</si>
  <si>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</si>
  <si>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</si>
  <si>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</si>
  <si>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</si>
  <si>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</si>
  <si>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</si>
  <si>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</si>
  <si>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</si>
  <si>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</si>
  <si>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</si>
  <si>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</si>
  <si>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</si>
  <si>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</si>
  <si>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</si>
  <si>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</si>
  <si>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</si>
  <si>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</si>
  <si>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</si>
  <si>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</si>
  <si>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</si>
  <si>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</si>
  <si>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</si>
  <si>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</si>
  <si>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</si>
  <si>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</si>
  <si>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</si>
  <si>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</si>
  <si>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</si>
  <si>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</si>
  <si>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</si>
  <si>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</si>
  <si>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</si>
  <si>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</si>
  <si>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</si>
  <si>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</si>
  <si>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</si>
  <si>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</si>
  <si>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</si>
  <si>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</si>
  <si>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</si>
  <si>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</si>
  <si>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</si>
  <si>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</si>
  <si>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</si>
  <si>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</si>
  <si>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</si>
  <si>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</si>
  <si>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</si>
  <si>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</si>
  <si>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</si>
  <si>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</si>
  <si>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</si>
  <si>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</si>
  <si>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</si>
  <si>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</si>
  <si>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</si>
  <si>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</si>
  <si>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</si>
  <si>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</si>
  <si>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</si>
  <si>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</si>
  <si>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</si>
  <si>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</si>
  <si>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</si>
  <si>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</si>
  <si>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</si>
  <si>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</si>
  <si>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</si>
  <si>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</si>
  <si>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</si>
  <si>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</si>
  <si>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</si>
  <si>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</si>
  <si>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</si>
  <si>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</si>
  <si>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</si>
  <si>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</si>
  <si>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</si>
  <si>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</si>
  <si>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</si>
  <si>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</si>
  <si>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</si>
  <si>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</si>
  <si>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</si>
  <si>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</si>
  <si>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</si>
  <si>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</si>
  <si>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</si>
  <si>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</si>
  <si>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</si>
  <si>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</si>
  <si>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</si>
  <si>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</si>
  <si>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</si>
  <si>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</si>
  <si>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</si>
  <si>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</si>
  <si>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</si>
  <si>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</si>
  <si>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</si>
  <si>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</si>
  <si>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</si>
  <si>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</si>
  <si>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</si>
  <si>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</si>
  <si>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</si>
  <si>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</si>
  <si>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</si>
  <si>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</si>
  <si>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</si>
  <si>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</si>
  <si>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</si>
  <si>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</si>
  <si>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</si>
  <si>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</si>
  <si>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</si>
  <si>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</si>
  <si>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</si>
  <si>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</si>
  <si>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</si>
  <si>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</si>
  <si>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</si>
  <si>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</si>
  <si>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</si>
  <si>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</si>
  <si>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</si>
  <si>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</si>
  <si>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</si>
  <si>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</si>
  <si>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</si>
  <si>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</si>
  <si>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</si>
  <si>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</si>
  <si>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</si>
  <si>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</si>
  <si>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</si>
  <si>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</si>
  <si>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</si>
  <si>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</si>
  <si>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</si>
  <si>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</si>
  <si>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</si>
  <si>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</si>
  <si>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</si>
  <si>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</si>
  <si>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</si>
  <si>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</si>
  <si>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</si>
  <si>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</si>
  <si>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</si>
  <si>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</si>
  <si>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</si>
  <si>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</si>
  <si>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</si>
  <si>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</si>
  <si>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</si>
  <si>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</si>
  <si>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</si>
  <si>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</si>
  <si>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</si>
  <si>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</si>
  <si>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</si>
  <si>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</si>
  <si>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</si>
  <si>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</si>
  <si>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</si>
  <si>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</si>
  <si>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</si>
  <si>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</si>
  <si>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</si>
  <si>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</si>
  <si>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</si>
  <si>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</si>
  <si>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</si>
  <si>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</si>
  <si>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</si>
  <si>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</si>
  <si>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</si>
  <si>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</si>
  <si>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</si>
  <si>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</si>
  <si>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</si>
  <si>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</si>
  <si>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</si>
  <si>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</si>
  <si>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</si>
  <si>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</si>
  <si>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</si>
  <si>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</si>
  <si>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</si>
  <si>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</si>
  <si>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</si>
  <si>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</si>
  <si>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</si>
  <si>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</si>
  <si>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</si>
  <si>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</si>
  <si>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</si>
  <si>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</si>
  <si>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</si>
  <si>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</si>
  <si>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</si>
  <si>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</si>
  <si>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</si>
  <si>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</si>
  <si>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</si>
  <si>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</si>
  <si>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</si>
  <si>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</si>
  <si>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</si>
  <si>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</si>
  <si>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</si>
  <si>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</si>
  <si>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</si>
  <si>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</si>
  <si>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</si>
  <si>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</si>
  <si>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</si>
  <si>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</si>
  <si>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</si>
  <si>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</si>
  <si>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</si>
  <si>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</si>
  <si>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</si>
  <si>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</si>
  <si>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</si>
  <si>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</si>
  <si>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</si>
  <si>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</si>
  <si>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</si>
  <si>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</si>
  <si>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</si>
  <si>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</si>
  <si>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</si>
  <si>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</si>
  <si>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</si>
  <si>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</si>
  <si>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</si>
  <si>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</si>
  <si>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</si>
  <si>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</si>
  <si>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</si>
  <si>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</si>
  <si>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</si>
  <si>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</si>
  <si>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</si>
  <si>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</si>
  <si>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</si>
  <si>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</si>
  <si>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</si>
  <si>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</si>
  <si>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</si>
  <si>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</si>
  <si>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</si>
  <si>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</si>
  <si>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</si>
  <si>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</si>
  <si>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</si>
  <si>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</si>
  <si>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</si>
  <si>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</si>
  <si>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</si>
  <si>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</si>
  <si>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</si>
  <si>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</si>
  <si>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</si>
  <si>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</si>
  <si>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</si>
  <si>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</si>
  <si>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</si>
  <si>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</si>
  <si>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</si>
  <si>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</si>
  <si>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</si>
  <si>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</si>
  <si>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</si>
  <si>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</si>
  <si>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</si>
  <si>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</si>
  <si>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</si>
  <si>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</si>
  <si>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</si>
  <si>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</si>
  <si>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</si>
  <si>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</si>
  <si>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</si>
  <si>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</si>
  <si>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</si>
  <si>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</si>
  <si>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</si>
  <si>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</si>
  <si>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</si>
  <si>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</si>
  <si>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</si>
  <si>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</si>
  <si>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</si>
  <si>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</si>
  <si>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</si>
  <si>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</si>
  <si>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</si>
  <si>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</si>
  <si>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</si>
  <si>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</si>
  <si>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</si>
  <si>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</si>
  <si>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</si>
  <si>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</si>
  <si>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</si>
  <si>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</si>
  <si>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</si>
  <si>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</si>
  <si>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</si>
  <si>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</si>
  <si>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</si>
  <si>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</si>
  <si>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</si>
  <si>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</si>
  <si>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</si>
  <si>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</si>
  <si>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</si>
  <si>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</si>
  <si>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</si>
  <si>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</si>
  <si>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</si>
  <si>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</si>
  <si>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</si>
  <si>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</si>
  <si>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</si>
  <si>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</si>
  <si>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</si>
  <si>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</si>
  <si>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</si>
  <si>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</si>
  <si>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</si>
  <si>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</si>
  <si>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</si>
  <si>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</si>
  <si>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</si>
  <si>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</si>
  <si>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</si>
  <si>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</si>
  <si>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</si>
  <si>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</si>
  <si>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</si>
  <si>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</si>
  <si>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</si>
  <si>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</si>
  <si>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</si>
  <si>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</si>
  <si>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</si>
  <si>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</si>
  <si>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</si>
  <si>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</si>
  <si>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</si>
  <si>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</si>
  <si>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</si>
  <si>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</si>
  <si>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</si>
  <si>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</si>
  <si>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</si>
  <si>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</si>
  <si>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</si>
  <si>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</si>
  <si>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</si>
  <si>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</si>
  <si>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</si>
  <si>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</si>
  <si>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</si>
  <si>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</si>
  <si>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</si>
  <si>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</si>
  <si>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</si>
  <si>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</si>
  <si>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</si>
  <si>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</si>
  <si>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</si>
  <si>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</si>
  <si>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</si>
  <si>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</si>
  <si>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</si>
  <si>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</si>
  <si>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</si>
  <si>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</si>
  <si>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</si>
  <si>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</si>
  <si>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</si>
  <si>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</si>
  <si>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</si>
  <si>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</si>
  <si>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</si>
  <si>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</si>
  <si>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</si>
  <si>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</si>
  <si>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</si>
  <si>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</si>
  <si>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</si>
  <si>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</si>
  <si>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</si>
  <si>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</si>
  <si>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</si>
  <si>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</si>
  <si>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</si>
  <si>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</si>
  <si>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</si>
  <si>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</si>
  <si>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</si>
  <si>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</si>
  <si>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</si>
  <si>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</si>
  <si>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</si>
  <si>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</si>
  <si>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</si>
  <si>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</si>
  <si>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</si>
  <si>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</si>
  <si>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</si>
  <si>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</si>
  <si>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</si>
  <si>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</si>
  <si>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</si>
  <si>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</si>
  <si>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</si>
  <si>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</si>
  <si>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</si>
  <si>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</si>
  <si>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</si>
  <si>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</si>
  <si>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</si>
  <si>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</si>
  <si>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</si>
  <si>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</si>
  <si>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</si>
  <si>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</si>
  <si>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</si>
  <si>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</si>
  <si>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</si>
  <si>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</si>
  <si>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</si>
  <si>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</si>
  <si>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</si>
  <si>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</si>
  <si>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</si>
  <si>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</si>
  <si>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</si>
  <si>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</si>
  <si>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</si>
  <si>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</si>
  <si>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</si>
  <si>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</si>
  <si>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</si>
  <si>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</si>
  <si>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</si>
  <si>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</si>
  <si>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</si>
  <si>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</si>
  <si>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</si>
  <si>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</si>
  <si>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</si>
  <si>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</si>
  <si>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</si>
  <si>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</si>
  <si>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</si>
  <si>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</si>
  <si>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</si>
  <si>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</si>
  <si>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</si>
  <si>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</si>
  <si>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</si>
  <si>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</si>
  <si>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</si>
  <si>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</si>
  <si>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</si>
  <si>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</si>
  <si>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</si>
  <si>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</si>
  <si>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</si>
  <si>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</si>
  <si>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</si>
  <si>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</si>
  <si>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</si>
  <si>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</si>
  <si>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</si>
  <si>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</si>
  <si>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</si>
  <si>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</si>
  <si>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</si>
  <si>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</si>
  <si>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</si>
  <si>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</si>
  <si>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</si>
  <si>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</si>
  <si>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</si>
  <si>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</si>
  <si>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</si>
  <si>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</si>
  <si>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</si>
  <si>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</si>
  <si>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</si>
  <si>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</si>
  <si>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</si>
  <si>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</si>
  <si>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</si>
  <si>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</si>
  <si>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</si>
  <si>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</si>
  <si>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</si>
  <si>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</si>
  <si>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</si>
  <si>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</si>
  <si>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</si>
  <si>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</si>
  <si>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</si>
  <si>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</si>
  <si>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</si>
  <si>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</si>
  <si>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</si>
  <si>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</si>
  <si>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</si>
  <si>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</si>
  <si>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</si>
  <si>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</si>
  <si>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</si>
  <si>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</si>
  <si>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</si>
  <si>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</si>
  <si>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</si>
  <si>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</si>
  <si>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</si>
  <si>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</si>
  <si>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</si>
  <si>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</si>
  <si>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</si>
  <si>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</si>
  <si>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</si>
  <si>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</si>
  <si>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</si>
  <si>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</si>
  <si>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</si>
  <si>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</si>
  <si>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</si>
  <si>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</si>
  <si>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</si>
  <si>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</si>
  <si>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</si>
  <si>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</si>
  <si>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</si>
  <si>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</si>
  <si>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</si>
  <si>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</si>
  <si>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</si>
  <si>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</si>
  <si>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</si>
  <si>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</si>
  <si>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</si>
  <si>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</si>
  <si>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</si>
  <si>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</si>
  <si>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</si>
  <si>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</si>
  <si>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</si>
  <si>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</si>
  <si>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</si>
  <si>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</si>
  <si>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</si>
  <si>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</si>
  <si>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</si>
  <si>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</si>
  <si>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</si>
  <si>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</si>
  <si>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</si>
  <si>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</si>
  <si>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</si>
  <si>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</si>
  <si>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</si>
  <si>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</si>
  <si>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</si>
  <si>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</si>
  <si>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</si>
  <si>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</si>
  <si>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</si>
  <si>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</si>
  <si>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</si>
  <si>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</si>
  <si>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</si>
  <si>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</si>
  <si>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</si>
  <si>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</si>
  <si>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</si>
  <si>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</si>
  <si>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</si>
  <si>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</si>
  <si>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</si>
  <si>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</si>
  <si>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</si>
  <si>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</si>
  <si>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</si>
  <si>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</si>
  <si>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</si>
  <si>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</si>
  <si>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</si>
  <si>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</si>
  <si>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</si>
  <si>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</si>
  <si>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</si>
  <si>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</si>
  <si>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</si>
  <si>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</si>
  <si>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</si>
  <si>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</si>
  <si>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</si>
  <si>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</si>
  <si>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</si>
  <si>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</si>
  <si>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</si>
  <si>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</si>
  <si>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</si>
  <si>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</si>
  <si>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</si>
  <si>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</si>
  <si>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</si>
  <si>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</si>
  <si>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</si>
  <si>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</si>
  <si>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</si>
  <si>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</si>
  <si>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</si>
  <si>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</si>
  <si>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</si>
  <si>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</si>
  <si>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</si>
  <si>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</si>
  <si>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</si>
  <si>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</si>
  <si>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</si>
  <si>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</si>
  <si>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</si>
  <si>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</si>
  <si>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</si>
  <si>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</si>
  <si>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</si>
  <si>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</si>
  <si>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</si>
  <si>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</si>
  <si>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</si>
  <si>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</si>
  <si>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</si>
  <si>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</si>
  <si>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</si>
  <si>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</si>
  <si>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</si>
  <si>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</si>
  <si>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</si>
  <si>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</si>
  <si>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</si>
  <si>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</si>
  <si>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</si>
  <si>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</si>
  <si>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</si>
  <si>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</si>
  <si>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</si>
  <si>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</si>
  <si>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</si>
  <si>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</si>
  <si>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</si>
  <si>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</si>
  <si>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</si>
  <si>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</si>
  <si>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</si>
  <si>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</si>
  <si>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</si>
  <si>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</si>
  <si>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</si>
  <si>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</si>
  <si>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</si>
  <si>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</si>
  <si>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</si>
  <si>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</si>
  <si>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</si>
  <si>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</si>
  <si>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</si>
  <si>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</si>
  <si>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</si>
  <si>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</si>
  <si>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</si>
  <si>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</si>
  <si>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</si>
  <si>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</si>
  <si>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</si>
  <si>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</si>
  <si>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</si>
  <si>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</si>
  <si>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</si>
  <si>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</si>
  <si>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</si>
  <si>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</si>
  <si>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</si>
  <si>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</si>
  <si>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</si>
  <si>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</si>
  <si>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</si>
  <si>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</si>
  <si>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</si>
  <si>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</si>
  <si>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</si>
  <si>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</si>
  <si>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</si>
  <si>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</si>
  <si>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</si>
  <si>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</si>
  <si>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</si>
  <si>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</si>
  <si>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</si>
  <si>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</si>
  <si>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</si>
  <si>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</si>
  <si>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</si>
  <si>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</si>
  <si>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</si>
  <si>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</si>
  <si>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</si>
  <si>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</si>
  <si>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</si>
  <si>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</si>
  <si>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</si>
  <si>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</si>
  <si>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</si>
  <si>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</si>
  <si>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</si>
  <si>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</si>
  <si>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</si>
  <si>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</si>
  <si>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</si>
  <si>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</si>
  <si>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</si>
  <si>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</si>
  <si>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</si>
  <si>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</si>
  <si>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</si>
  <si>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</si>
  <si>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</si>
  <si>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</si>
  <si>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</si>
  <si>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</si>
  <si>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</si>
  <si>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</si>
  <si>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</si>
  <si>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</si>
  <si>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</si>
  <si>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</si>
  <si>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</si>
  <si>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</si>
  <si>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</si>
  <si>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</si>
  <si>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</si>
  <si>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</si>
  <si>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</si>
  <si>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</si>
  <si>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</si>
  <si>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</si>
  <si>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</si>
  <si>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</si>
  <si>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</si>
  <si>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</si>
  <si>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</si>
  <si>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</si>
  <si>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</si>
  <si>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</si>
  <si>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</si>
  <si>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</si>
  <si>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</si>
  <si>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</si>
  <si>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</si>
  <si>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</si>
  <si>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</si>
  <si>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</si>
  <si>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</si>
  <si>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</si>
  <si>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</si>
  <si>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</si>
  <si>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</si>
  <si>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</si>
  <si>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</si>
  <si>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</si>
  <si>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</si>
  <si>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</si>
  <si>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</si>
  <si>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</si>
  <si>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</si>
  <si>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</si>
  <si>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</si>
  <si>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</si>
  <si>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</si>
  <si>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</si>
  <si>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</si>
  <si>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</si>
  <si>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</si>
  <si>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</si>
  <si>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</si>
  <si>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</si>
  <si>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</si>
  <si>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</si>
  <si>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</si>
  <si>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</si>
  <si>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</si>
  <si>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</si>
  <si>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</si>
  <si>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</si>
  <si>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</si>
  <si>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</si>
  <si>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</si>
  <si>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</si>
  <si>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</si>
  <si>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</si>
  <si>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</si>
  <si>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</si>
  <si>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</si>
  <si>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</si>
  <si>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</si>
  <si>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</si>
  <si>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</si>
  <si>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</si>
  <si>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</si>
  <si>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</si>
  <si>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</si>
  <si>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</si>
  <si>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</si>
  <si>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</si>
  <si>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</si>
  <si>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</si>
  <si>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</si>
  <si>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</si>
  <si>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</si>
  <si>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</si>
  <si>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</si>
  <si>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</si>
  <si>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</si>
  <si>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</si>
  <si>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</si>
  <si>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</si>
  <si>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</si>
  <si>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</si>
  <si>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</si>
  <si>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</si>
  <si>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</si>
  <si>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</si>
  <si>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</si>
  <si>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</si>
  <si>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</si>
  <si>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</si>
  <si>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</si>
  <si>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</si>
  <si>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</si>
  <si>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</si>
  <si>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</si>
  <si>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</si>
  <si>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</si>
  <si>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</si>
  <si>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</si>
  <si>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</si>
  <si>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</si>
  <si>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</si>
  <si>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</si>
  <si>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</si>
  <si>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</si>
  <si>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</si>
  <si>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</si>
  <si>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</si>
  <si>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</si>
  <si>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</si>
  <si>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</si>
  <si>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</si>
  <si>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</si>
  <si>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</si>
  <si>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</si>
  <si>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</si>
  <si>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</si>
  <si>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</si>
  <si>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</si>
  <si>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</si>
  <si>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</si>
  <si>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</si>
  <si>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</si>
  <si>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</si>
  <si>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</si>
  <si>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</si>
  <si>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</si>
  <si>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</si>
  <si>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</si>
  <si>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</si>
  <si>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</si>
  <si>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</si>
  <si>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</si>
  <si>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</si>
  <si>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</si>
  <si>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</si>
  <si>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</si>
  <si>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</si>
  <si>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</si>
  <si>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</si>
  <si>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</si>
  <si>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</si>
  <si>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</si>
  <si>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</si>
  <si>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</si>
  <si>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</si>
  <si>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</si>
  <si>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</si>
  <si>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</si>
  <si>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</si>
  <si>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</si>
  <si>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</si>
  <si>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</si>
  <si>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</si>
  <si>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</si>
  <si>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</si>
  <si>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</si>
  <si>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</si>
  <si>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</si>
  <si>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</si>
  <si>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</si>
  <si>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</si>
  <si>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</si>
  <si>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</si>
  <si>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</si>
  <si>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</si>
  <si>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</si>
  <si>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</si>
  <si>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</si>
  <si>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</si>
  <si>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</si>
  <si>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</si>
  <si>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</si>
  <si>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</si>
  <si>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</si>
  <si>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</si>
  <si>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</si>
  <si>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</si>
  <si>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</si>
  <si>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</si>
  <si>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</si>
  <si>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</si>
  <si>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</si>
  <si>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</si>
  <si>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</si>
  <si>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</si>
  <si>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</si>
  <si>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</si>
  <si>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</si>
  <si>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</si>
  <si>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</si>
  <si>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</si>
  <si>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</si>
  <si>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</si>
  <si>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</si>
  <si>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</si>
  <si>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</si>
  <si>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</si>
  <si>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</si>
  <si>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</si>
  <si>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</si>
  <si>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</si>
  <si>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</si>
  <si>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</si>
  <si>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</si>
  <si>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</si>
  <si>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</si>
  <si>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</si>
  <si>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</si>
  <si>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</si>
  <si>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</si>
  <si>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</si>
  <si>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</si>
  <si>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</si>
  <si>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</si>
  <si>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</si>
  <si>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</si>
  <si>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</si>
  <si>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</si>
  <si>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</si>
  <si>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</si>
  <si>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</si>
  <si>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</si>
  <si>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</si>
  <si>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</si>
  <si>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</si>
  <si>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</si>
  <si>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</si>
  <si>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</si>
  <si>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</si>
  <si>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</si>
  <si>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</si>
  <si>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</si>
  <si>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</si>
  <si>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</si>
  <si>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</si>
  <si>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</si>
  <si>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</si>
  <si>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</si>
  <si>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</si>
  <si>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</si>
  <si>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</si>
  <si>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</si>
  <si>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</si>
  <si>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</si>
  <si>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</si>
  <si>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</si>
  <si>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</si>
  <si>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</si>
  <si>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</si>
  <si>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</si>
  <si>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</si>
  <si>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</si>
  <si>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</si>
  <si>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</si>
  <si>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</si>
  <si>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</si>
  <si>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</si>
  <si>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</si>
  <si>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</si>
  <si>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</si>
  <si>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</si>
  <si>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</si>
  <si>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</si>
  <si>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</si>
  <si>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</si>
  <si>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</si>
  <si>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</si>
  <si>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</si>
  <si>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</si>
  <si>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</si>
  <si>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</si>
  <si>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</si>
  <si>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</si>
  <si>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</si>
  <si>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</si>
  <si>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</si>
  <si>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</si>
  <si>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</si>
  <si>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</si>
  <si>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</si>
  <si>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</si>
  <si>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</si>
  <si>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</si>
  <si>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</si>
  <si>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</si>
  <si>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</si>
  <si>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</si>
  <si>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</si>
  <si>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</si>
  <si>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</si>
  <si>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</si>
  <si>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</si>
  <si>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</si>
  <si>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</si>
  <si>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</si>
  <si>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</si>
  <si>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</si>
  <si>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</si>
  <si>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</si>
  <si>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</si>
  <si>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</si>
  <si>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</si>
  <si>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</si>
  <si>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</si>
  <si>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</si>
  <si>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</si>
  <si>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</si>
  <si>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</si>
  <si>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</si>
  <si>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</si>
  <si>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</si>
  <si>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</si>
  <si>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</si>
  <si>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</si>
  <si>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</si>
  <si>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</si>
  <si>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</si>
  <si>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</si>
  <si>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</si>
  <si>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</si>
  <si>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</si>
  <si>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</si>
  <si>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</si>
  <si>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</si>
  <si>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</si>
  <si>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</si>
  <si>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</si>
  <si>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</si>
  <si>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</si>
  <si>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</si>
  <si>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</si>
  <si>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</si>
  <si>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</si>
  <si>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</si>
  <si>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</si>
  <si>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</si>
  <si>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</si>
  <si>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</si>
  <si>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</si>
  <si>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</si>
  <si>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</si>
  <si>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</si>
  <si>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</si>
  <si>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</si>
  <si>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</si>
  <si>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</si>
  <si>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</si>
  <si>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</si>
  <si>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</si>
  <si>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</si>
  <si>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</si>
  <si>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</si>
  <si>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</si>
  <si>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</si>
  <si>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</si>
  <si>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</si>
  <si>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</si>
  <si>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</si>
  <si>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</si>
  <si>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</si>
  <si>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</si>
  <si>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</si>
  <si>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</si>
  <si>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</si>
  <si>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</si>
  <si>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</si>
  <si>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</si>
  <si>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</si>
  <si>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</si>
  <si>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</si>
  <si>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</si>
  <si>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</si>
  <si>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</si>
  <si>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</si>
  <si>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</si>
  <si>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</si>
  <si>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</si>
  <si>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</si>
  <si>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</si>
  <si>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</si>
  <si>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</si>
  <si>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</si>
  <si>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</si>
  <si>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</si>
  <si>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</si>
  <si>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</si>
  <si>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</si>
  <si>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</si>
  <si>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</si>
  <si>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</si>
  <si>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</si>
  <si>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</si>
  <si>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</si>
  <si>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</si>
  <si>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</si>
  <si>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</si>
  <si>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</si>
  <si>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</si>
  <si>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</si>
  <si>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</si>
  <si>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</si>
  <si>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</si>
  <si>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</si>
  <si>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</si>
  <si>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</si>
  <si>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</si>
  <si>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</si>
  <si>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</si>
  <si>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</si>
  <si>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</si>
  <si>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</si>
  <si>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</si>
  <si>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</si>
  <si>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</si>
  <si>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</si>
  <si>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</si>
  <si>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</si>
  <si>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</si>
  <si>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</si>
  <si>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</si>
  <si>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</si>
  <si>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</si>
  <si>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</si>
  <si>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</si>
  <si>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</si>
  <si>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</si>
  <si>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</si>
  <si>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</si>
  <si>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</si>
  <si>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</si>
  <si>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</si>
  <si>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</si>
  <si>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</si>
  <si>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</si>
  <si>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</si>
  <si>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</si>
  <si>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</si>
  <si>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</si>
  <si>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</si>
  <si>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</si>
  <si>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</si>
  <si>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</si>
  <si>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</si>
  <si>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</si>
  <si>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</si>
  <si>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</si>
  <si>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</si>
  <si>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</si>
  <si>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</si>
  <si>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</si>
  <si>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</si>
  <si>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</si>
  <si>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</si>
  <si>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</si>
  <si>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</si>
  <si>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</si>
  <si>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</si>
  <si>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</si>
  <si>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</si>
  <si>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</si>
  <si>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</si>
  <si>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</si>
  <si>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</si>
  <si>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</si>
  <si>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</si>
  <si>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</si>
  <si>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</si>
  <si>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</si>
  <si>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</si>
  <si>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</si>
  <si>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</si>
  <si>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</si>
  <si>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</si>
  <si>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</si>
  <si>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</si>
  <si>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</si>
  <si>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</si>
  <si>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</si>
  <si>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</si>
  <si>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</si>
  <si>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</si>
  <si>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</si>
  <si>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</si>
  <si>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</si>
  <si>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</si>
  <si>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</si>
  <si>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</si>
  <si>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</si>
  <si>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</si>
  <si>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</si>
  <si>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</si>
  <si>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</si>
  <si>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</si>
  <si>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</si>
  <si>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</si>
  <si>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</si>
  <si>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</si>
  <si>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</si>
  <si>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</si>
  <si>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</si>
  <si>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</si>
  <si>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</si>
  <si>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</si>
  <si>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</si>
  <si>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</si>
  <si>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</si>
  <si>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</si>
  <si>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</si>
  <si>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</si>
  <si>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</si>
  <si>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</si>
  <si>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</si>
  <si>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</si>
  <si>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</si>
  <si>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</si>
  <si>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</si>
  <si>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</si>
  <si>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</si>
  <si>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</si>
  <si>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</si>
  <si>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</si>
  <si>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</si>
  <si>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</si>
  <si>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</si>
  <si>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</si>
  <si>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</si>
  <si>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</si>
  <si>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</si>
  <si>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</si>
  <si>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</si>
  <si>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</si>
  <si>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</si>
  <si>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</si>
  <si>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</si>
  <si>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</si>
  <si>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</si>
  <si>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</si>
  <si>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</si>
  <si>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</si>
  <si>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</si>
  <si>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</si>
  <si>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</si>
  <si>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</si>
  <si>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</si>
  <si>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</si>
  <si>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</si>
  <si>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</si>
  <si>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</si>
  <si>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</si>
  <si>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</si>
  <si>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</si>
  <si>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</si>
  <si>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</si>
  <si>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</si>
  <si>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</si>
  <si>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</si>
  <si>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</si>
  <si>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</si>
  <si>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</si>
  <si>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</si>
  <si>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</si>
  <si>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</si>
  <si>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</si>
  <si>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</si>
  <si>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</si>
  <si>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</si>
  <si>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</si>
  <si>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</si>
  <si>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</si>
  <si>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</si>
  <si>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</si>
  <si>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</si>
  <si>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</si>
  <si>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</si>
  <si>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</si>
  <si>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</si>
  <si>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</si>
  <si>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</si>
  <si>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</si>
  <si>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</si>
  <si>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</si>
  <si>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</si>
  <si>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</si>
  <si>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</si>
  <si>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</si>
  <si>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</si>
  <si>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</si>
  <si>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</si>
  <si>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</si>
  <si>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</si>
  <si>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</si>
  <si>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</si>
  <si>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</si>
  <si>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</si>
  <si>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</si>
  <si>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</si>
  <si>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</si>
  <si>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</si>
  <si>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</si>
  <si>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</si>
  <si>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</si>
  <si>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</si>
  <si>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</si>
  <si>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</si>
  <si>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</si>
  <si>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</si>
  <si>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</si>
  <si>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</si>
  <si>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</si>
  <si>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</si>
  <si>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</si>
  <si>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</si>
  <si>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</si>
  <si>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</si>
  <si>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</si>
  <si>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</si>
  <si>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</si>
  <si>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</si>
  <si>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</si>
  <si>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</si>
  <si>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</si>
  <si>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</si>
  <si>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</si>
  <si>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</si>
  <si>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</si>
  <si>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</si>
  <si>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</si>
  <si>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</si>
  <si>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</si>
  <si>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</si>
  <si>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</si>
  <si>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</si>
  <si>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</si>
  <si>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</si>
  <si>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</si>
  <si>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</si>
  <si>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</si>
  <si>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</si>
  <si>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</si>
  <si>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</si>
  <si>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</si>
  <si>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</si>
  <si>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</si>
  <si>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</si>
  <si>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</si>
  <si>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</si>
  <si>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</si>
  <si>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</si>
  <si>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</si>
  <si>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</si>
  <si>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</si>
  <si>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</si>
  <si>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</si>
  <si>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</si>
  <si>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</si>
  <si>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</si>
  <si>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</si>
  <si>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</si>
  <si>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</si>
  <si>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</si>
  <si>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</si>
  <si>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</si>
  <si>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</si>
  <si>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</si>
  <si>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</si>
  <si>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</si>
  <si>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</si>
  <si>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</si>
  <si>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</si>
  <si>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</si>
  <si>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</si>
  <si>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</si>
  <si>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</si>
  <si>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</si>
  <si>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</si>
  <si>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</si>
  <si>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</si>
  <si>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</si>
  <si>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</si>
  <si>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</si>
  <si>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</si>
  <si>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</si>
  <si>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</si>
  <si>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</si>
  <si>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</si>
  <si>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</si>
  <si>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</si>
  <si>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</si>
  <si>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</si>
  <si>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</si>
  <si>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</si>
  <si>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</si>
  <si>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</si>
  <si>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</si>
  <si>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</si>
  <si>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</si>
  <si>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</si>
  <si>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</si>
  <si>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</si>
  <si>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</si>
  <si>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</si>
  <si>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</si>
  <si>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</si>
  <si>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</si>
  <si>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</si>
  <si>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</si>
  <si>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</si>
  <si>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</si>
  <si>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</si>
  <si>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</si>
  <si>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</si>
  <si>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</si>
  <si>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</si>
  <si>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</si>
  <si>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</si>
  <si>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</si>
  <si>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</si>
  <si>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</si>
  <si>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</si>
  <si>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</si>
  <si>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</si>
  <si>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</si>
  <si>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</si>
  <si>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</si>
  <si>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</si>
  <si>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</si>
  <si>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</si>
  <si>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</si>
  <si>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</si>
  <si>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</si>
  <si>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</si>
  <si>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</si>
  <si>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</si>
  <si>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</si>
  <si>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</si>
  <si>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</si>
  <si>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</si>
  <si>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</si>
  <si>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</si>
  <si>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</si>
  <si>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</si>
  <si>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</si>
  <si>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</si>
  <si>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</si>
  <si>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</si>
  <si>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</si>
  <si>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</si>
  <si>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</si>
  <si>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</si>
  <si>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</si>
  <si>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</si>
  <si>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</si>
  <si>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</si>
  <si>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</si>
  <si>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</si>
  <si>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</si>
  <si>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</si>
  <si>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</si>
  <si>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</si>
  <si>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</si>
  <si>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</si>
  <si>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</si>
  <si>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</si>
  <si>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</si>
  <si>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</si>
  <si>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</si>
  <si>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</si>
  <si>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</si>
  <si>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</si>
  <si>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</si>
  <si>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</si>
  <si>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</si>
  <si>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</si>
  <si>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</si>
  <si>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</si>
  <si>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</si>
  <si>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</si>
  <si>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</si>
  <si>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</si>
  <si>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</si>
  <si>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</si>
  <si>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</si>
  <si>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</si>
  <si>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</si>
  <si>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</si>
  <si>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</si>
  <si>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</si>
  <si>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</si>
  <si>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</si>
  <si>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</si>
  <si>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</si>
  <si>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</si>
  <si>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</si>
  <si>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</si>
  <si>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</si>
  <si>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</si>
  <si>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</si>
  <si>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</si>
  <si>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</si>
  <si>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</si>
  <si>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</si>
  <si>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</si>
  <si>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</si>
  <si>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</si>
  <si>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</si>
  <si>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</si>
  <si>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</si>
  <si>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</si>
  <si>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</si>
  <si>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</si>
  <si>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</si>
  <si>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</si>
  <si>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</si>
  <si>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</si>
  <si>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</si>
  <si>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</si>
  <si>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</si>
  <si>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</si>
  <si>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</si>
  <si>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</si>
  <si>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</si>
  <si>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</si>
  <si>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</si>
  <si>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</si>
  <si>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</si>
  <si>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</si>
  <si>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</si>
  <si>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</si>
  <si>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</si>
  <si>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</si>
  <si>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</si>
  <si>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</si>
  <si>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</si>
  <si>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</si>
  <si>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</si>
  <si>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</si>
  <si>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</si>
  <si>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</si>
  <si>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</si>
  <si>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</si>
  <si>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</si>
  <si>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</si>
  <si>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</si>
  <si>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</si>
  <si>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</si>
  <si>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</si>
  <si>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</si>
  <si>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</si>
  <si>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</si>
  <si>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</si>
  <si>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</si>
  <si>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</si>
  <si>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</si>
  <si>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</si>
  <si>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</si>
  <si>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</si>
  <si>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</si>
  <si>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</si>
  <si>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</si>
  <si>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</si>
  <si>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</si>
  <si>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</si>
  <si>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</si>
  <si>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</si>
  <si>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</si>
  <si>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</si>
  <si>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</si>
  <si>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</si>
  <si>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</si>
  <si>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</si>
  <si>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</si>
  <si>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</si>
  <si>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</si>
  <si>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</si>
  <si>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</si>
  <si>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</si>
  <si>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</si>
  <si>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</si>
  <si>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</si>
  <si>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</si>
  <si>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</si>
  <si>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</si>
  <si>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</si>
  <si>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</si>
  <si>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</si>
  <si>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</si>
  <si>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</si>
  <si>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</si>
  <si>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</si>
  <si>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</si>
  <si>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</si>
  <si>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</si>
  <si>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</si>
  <si>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</si>
  <si>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</si>
  <si>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</si>
  <si>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</si>
  <si>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</si>
  <si>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</si>
  <si>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</si>
  <si>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</si>
  <si>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</si>
  <si>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</si>
  <si>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</si>
  <si>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</si>
  <si>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</si>
  <si>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</si>
  <si>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</si>
  <si>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</si>
  <si>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</si>
  <si>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</si>
  <si>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</si>
  <si>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</si>
  <si>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</si>
  <si>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</si>
  <si>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</si>
  <si>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</si>
  <si>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</si>
  <si>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</si>
  <si>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</si>
  <si>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</si>
  <si>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</si>
  <si>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</si>
  <si>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</si>
  <si>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</si>
  <si>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</si>
  <si>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</si>
  <si>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</si>
  <si>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</si>
  <si>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</si>
  <si>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</si>
  <si>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</si>
  <si>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</si>
  <si>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</si>
  <si>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</si>
  <si>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</si>
  <si>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</si>
  <si>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</si>
  <si>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</si>
  <si>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</si>
  <si>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</si>
  <si>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</si>
  <si>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</si>
  <si>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</si>
  <si>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</si>
  <si>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</si>
  <si>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</si>
  <si>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</si>
  <si>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</si>
  <si>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</si>
  <si>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</si>
  <si>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</si>
  <si>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</si>
  <si>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</si>
  <si>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</si>
  <si>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</si>
  <si>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</si>
  <si>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</si>
  <si>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</si>
  <si>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</si>
  <si>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</si>
  <si>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</si>
  <si>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</si>
  <si>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</si>
  <si>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</si>
  <si>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</si>
  <si>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</si>
  <si>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</si>
  <si>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</si>
  <si>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</si>
  <si>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</si>
  <si>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</si>
  <si>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</si>
  <si>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</si>
  <si>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</si>
  <si>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</si>
  <si>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</si>
  <si>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</si>
  <si>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</si>
  <si>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</si>
  <si>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</si>
  <si>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</si>
  <si>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</si>
  <si>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</si>
  <si>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</si>
  <si>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</si>
  <si>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</si>
  <si>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</si>
  <si>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</si>
  <si>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</si>
  <si>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</si>
  <si>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</si>
  <si>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</si>
  <si>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</si>
  <si>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</si>
  <si>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</si>
  <si>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</si>
  <si>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</si>
  <si>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</si>
  <si>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</si>
  <si>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</si>
  <si>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</si>
  <si>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</si>
  <si>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</si>
  <si>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</si>
  <si>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</si>
  <si>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</si>
  <si>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</si>
  <si>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</si>
  <si>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</si>
  <si>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</si>
  <si>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</si>
  <si>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</si>
  <si>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</si>
  <si>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</si>
  <si>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</si>
  <si>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</si>
  <si>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</si>
  <si>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</si>
  <si>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</si>
  <si>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</si>
  <si>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</si>
  <si>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</si>
  <si>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</si>
  <si>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</si>
  <si>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</si>
  <si>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</si>
  <si>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</si>
  <si>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</si>
  <si>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</si>
  <si>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</si>
  <si>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</si>
  <si>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</si>
  <si>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</si>
  <si>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</si>
  <si>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</si>
  <si>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</si>
  <si>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</si>
  <si>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</si>
  <si>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</si>
  <si>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</si>
  <si>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</si>
  <si>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</si>
  <si>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</si>
  <si>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</si>
  <si>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</si>
  <si>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</si>
  <si>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</si>
  <si>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</si>
  <si>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</si>
  <si>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</si>
  <si>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</si>
  <si>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</si>
  <si>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</si>
  <si>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</si>
  <si>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</si>
  <si>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</si>
  <si>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</si>
  <si>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</si>
  <si>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</si>
  <si>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</si>
  <si>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</si>
  <si>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</si>
  <si>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</si>
  <si>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</si>
  <si>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</si>
  <si>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</si>
  <si>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</si>
  <si>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</si>
  <si>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</si>
  <si>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</si>
  <si>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</si>
  <si>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</si>
  <si>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</si>
  <si>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</si>
  <si>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</si>
  <si>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</si>
  <si>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</si>
  <si>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</si>
  <si>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</si>
  <si>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</si>
  <si>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</si>
  <si>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</si>
  <si>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</si>
  <si>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</si>
  <si>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</si>
  <si>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</si>
  <si>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</si>
  <si>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</si>
  <si>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</si>
  <si>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</si>
  <si>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</si>
  <si>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</si>
  <si>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</si>
  <si>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</si>
  <si>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</si>
  <si>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</si>
  <si>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</si>
  <si>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</si>
  <si>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</si>
  <si>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</si>
  <si>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</si>
  <si>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</si>
  <si>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</si>
  <si>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</si>
  <si>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</si>
  <si>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</si>
  <si>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</si>
  <si>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</si>
  <si>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</si>
  <si>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</si>
  <si>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</si>
  <si>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</si>
  <si>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</si>
  <si>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</si>
  <si>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</si>
  <si>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</si>
  <si>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</si>
  <si>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</si>
  <si>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</si>
  <si>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</si>
  <si>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</si>
  <si>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</si>
  <si>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</si>
  <si>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</si>
  <si>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</si>
  <si>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</si>
  <si>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</si>
  <si>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</si>
  <si>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</si>
  <si>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</si>
  <si>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</si>
  <si>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</si>
  <si>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</si>
  <si>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</si>
  <si>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</si>
  <si>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</si>
  <si>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</si>
  <si>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</si>
  <si>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</si>
  <si>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</si>
  <si>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</si>
  <si>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</si>
  <si>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</si>
  <si>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</si>
  <si>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</si>
  <si>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</si>
  <si>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</si>
  <si>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</si>
  <si>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</si>
  <si>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</si>
  <si>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</si>
  <si>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</si>
  <si>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</si>
  <si>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</si>
  <si>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</si>
  <si>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</si>
  <si>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</si>
  <si>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</si>
  <si>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</si>
  <si>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</si>
  <si>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</si>
  <si>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</si>
  <si>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</si>
  <si>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</si>
  <si>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</si>
  <si>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</si>
  <si>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</si>
  <si>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</si>
  <si>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</si>
  <si>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</si>
  <si>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</si>
  <si>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</si>
  <si>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</si>
  <si>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</si>
  <si>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</si>
  <si>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</si>
  <si>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</si>
  <si>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</si>
  <si>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</si>
  <si>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</si>
  <si>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</si>
  <si>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</si>
  <si>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</si>
  <si>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</si>
  <si>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</si>
  <si>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</si>
  <si>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</si>
  <si>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</si>
  <si>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</si>
  <si>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</si>
  <si>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</si>
  <si>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</si>
  <si>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</si>
  <si>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</si>
  <si>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</si>
  <si>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</si>
  <si>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</si>
  <si>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</si>
  <si>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</si>
  <si>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</si>
  <si>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</si>
  <si>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</si>
  <si>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</si>
  <si>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</si>
  <si>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</si>
  <si>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</si>
  <si>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</si>
  <si>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</si>
  <si>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</si>
  <si>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</si>
  <si>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</si>
  <si>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</si>
  <si>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</si>
  <si>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</si>
  <si>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</si>
  <si>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</si>
  <si>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</si>
  <si>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</si>
  <si>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</si>
  <si>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</si>
  <si>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</si>
  <si>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</si>
  <si>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</si>
  <si>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</si>
  <si>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</si>
  <si>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</si>
  <si>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</si>
  <si>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</si>
  <si>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</si>
  <si>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</si>
  <si>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</si>
  <si>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</si>
  <si>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</si>
  <si>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</si>
  <si>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</si>
  <si>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</si>
  <si>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</si>
  <si>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</si>
  <si>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</si>
  <si>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</si>
  <si>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</si>
  <si>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</si>
  <si>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</si>
  <si>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</si>
  <si>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</si>
  <si>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</si>
  <si>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</si>
  <si>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</si>
  <si>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</si>
  <si>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</si>
  <si>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</si>
  <si>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</si>
  <si>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</si>
  <si>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</si>
  <si>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</si>
  <si>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</si>
  <si>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</si>
  <si>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</si>
  <si>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</si>
  <si>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</si>
  <si>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</si>
  <si>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</si>
  <si>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</si>
  <si>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</si>
  <si>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</si>
  <si>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</si>
  <si>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</si>
  <si>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</si>
  <si>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</si>
  <si>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</si>
  <si>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</si>
  <si>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</si>
  <si>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</si>
  <si>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</si>
  <si>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</si>
  <si>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</si>
  <si>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</si>
  <si>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</si>
  <si>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</si>
  <si>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</si>
  <si>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</si>
  <si>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</si>
  <si>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</si>
  <si>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</si>
  <si>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</si>
  <si>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</si>
  <si>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</si>
  <si>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</si>
  <si>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</si>
  <si>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</si>
  <si>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</si>
  <si>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</si>
  <si>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</si>
  <si>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</si>
  <si>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</si>
  <si>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</si>
  <si>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</si>
  <si>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</si>
  <si>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</si>
  <si>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</si>
  <si>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</si>
  <si>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</si>
  <si>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</si>
  <si>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</si>
  <si>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</si>
  <si>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</si>
  <si>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</si>
  <si>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</si>
  <si>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</si>
  <si>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</si>
  <si>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</si>
  <si>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</si>
  <si>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</si>
  <si>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</si>
  <si>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</si>
  <si>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</si>
  <si>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</si>
  <si>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</si>
  <si>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</si>
  <si>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</si>
  <si>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</si>
  <si>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</si>
  <si>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</si>
  <si>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</si>
  <si>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</si>
  <si>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</si>
  <si>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</si>
  <si>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</si>
  <si>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</si>
  <si>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</si>
  <si>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</si>
  <si>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</si>
  <si>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</si>
  <si>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</si>
  <si>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</si>
  <si>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</si>
  <si>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</si>
  <si>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</si>
  <si>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</si>
  <si>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</si>
  <si>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</si>
  <si>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</si>
  <si>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</si>
  <si>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</si>
  <si>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</si>
  <si>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</si>
  <si>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</si>
  <si>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</si>
  <si>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</si>
  <si>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</si>
  <si>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</si>
  <si>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</si>
  <si>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</si>
  <si>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</si>
  <si>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</si>
  <si>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</si>
  <si>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</si>
  <si>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</si>
  <si>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</si>
  <si>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</si>
  <si>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</si>
  <si>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</si>
  <si>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</si>
  <si>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</si>
  <si>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</si>
  <si>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</si>
  <si>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</si>
  <si>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</si>
  <si>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</si>
  <si>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</si>
  <si>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</si>
  <si>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</si>
  <si>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</si>
  <si>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</si>
  <si>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</si>
  <si>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</si>
  <si>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</si>
  <si>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</si>
  <si>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</si>
  <si>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</si>
  <si>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</si>
  <si>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</si>
  <si>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</si>
  <si>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</si>
  <si>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</si>
  <si>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</si>
  <si>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</si>
  <si>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</si>
  <si>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</si>
  <si>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</si>
  <si>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</si>
  <si>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</si>
  <si>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</si>
  <si>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</si>
  <si>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</si>
  <si>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</si>
  <si>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</si>
  <si>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</si>
  <si>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</si>
  <si>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</si>
  <si>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</si>
  <si>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</si>
  <si>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</si>
  <si>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</si>
  <si>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</si>
  <si>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</si>
  <si>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</si>
  <si>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</si>
  <si>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</si>
  <si>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</si>
  <si>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</si>
  <si>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</si>
  <si>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</si>
  <si>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</si>
  <si>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</si>
  <si>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</si>
  <si>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</si>
  <si>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</si>
  <si>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</si>
  <si>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</si>
  <si>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</si>
  <si>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</si>
  <si>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</si>
  <si>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</si>
  <si>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</si>
  <si>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</si>
  <si>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</si>
  <si>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</si>
  <si>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</si>
  <si>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</si>
  <si>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</si>
  <si>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</si>
  <si>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</si>
  <si>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</si>
  <si>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</si>
  <si>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</si>
  <si>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</si>
  <si>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</si>
  <si>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</si>
  <si>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</si>
  <si>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</si>
  <si>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</si>
  <si>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</si>
  <si>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</si>
  <si>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</si>
  <si>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</si>
  <si>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</si>
  <si>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</si>
  <si>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</si>
  <si>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</si>
  <si>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</si>
  <si>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</si>
  <si>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</si>
  <si>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</si>
  <si>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</si>
  <si>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</si>
  <si>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</si>
  <si>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</si>
  <si>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</si>
  <si>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</si>
  <si>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</si>
  <si>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</si>
  <si>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</si>
  <si>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</si>
  <si>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</si>
  <si>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</si>
  <si>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</si>
  <si>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</si>
  <si>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</si>
  <si>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</si>
  <si>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</si>
  <si>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</si>
  <si>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</si>
  <si>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</si>
  <si>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</si>
  <si>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</si>
  <si>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</si>
  <si>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</si>
  <si>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</si>
  <si>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</si>
  <si>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</si>
  <si>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</si>
  <si>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</si>
  <si>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</si>
  <si>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</si>
  <si>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</si>
  <si>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</si>
  <si>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</si>
  <si>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</si>
  <si>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</si>
  <si>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</si>
  <si>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</si>
  <si>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</si>
  <si>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</si>
  <si>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</si>
  <si>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</si>
  <si>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</si>
  <si>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</si>
  <si>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</si>
  <si>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</si>
  <si>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</si>
  <si>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</si>
  <si>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</si>
  <si>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</si>
  <si>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</si>
  <si>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</si>
  <si>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</si>
  <si>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</si>
  <si>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</si>
  <si>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</si>
  <si>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</si>
  <si>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</si>
  <si>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</si>
  <si>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</si>
  <si>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</si>
  <si>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</si>
  <si>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</si>
  <si>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</si>
  <si>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</si>
  <si>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</si>
  <si>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</si>
  <si>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</si>
  <si>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</si>
  <si>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</si>
  <si>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</si>
  <si>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</si>
  <si>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</si>
  <si>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</si>
  <si>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</si>
  <si>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</si>
  <si>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</si>
  <si>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</si>
  <si>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</si>
  <si>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</si>
  <si>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</si>
  <si>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</si>
  <si>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</si>
  <si>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</si>
  <si>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</si>
  <si>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</si>
  <si>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</si>
  <si>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</si>
  <si>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</si>
  <si>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</si>
  <si>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</si>
  <si>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</si>
  <si>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</si>
  <si>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</si>
  <si>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</si>
  <si>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</si>
  <si>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</si>
  <si>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</si>
  <si>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</si>
  <si>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</si>
  <si>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</si>
  <si>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</si>
  <si>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</si>
  <si>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</si>
  <si>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</si>
  <si>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</si>
  <si>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</si>
  <si>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</si>
  <si>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</si>
  <si>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</si>
  <si>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</si>
  <si>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</si>
  <si>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</si>
  <si>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</si>
  <si>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</si>
  <si>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</si>
  <si>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</si>
  <si>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</si>
  <si>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</si>
  <si>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</si>
  <si>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</si>
  <si>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</si>
  <si>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</si>
  <si>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</si>
  <si>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</si>
  <si>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</si>
  <si>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</si>
  <si>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</si>
  <si>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</si>
  <si>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</si>
  <si>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</si>
  <si>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</si>
  <si>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</si>
  <si>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</si>
  <si>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</si>
  <si>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</si>
  <si>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</si>
  <si>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</si>
  <si>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</si>
  <si>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</si>
  <si>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</si>
  <si>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</si>
  <si>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</si>
  <si>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</si>
  <si>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</si>
  <si>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</si>
  <si>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</si>
  <si>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</si>
  <si>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</si>
  <si>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</si>
  <si>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</si>
  <si>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</si>
  <si>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</si>
  <si>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</si>
  <si>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</si>
  <si>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</si>
  <si>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</si>
  <si>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</si>
  <si>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</si>
  <si>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</si>
  <si>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</si>
  <si>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</si>
  <si>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</si>
  <si>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</si>
  <si>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</si>
  <si>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</si>
  <si>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</si>
  <si>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</si>
  <si>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</si>
  <si>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</si>
  <si>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</si>
  <si>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</si>
  <si>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</si>
  <si>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</si>
  <si>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</si>
  <si>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</si>
  <si>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</si>
  <si>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</si>
  <si>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</si>
  <si>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</si>
  <si>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</si>
  <si>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</si>
  <si>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</si>
  <si>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</si>
  <si>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</si>
  <si>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</si>
  <si>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</si>
  <si>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</si>
  <si>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</si>
  <si>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</si>
  <si>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</si>
  <si>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</si>
  <si>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</si>
  <si>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</si>
  <si>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</si>
  <si>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</si>
  <si>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</si>
  <si>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</si>
  <si>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</si>
  <si>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</si>
  <si>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</si>
  <si>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</si>
  <si>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</si>
  <si>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</si>
  <si>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</si>
  <si>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</si>
  <si>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</si>
  <si>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</si>
  <si>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</si>
  <si>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</si>
  <si>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</si>
  <si>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</si>
  <si>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</si>
  <si>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</si>
  <si>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</si>
  <si>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</si>
  <si>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</si>
  <si>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</si>
  <si>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</si>
  <si>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</si>
  <si>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</si>
  <si>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</si>
  <si>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</si>
  <si>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</si>
  <si>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</si>
  <si>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</si>
  <si>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</si>
  <si>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</si>
  <si>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</si>
  <si>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</si>
  <si>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</si>
  <si>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</si>
  <si>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</si>
  <si>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</si>
  <si>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</si>
  <si>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</si>
  <si>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</si>
  <si>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</si>
  <si>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</si>
  <si>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</si>
  <si>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</si>
  <si>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</si>
  <si>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</si>
  <si>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</si>
  <si>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</si>
  <si>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</si>
  <si>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</si>
  <si>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</si>
  <si>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</si>
  <si>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</si>
  <si>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</si>
  <si>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</si>
  <si>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</si>
  <si>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</si>
  <si>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</si>
  <si>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</si>
  <si>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</si>
  <si>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</si>
  <si>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</si>
  <si>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</si>
  <si>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</si>
  <si>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</si>
  <si>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</si>
  <si>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</si>
  <si>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</si>
  <si>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</si>
  <si>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</si>
  <si>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</si>
  <si>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</si>
  <si>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</si>
  <si>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</si>
  <si>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</si>
  <si>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</si>
  <si>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</si>
  <si>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</si>
  <si>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</si>
  <si>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</si>
  <si>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</si>
  <si>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</si>
  <si>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</si>
  <si>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</si>
  <si>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</si>
  <si>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</si>
  <si>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</si>
  <si>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</si>
  <si>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</si>
  <si>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</si>
  <si>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</si>
  <si>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</si>
  <si>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</si>
  <si>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</si>
  <si>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</si>
  <si>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</si>
  <si>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</si>
  <si>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</si>
  <si>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</si>
  <si>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</si>
  <si>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</si>
  <si>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</si>
  <si>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</si>
  <si>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</si>
  <si>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</si>
  <si>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</si>
  <si>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</si>
  <si>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</si>
  <si>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</si>
  <si>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</si>
  <si>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</si>
  <si>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</si>
  <si>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</si>
  <si>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</si>
  <si>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</si>
  <si>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</si>
  <si>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</si>
  <si>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</si>
  <si>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</si>
  <si>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</si>
  <si>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</si>
  <si>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</si>
  <si>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</si>
  <si>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</si>
  <si>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</si>
  <si>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</si>
  <si>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</si>
  <si>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</si>
  <si>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</si>
  <si>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</si>
  <si>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</si>
  <si>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</si>
  <si>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</si>
  <si>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</si>
  <si>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</si>
  <si>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</si>
  <si>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</si>
  <si>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</si>
  <si>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</si>
  <si>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</si>
  <si>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</si>
  <si>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</si>
  <si>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</si>
  <si>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</si>
  <si>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</si>
  <si>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</si>
  <si>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</si>
  <si>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</si>
  <si>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</si>
  <si>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</si>
  <si>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</si>
  <si>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</si>
  <si>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</si>
  <si>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</si>
  <si>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</si>
  <si>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</si>
  <si>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</si>
  <si>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</si>
  <si>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</si>
  <si>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</si>
  <si>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</si>
  <si>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</si>
  <si>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</si>
  <si>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</si>
  <si>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</si>
  <si>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</si>
  <si>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</si>
  <si>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</si>
  <si>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</si>
  <si>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</si>
  <si>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</si>
  <si>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</si>
  <si>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</si>
  <si>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</si>
  <si>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</si>
  <si>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</si>
  <si>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</si>
  <si>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</si>
  <si>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</si>
  <si>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</si>
  <si>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</si>
  <si>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</si>
  <si>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</si>
  <si>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</si>
  <si>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</si>
  <si>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</si>
  <si>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</si>
  <si>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</si>
  <si>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</si>
  <si>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</si>
  <si>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</si>
  <si>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</si>
  <si>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</si>
  <si>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</si>
  <si>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</si>
  <si>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</si>
  <si>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</si>
  <si>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</si>
  <si>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</si>
  <si>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</si>
  <si>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</si>
  <si>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</si>
  <si>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</si>
  <si>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</si>
  <si>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</si>
  <si>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</si>
  <si>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</si>
  <si>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</si>
  <si>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</si>
  <si>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</si>
  <si>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</si>
  <si>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</si>
  <si>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</si>
  <si>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</si>
  <si>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</si>
  <si>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</si>
  <si>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</si>
  <si>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</si>
  <si>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</si>
  <si>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</si>
  <si>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</si>
  <si>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</si>
  <si>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</si>
  <si>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</si>
  <si>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</si>
  <si>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</si>
  <si>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</si>
  <si>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</si>
  <si>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</si>
  <si>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</si>
  <si>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</si>
  <si>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</si>
  <si>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</si>
  <si>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</si>
  <si>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</si>
  <si>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</si>
  <si>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</si>
  <si>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</si>
  <si>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</si>
  <si>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</si>
  <si>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</si>
  <si>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</si>
  <si>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</si>
  <si>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</si>
  <si>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</si>
  <si>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</si>
  <si>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</si>
  <si>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</si>
  <si>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</si>
  <si>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</si>
  <si>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</si>
  <si>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</si>
  <si>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</si>
  <si>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</si>
  <si>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</si>
  <si>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</si>
  <si>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</si>
  <si>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</si>
  <si>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</si>
  <si>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</si>
  <si>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</si>
  <si>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</si>
  <si>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</si>
  <si>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</si>
  <si>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</si>
  <si>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</si>
  <si>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</si>
  <si>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</si>
  <si>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</si>
  <si>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</si>
  <si>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</si>
  <si>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</si>
  <si>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</si>
  <si>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</si>
  <si>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</si>
  <si>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</si>
  <si>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</si>
  <si>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</si>
  <si>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</si>
  <si>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</si>
  <si>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</si>
  <si>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</si>
  <si>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</si>
  <si>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</si>
  <si>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</si>
  <si>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</si>
  <si>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</si>
  <si>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</si>
  <si>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</si>
  <si>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</si>
  <si>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</si>
  <si>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</si>
  <si>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</si>
  <si>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</si>
  <si>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</si>
  <si>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</si>
  <si>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</si>
  <si>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</si>
  <si>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</si>
  <si>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</si>
  <si>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</si>
  <si>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</si>
  <si>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</si>
  <si>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</si>
  <si>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</si>
  <si>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</si>
  <si>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</si>
  <si>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</si>
  <si>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</si>
  <si>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</si>
  <si>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</si>
  <si>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</si>
  <si>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</si>
  <si>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</si>
  <si>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</si>
  <si>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</si>
  <si>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</si>
  <si>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</si>
  <si>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</si>
  <si>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</si>
  <si>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</si>
  <si>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</si>
  <si>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</si>
  <si>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</si>
  <si>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</si>
  <si>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</si>
  <si>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</si>
  <si>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</si>
  <si>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</si>
  <si>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</si>
  <si>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</si>
  <si>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</si>
  <si>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</si>
  <si>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</si>
  <si>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</si>
  <si>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</si>
  <si>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</si>
  <si>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</si>
  <si>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</si>
  <si>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</si>
  <si>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</si>
  <si>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</si>
  <si>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</si>
  <si>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</si>
  <si>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</si>
  <si>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</si>
  <si>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</si>
  <si>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</si>
  <si>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</si>
  <si>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</si>
  <si>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</si>
  <si>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</si>
  <si>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</si>
  <si>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</si>
  <si>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</si>
  <si>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</si>
  <si>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</si>
  <si>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</si>
  <si>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</si>
  <si>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</si>
  <si>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</si>
  <si>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</si>
  <si>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</si>
  <si>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</si>
  <si>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</si>
  <si>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</si>
  <si>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</si>
  <si>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</si>
  <si>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</si>
  <si>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</si>
  <si>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</si>
  <si>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</si>
  <si>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</si>
  <si>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</si>
  <si>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</si>
  <si>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</si>
  <si>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</si>
  <si>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</si>
  <si>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</si>
  <si>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</si>
  <si>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</si>
  <si>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</si>
  <si>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</si>
  <si>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</si>
  <si>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</si>
  <si>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</si>
  <si>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</si>
  <si>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</si>
  <si>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</si>
  <si>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</si>
  <si>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</si>
  <si>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</si>
  <si>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</si>
  <si>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</si>
  <si>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</si>
  <si>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</si>
  <si>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</si>
  <si>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</si>
  <si>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</si>
  <si>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</si>
  <si>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</si>
  <si>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</si>
  <si>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</si>
  <si>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</si>
  <si>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</si>
  <si>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</si>
  <si>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</si>
  <si>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</si>
  <si>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</si>
  <si>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</si>
  <si>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</si>
  <si>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</si>
  <si>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</si>
  <si>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</si>
  <si>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</si>
  <si>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</si>
  <si>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</si>
  <si>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</si>
  <si>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</si>
  <si>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</si>
  <si>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</si>
  <si>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</si>
  <si>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</si>
  <si>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</si>
  <si>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</si>
  <si>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</si>
  <si>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</si>
  <si>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</si>
  <si>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</si>
  <si>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</si>
  <si>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</si>
  <si>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</si>
  <si>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</si>
  <si>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</si>
  <si>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</si>
  <si>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</si>
  <si>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</si>
  <si>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</si>
  <si>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</si>
  <si>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</si>
  <si>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</si>
  <si>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</si>
  <si>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</si>
  <si>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</si>
  <si>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</si>
  <si>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</si>
  <si>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</si>
  <si>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</si>
  <si>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</si>
  <si>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</si>
  <si>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</si>
  <si>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</si>
  <si>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</si>
  <si>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</si>
  <si>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</si>
  <si>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</si>
  <si>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</si>
  <si>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</si>
  <si>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</si>
  <si>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</si>
  <si>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</si>
  <si>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</si>
  <si>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</si>
  <si>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</si>
  <si>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</si>
  <si>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</si>
  <si>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</si>
  <si>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</si>
  <si>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</si>
  <si>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</si>
  <si>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</si>
  <si>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</si>
  <si>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</si>
  <si>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</si>
  <si>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</si>
  <si>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</si>
  <si>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</si>
  <si>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</si>
  <si>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</si>
  <si>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</si>
  <si>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</si>
  <si>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</si>
  <si>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</si>
  <si>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</si>
  <si>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</si>
  <si>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</si>
  <si>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</si>
  <si>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</si>
  <si>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</si>
  <si>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</si>
  <si>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</si>
  <si>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</si>
  <si>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</si>
  <si>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</si>
  <si>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</si>
  <si>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</si>
  <si>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</si>
  <si>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</si>
  <si>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</si>
  <si>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</si>
  <si>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</si>
  <si>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</si>
  <si>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</si>
  <si>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</si>
  <si>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</si>
  <si>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</si>
  <si>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</si>
  <si>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</si>
  <si>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</si>
  <si>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</si>
  <si>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</si>
  <si>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</si>
  <si>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</si>
  <si>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</si>
  <si>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</si>
  <si>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</si>
  <si>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</si>
  <si>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</si>
  <si>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</si>
  <si>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</si>
  <si>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</si>
  <si>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</si>
  <si>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</si>
  <si>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</si>
  <si>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</si>
  <si>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</si>
  <si>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</si>
  <si>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</si>
  <si>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</si>
  <si>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</si>
  <si>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</si>
  <si>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</si>
  <si>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</si>
  <si>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</si>
  <si>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</si>
  <si>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</si>
  <si>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</si>
  <si>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</si>
  <si>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</si>
  <si>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</si>
  <si>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</si>
  <si>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</si>
  <si>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</si>
  <si>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</si>
  <si>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</si>
  <si>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</si>
  <si>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</si>
  <si>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</si>
  <si>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</si>
  <si>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</si>
  <si>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</si>
  <si>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</si>
  <si>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</si>
  <si>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</si>
  <si>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</si>
  <si>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</si>
  <si>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</si>
  <si>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</si>
  <si>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</si>
  <si>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</si>
  <si>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</si>
  <si>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</si>
  <si>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</si>
  <si>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</si>
  <si>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</si>
  <si>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</si>
  <si>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</si>
  <si>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</si>
  <si>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</si>
  <si>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</si>
  <si>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</si>
  <si>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</si>
  <si>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</si>
  <si>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</si>
  <si>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</si>
  <si>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</si>
  <si>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</si>
  <si>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</si>
  <si>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</si>
  <si>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</si>
  <si>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</si>
  <si>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</si>
  <si>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</si>
  <si>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</si>
  <si>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</si>
  <si>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</si>
  <si>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</si>
  <si>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</si>
  <si>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</si>
  <si>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</si>
  <si>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</si>
  <si>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</si>
  <si>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</si>
  <si>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</si>
  <si>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</si>
  <si>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</si>
  <si>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</si>
  <si>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</si>
  <si>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</si>
  <si>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</si>
  <si>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</si>
  <si>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</si>
  <si>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</si>
  <si>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</si>
  <si>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</si>
  <si>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</si>
  <si>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</si>
  <si>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</si>
  <si>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</si>
  <si>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</si>
  <si>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</si>
  <si>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</si>
  <si>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</si>
  <si>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</si>
  <si>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</si>
  <si>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</si>
  <si>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</si>
  <si>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</si>
  <si>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</si>
  <si>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</si>
  <si>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</si>
  <si>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</si>
  <si>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</si>
  <si>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</si>
  <si>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</si>
  <si>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</si>
  <si>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</si>
  <si>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</si>
  <si>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</si>
  <si>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</si>
  <si>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</si>
  <si>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</si>
  <si>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</si>
  <si>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</si>
  <si>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</si>
  <si>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</si>
  <si>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</si>
  <si>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</si>
  <si>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</si>
  <si>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</si>
  <si>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</si>
  <si>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</si>
  <si>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</si>
  <si>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</si>
  <si>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</si>
  <si>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</si>
  <si>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</si>
  <si>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</si>
  <si>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</si>
  <si>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</si>
  <si>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</si>
  <si>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</si>
  <si>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</si>
  <si>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</si>
  <si>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</si>
  <si>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</si>
  <si>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</si>
  <si>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</si>
  <si>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</si>
  <si>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</si>
  <si>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</si>
  <si>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</si>
  <si>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</si>
  <si>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</si>
  <si>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</si>
  <si>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</si>
  <si>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</si>
  <si>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</si>
  <si>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</si>
  <si>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</si>
  <si>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</si>
  <si>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</si>
  <si>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</si>
  <si>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</si>
  <si>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</si>
  <si>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</si>
  <si>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</si>
  <si>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</si>
  <si>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</si>
  <si>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</si>
  <si>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</si>
  <si>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</si>
  <si>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</si>
  <si>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</si>
  <si>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</si>
  <si>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</si>
  <si>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</si>
  <si>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</si>
  <si>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</si>
  <si>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</si>
  <si>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</si>
  <si>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</si>
  <si>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</si>
  <si>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</si>
  <si>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</si>
  <si>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</si>
  <si>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</si>
  <si>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</si>
  <si>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</si>
  <si>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</si>
  <si>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</si>
  <si>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</si>
  <si>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</si>
  <si>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</si>
  <si>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</si>
  <si>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</si>
  <si>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</si>
  <si>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</si>
  <si>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</si>
  <si>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</si>
  <si>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</si>
  <si>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</si>
  <si>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</si>
  <si>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</si>
  <si>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</si>
  <si>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</si>
  <si>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</si>
  <si>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</si>
  <si>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</si>
  <si>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</si>
  <si>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</si>
  <si>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</si>
  <si>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</si>
  <si>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</si>
  <si>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</si>
  <si>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</si>
  <si>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</si>
  <si>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</si>
  <si>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</si>
  <si>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</si>
  <si>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</si>
  <si>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</si>
  <si>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</si>
  <si>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</si>
  <si>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</si>
  <si>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</si>
  <si>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</si>
  <si>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</si>
  <si>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</si>
  <si>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</si>
  <si>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</si>
  <si>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</si>
  <si>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</si>
  <si>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</si>
  <si>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</si>
  <si>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</si>
  <si>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</si>
  <si>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</si>
  <si>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</si>
  <si>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</si>
  <si>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</si>
  <si>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</si>
  <si>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</si>
  <si>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</si>
  <si>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</si>
  <si>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</si>
  <si>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</si>
  <si>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</si>
  <si>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</si>
  <si>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</si>
  <si>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</si>
  <si>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</si>
  <si>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</si>
  <si>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</si>
  <si>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</si>
  <si>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</si>
  <si>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</si>
  <si>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</si>
  <si>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</si>
  <si>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</si>
  <si>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</si>
  <si>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</si>
  <si>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</si>
  <si>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</si>
  <si>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</si>
  <si>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</si>
  <si>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</si>
  <si>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</si>
  <si>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</si>
  <si>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</si>
  <si>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</si>
  <si>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</si>
  <si>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</si>
  <si>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</si>
  <si>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</si>
  <si>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</si>
  <si>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</si>
  <si>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</si>
  <si>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</si>
  <si>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</si>
  <si>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</si>
  <si>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</si>
  <si>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</si>
  <si>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</si>
  <si>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</si>
  <si>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</si>
  <si>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</si>
  <si>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</si>
  <si>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</si>
  <si>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</si>
  <si>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</si>
  <si>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</si>
  <si>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</si>
  <si>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</si>
  <si>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</si>
  <si>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</si>
  <si>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</si>
  <si>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</si>
  <si>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</si>
  <si>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</si>
  <si>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</si>
  <si>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</si>
  <si>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</si>
  <si>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</si>
  <si>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</si>
  <si>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</si>
  <si>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</si>
  <si>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</si>
  <si>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</si>
  <si>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</si>
  <si>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</si>
  <si>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</si>
  <si>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</si>
  <si>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</si>
  <si>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</si>
  <si>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</si>
  <si>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</si>
  <si>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</si>
  <si>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</si>
  <si>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</si>
  <si>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</si>
  <si>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</si>
  <si>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</si>
  <si>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</si>
  <si>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</si>
  <si>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</si>
  <si>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</si>
  <si>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</si>
  <si>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</si>
  <si>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</si>
  <si>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</si>
  <si>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</si>
  <si>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</si>
  <si>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</si>
  <si>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</si>
  <si>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</si>
  <si>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</si>
  <si>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</si>
  <si>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</si>
  <si>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</si>
  <si>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</si>
  <si>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</si>
  <si>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</si>
  <si>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</si>
  <si>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</si>
  <si>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</si>
  <si>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</si>
  <si>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</si>
  <si>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</si>
  <si>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</si>
  <si>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</si>
  <si>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</si>
  <si>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</si>
  <si>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</si>
  <si>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</si>
  <si>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</si>
  <si>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</si>
  <si>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</si>
  <si>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</si>
  <si>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</si>
  <si>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</si>
  <si>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</si>
  <si>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</si>
  <si>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</si>
  <si>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</si>
  <si>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</si>
  <si>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</si>
  <si>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</si>
  <si>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</si>
  <si>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</si>
  <si>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</si>
  <si>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</si>
  <si>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</si>
  <si>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</si>
  <si>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</si>
  <si>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</si>
  <si>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</si>
  <si>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</si>
  <si>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</si>
  <si>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</si>
  <si>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</si>
  <si>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</si>
  <si>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</si>
  <si>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</si>
  <si>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</si>
  <si>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</si>
  <si>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</si>
  <si>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</si>
  <si>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</si>
  <si>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</si>
  <si>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</si>
  <si>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</si>
  <si>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</si>
  <si>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</si>
  <si>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</si>
  <si>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</si>
  <si>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</si>
  <si>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</si>
  <si>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</si>
  <si>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</si>
  <si>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</si>
  <si>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</si>
  <si>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</si>
  <si>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</si>
  <si>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</si>
  <si>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</si>
  <si>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</si>
  <si>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</si>
  <si>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</si>
  <si>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</si>
  <si>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</si>
  <si>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</si>
  <si>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</si>
  <si>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</si>
  <si>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</si>
  <si>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</si>
  <si>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</si>
  <si>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</si>
  <si>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</si>
  <si>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</si>
  <si>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</si>
  <si>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</si>
  <si>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</si>
  <si>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</si>
  <si>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</si>
  <si>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</si>
  <si>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</si>
  <si>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</si>
  <si>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</si>
  <si>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</si>
  <si>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</si>
  <si>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</si>
  <si>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</si>
  <si>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</si>
  <si>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</si>
  <si>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</si>
  <si>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</si>
  <si>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</si>
  <si>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</si>
  <si>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</si>
  <si>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</si>
  <si>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</si>
  <si>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</si>
  <si>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</si>
  <si>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</si>
  <si>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</si>
  <si>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</si>
  <si>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</si>
  <si>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</si>
  <si>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</si>
  <si>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</si>
  <si>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</si>
  <si>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</si>
  <si>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</si>
  <si>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</si>
  <si>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</si>
  <si>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</si>
  <si>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</si>
  <si>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</si>
  <si>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</si>
  <si>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</si>
  <si>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</si>
  <si>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</si>
  <si>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</si>
  <si>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</si>
  <si>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</si>
  <si>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</si>
  <si>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</si>
  <si>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</si>
  <si>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</si>
  <si>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</si>
  <si>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</si>
  <si>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</si>
  <si>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</si>
  <si>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</si>
  <si>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</si>
  <si>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</si>
  <si>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</si>
  <si>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</si>
  <si>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</si>
  <si>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</si>
  <si>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</si>
  <si>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</si>
  <si>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</si>
  <si>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</si>
  <si>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</si>
  <si>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</si>
  <si>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</si>
  <si>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</si>
  <si>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</si>
  <si>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</si>
  <si>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</si>
  <si>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</si>
  <si>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</si>
  <si>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</si>
  <si>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</si>
  <si>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</si>
  <si>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</si>
  <si>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</si>
  <si>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</si>
  <si>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</si>
  <si>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</si>
  <si>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</si>
  <si>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</si>
  <si>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</si>
  <si>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</si>
  <si>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</si>
  <si>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</si>
  <si>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</si>
  <si>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</si>
  <si>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</si>
  <si>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</si>
  <si>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</si>
  <si>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</si>
  <si>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</si>
  <si>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</si>
  <si>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</si>
  <si>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</si>
  <si>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</si>
  <si>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</si>
  <si>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</si>
  <si>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</si>
  <si>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</si>
  <si>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</si>
  <si>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</si>
  <si>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</si>
  <si>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</si>
  <si>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</si>
  <si>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</si>
  <si>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</si>
  <si>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</si>
  <si>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</si>
  <si>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</si>
  <si>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</si>
  <si>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</si>
  <si>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</si>
  <si>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</si>
  <si>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</si>
  <si>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</si>
  <si>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</si>
  <si>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</si>
  <si>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</si>
  <si>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</si>
  <si>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</si>
  <si>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</si>
  <si>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</si>
  <si>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</si>
  <si>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</si>
  <si>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</si>
  <si>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</si>
  <si>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</si>
  <si>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</si>
  <si>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</si>
  <si>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</si>
  <si>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</si>
  <si>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</si>
  <si>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</si>
  <si>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</si>
  <si>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</si>
  <si>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</si>
  <si>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</si>
  <si>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</si>
  <si>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</si>
  <si>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</si>
  <si>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</si>
  <si>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</si>
  <si>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</si>
  <si>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</si>
  <si>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</si>
  <si>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</si>
  <si>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</si>
  <si>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</si>
  <si>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</si>
  <si>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</si>
  <si>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</si>
  <si>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</si>
  <si>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</si>
  <si>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</si>
  <si>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</si>
  <si>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</si>
  <si>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</si>
  <si>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</si>
  <si>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</si>
  <si>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</si>
  <si>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</si>
  <si>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</si>
  <si>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</si>
  <si>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</si>
  <si>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</si>
  <si>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</si>
  <si>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</si>
  <si>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</si>
  <si>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</si>
  <si>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</si>
  <si>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</si>
  <si>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</si>
  <si>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</si>
  <si>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</si>
  <si>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</si>
  <si>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</si>
  <si>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</si>
  <si>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</si>
  <si>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</si>
  <si>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</si>
  <si>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</si>
  <si>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</si>
  <si>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</si>
  <si>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</si>
  <si>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</si>
  <si>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</si>
  <si>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</si>
  <si>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</si>
  <si>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</si>
  <si>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</si>
  <si>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</si>
  <si>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</si>
  <si>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</si>
  <si>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</si>
  <si>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</si>
  <si>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</si>
  <si>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</si>
  <si>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</si>
  <si>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</si>
  <si>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</si>
  <si>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</si>
  <si>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</si>
  <si>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</si>
  <si>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</si>
  <si>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</si>
  <si>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</si>
  <si>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</si>
  <si>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</si>
  <si>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</si>
  <si>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</si>
  <si>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</si>
  <si>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</si>
  <si>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</si>
  <si>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</si>
  <si>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</si>
  <si>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</si>
  <si>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</si>
  <si>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</si>
  <si>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</si>
  <si>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</si>
  <si>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</si>
  <si>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</si>
  <si>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</si>
  <si>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</si>
  <si>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</si>
  <si>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</si>
  <si>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</si>
  <si>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</si>
  <si>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</si>
  <si>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</si>
  <si>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</si>
  <si>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</si>
  <si>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</si>
  <si>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</si>
  <si>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</si>
  <si>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</si>
  <si>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</si>
  <si>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</si>
  <si>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</si>
  <si>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</si>
  <si>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</si>
  <si>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</si>
  <si>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</si>
  <si>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</si>
  <si>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</si>
  <si>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</si>
  <si>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</si>
  <si>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</si>
  <si>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</si>
  <si>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</si>
  <si>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</si>
  <si>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</si>
  <si>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</si>
  <si>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</si>
  <si>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</si>
  <si>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</si>
  <si>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</si>
  <si>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</si>
  <si>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</si>
  <si>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</si>
  <si>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</si>
  <si>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</si>
  <si>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</si>
  <si>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</si>
  <si>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</si>
  <si>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</si>
  <si>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</si>
  <si>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</si>
  <si>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</si>
  <si>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</si>
  <si>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</si>
  <si>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</si>
  <si>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</si>
  <si>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</si>
  <si>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</si>
  <si>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</si>
  <si>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</si>
  <si>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</si>
  <si>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</si>
  <si>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</si>
  <si>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</si>
  <si>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</si>
  <si>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</si>
  <si>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</si>
  <si>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</si>
  <si>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</si>
  <si>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</si>
  <si>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</si>
  <si>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</si>
  <si>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</si>
  <si>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</si>
  <si>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</si>
  <si>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</si>
  <si>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</si>
  <si>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</si>
  <si>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</si>
  <si>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</si>
  <si>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</si>
  <si>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</si>
  <si>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</si>
  <si>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</si>
  <si>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</si>
  <si>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</si>
  <si>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</si>
  <si>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</si>
  <si>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</si>
  <si>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</si>
  <si>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</si>
  <si>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</si>
  <si>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</si>
  <si>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</si>
  <si>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</si>
  <si>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</si>
  <si>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</si>
  <si>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</si>
  <si>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</si>
  <si>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</si>
  <si>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</si>
  <si>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</si>
  <si>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</si>
  <si>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</si>
  <si>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</si>
  <si>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</si>
  <si>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</si>
  <si>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</si>
  <si>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</si>
  <si>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</si>
  <si>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</si>
  <si>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</si>
  <si>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</si>
  <si>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</si>
  <si>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</si>
  <si>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</si>
  <si>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</si>
  <si>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</si>
  <si>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</si>
  <si>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</si>
  <si>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</si>
  <si>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</si>
  <si>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</si>
  <si>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</si>
  <si>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</si>
  <si>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</si>
  <si>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</si>
  <si>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</si>
  <si>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</si>
  <si>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</si>
  <si>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</si>
  <si>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</si>
  <si>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</si>
  <si>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</si>
  <si>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</si>
  <si>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</si>
  <si>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</si>
  <si>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</si>
  <si>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</si>
  <si>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</si>
  <si>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</si>
  <si>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</si>
  <si>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</si>
  <si>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</si>
  <si>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</si>
  <si>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</si>
  <si>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</si>
  <si>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</si>
  <si>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</si>
  <si>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</si>
  <si>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</si>
  <si>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</si>
  <si>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</si>
  <si>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</si>
  <si>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</si>
  <si>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</si>
  <si>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</si>
  <si>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</si>
  <si>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</si>
  <si>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</si>
  <si>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</si>
  <si>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</si>
  <si>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</si>
  <si>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</si>
  <si>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</si>
  <si>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</si>
  <si>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</si>
  <si>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</si>
  <si>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</si>
  <si>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</si>
  <si>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</si>
  <si>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</si>
  <si>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</si>
  <si>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</si>
  <si>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</si>
  <si>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</si>
  <si>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</si>
  <si>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</si>
  <si>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</si>
  <si>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</si>
  <si>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</si>
  <si>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</si>
  <si>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</si>
  <si>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</si>
  <si>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</si>
  <si>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</si>
  <si>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</si>
  <si>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</si>
  <si>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</si>
  <si>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</si>
  <si>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</si>
  <si>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</si>
  <si>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</si>
  <si>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</si>
  <si>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</si>
  <si>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</si>
  <si>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</si>
  <si>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</si>
  <si>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</si>
  <si>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</si>
  <si>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</si>
  <si>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</si>
  <si>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</si>
  <si>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</si>
  <si>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</si>
  <si>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</si>
  <si>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</si>
  <si>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</si>
  <si>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</si>
  <si>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</si>
  <si>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</si>
  <si>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</si>
  <si>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</si>
  <si>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</si>
  <si>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</si>
  <si>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</si>
  <si>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</si>
  <si>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</si>
  <si>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</si>
  <si>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</si>
  <si>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</si>
  <si>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</si>
  <si>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</si>
  <si>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</si>
  <si>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</si>
  <si>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</si>
  <si>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</si>
  <si>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</si>
  <si>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</si>
  <si>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</si>
  <si>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</si>
  <si>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</si>
  <si>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</si>
  <si>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</si>
  <si>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</si>
  <si>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</si>
  <si>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</si>
  <si>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</si>
  <si>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</si>
  <si>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</si>
  <si>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</si>
  <si>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</si>
  <si>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</si>
  <si>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</si>
  <si>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</si>
  <si>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</si>
  <si>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</si>
  <si>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</si>
  <si>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</si>
  <si>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</si>
  <si>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</si>
  <si>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</si>
  <si>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</si>
  <si>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</si>
  <si>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</si>
  <si>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</si>
  <si>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</si>
  <si>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</si>
  <si>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</si>
  <si>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</si>
  <si>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</si>
  <si>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</si>
  <si>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</si>
  <si>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</si>
  <si>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</si>
  <si>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</si>
  <si>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</si>
  <si>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</si>
  <si>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</si>
  <si>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</si>
  <si>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</si>
  <si>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</si>
  <si>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</si>
  <si>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</si>
  <si>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</si>
  <si>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</si>
  <si>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</si>
  <si>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</si>
  <si>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</si>
  <si>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</si>
  <si>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</si>
  <si>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</si>
  <si>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</si>
  <si>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</si>
  <si>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</si>
  <si>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</si>
  <si>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</si>
  <si>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</si>
  <si>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</si>
  <si>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</si>
  <si>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</si>
  <si>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</si>
  <si>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</si>
  <si>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</si>
  <si>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</si>
  <si>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</si>
  <si>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</si>
  <si>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</si>
  <si>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</si>
  <si>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</si>
  <si>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</si>
  <si>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</si>
  <si>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</si>
  <si>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</si>
  <si>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</si>
  <si>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</si>
  <si>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</si>
  <si>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</si>
  <si>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</si>
  <si>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</si>
  <si>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</si>
  <si>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</si>
  <si>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</si>
  <si>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</si>
  <si>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</si>
  <si>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</si>
  <si>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</si>
  <si>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</si>
  <si>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</si>
  <si>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</si>
  <si>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</si>
  <si>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</si>
  <si>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</si>
  <si>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</si>
  <si>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</si>
  <si>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</si>
  <si>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</si>
  <si>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</si>
  <si>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</si>
  <si>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</si>
  <si>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</si>
  <si>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</si>
  <si>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</si>
  <si>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</si>
  <si>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</si>
  <si>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</si>
  <si>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</si>
  <si>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</si>
  <si>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</si>
  <si>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</si>
  <si>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</si>
  <si>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</si>
  <si>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</si>
  <si>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</si>
  <si>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</si>
  <si>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</si>
  <si>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</si>
  <si>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</si>
  <si>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</si>
  <si>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</si>
  <si>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</si>
  <si>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</si>
  <si>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</si>
  <si>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</si>
  <si>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</si>
  <si>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</si>
  <si>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</si>
  <si>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</si>
  <si>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</si>
  <si>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</si>
  <si>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</si>
  <si>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</si>
  <si>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</si>
  <si>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</si>
  <si>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</si>
  <si>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</si>
  <si>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</si>
  <si>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</si>
  <si>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</si>
  <si>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</si>
  <si>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</si>
  <si>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</si>
  <si>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</si>
  <si>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</si>
  <si>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</si>
  <si>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</si>
  <si>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</si>
  <si>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</si>
  <si>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</si>
  <si>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</si>
  <si>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</si>
  <si>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</si>
  <si>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</si>
  <si>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</si>
  <si>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</si>
  <si>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</si>
  <si>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</si>
  <si>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</si>
  <si>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</si>
  <si>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</si>
  <si>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</si>
  <si>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</si>
  <si>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</si>
  <si>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</si>
  <si>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</si>
  <si>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</si>
  <si>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</si>
  <si>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</si>
  <si>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</si>
  <si>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</si>
  <si>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</si>
  <si>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</si>
  <si>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</si>
  <si>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</si>
  <si>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</si>
  <si>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</si>
  <si>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</si>
  <si>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</si>
  <si>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</si>
  <si>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</si>
  <si>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</si>
  <si>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</si>
  <si>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</si>
  <si>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</si>
  <si>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</si>
  <si>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</si>
  <si>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</si>
  <si>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</si>
  <si>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</si>
  <si>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</si>
  <si>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</si>
  <si>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</si>
  <si>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</si>
  <si>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</si>
  <si>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</si>
  <si>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</si>
  <si>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</si>
  <si>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</si>
  <si>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</si>
  <si>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</si>
  <si>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</si>
  <si>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</si>
  <si>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</si>
  <si>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</si>
  <si>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</si>
  <si>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</si>
  <si>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</si>
  <si>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</si>
  <si>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</si>
  <si>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</si>
  <si>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</si>
  <si>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</si>
  <si>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</si>
  <si>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</si>
  <si>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</si>
  <si>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</si>
  <si>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</si>
  <si>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</si>
  <si>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</si>
  <si>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</si>
  <si>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</si>
  <si>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</si>
  <si>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</si>
  <si>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</si>
  <si>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</si>
  <si>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</si>
  <si>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</si>
  <si>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</si>
  <si>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</si>
  <si>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</si>
  <si>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</si>
  <si>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</si>
  <si>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</si>
  <si>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</si>
  <si>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</si>
  <si>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</si>
  <si>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</si>
  <si>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</si>
  <si>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</si>
  <si>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</si>
  <si>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</si>
  <si>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</si>
  <si>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</si>
  <si>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</si>
  <si>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</si>
  <si>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</si>
  <si>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</si>
  <si>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</si>
  <si>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</si>
  <si>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</si>
  <si>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</si>
  <si>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</si>
  <si>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</si>
  <si>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</si>
  <si>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</si>
  <si>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</si>
  <si>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</si>
  <si>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</si>
  <si>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</si>
  <si>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</si>
  <si>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</si>
  <si>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</si>
  <si>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</si>
  <si>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</si>
  <si>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</si>
  <si>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</si>
  <si>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</si>
  <si>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</si>
  <si>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</si>
  <si>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</si>
  <si>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</si>
  <si>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</si>
  <si>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</si>
  <si>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</si>
  <si>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</si>
  <si>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</si>
  <si>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</si>
  <si>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</si>
  <si>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</si>
  <si>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</si>
  <si>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</si>
  <si>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</si>
  <si>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</si>
  <si>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</si>
  <si>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</si>
  <si>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</si>
  <si>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</si>
  <si>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</si>
  <si>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</si>
  <si>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</si>
  <si>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</si>
  <si>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</si>
  <si>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</si>
  <si>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</si>
  <si>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</si>
  <si>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</si>
  <si>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</si>
  <si>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</si>
  <si>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</si>
  <si>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</si>
  <si>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</si>
  <si>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</si>
  <si>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</si>
  <si>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</si>
  <si>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</si>
  <si>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</si>
  <si>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</si>
  <si>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</si>
  <si>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</si>
  <si>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</si>
  <si>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</si>
  <si>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</si>
  <si>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</si>
  <si>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</si>
  <si>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</si>
  <si>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</si>
  <si>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</si>
  <si>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</si>
  <si>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</si>
  <si>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</si>
  <si>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</si>
  <si>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</si>
  <si>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</si>
  <si>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</si>
  <si>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</si>
  <si>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</si>
  <si>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</si>
  <si>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</si>
  <si>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</si>
  <si>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</si>
  <si>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</si>
  <si>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</si>
  <si>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</si>
  <si>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</si>
  <si>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</si>
  <si>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</si>
  <si>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</si>
  <si>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</si>
  <si>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</si>
  <si>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</si>
  <si>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</si>
  <si>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</si>
  <si>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</si>
  <si>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</si>
  <si>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</si>
  <si>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</si>
  <si>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</si>
  <si>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</si>
  <si>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</si>
  <si>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</si>
  <si>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</si>
  <si>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</si>
  <si>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</si>
  <si>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</si>
  <si>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</si>
  <si>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</si>
  <si>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</si>
  <si>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</si>
  <si>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</si>
  <si>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</si>
  <si>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</si>
  <si>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</si>
  <si>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</si>
  <si>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</si>
  <si>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</si>
  <si>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</si>
  <si>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</si>
  <si>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</si>
  <si>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</si>
  <si>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</si>
  <si>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</si>
  <si>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</si>
  <si>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</si>
  <si>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</si>
  <si>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</si>
  <si>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</si>
  <si>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</si>
  <si>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</si>
  <si>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</si>
  <si>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</si>
  <si>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</si>
  <si>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</si>
  <si>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</si>
  <si>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</si>
  <si>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</si>
  <si>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</si>
  <si>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</si>
  <si>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</si>
  <si>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</si>
  <si>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</si>
  <si>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</si>
  <si>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</si>
  <si>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</si>
  <si>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</si>
  <si>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</si>
  <si>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</si>
  <si>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</si>
  <si>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</si>
  <si>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</si>
  <si>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</si>
  <si>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</si>
  <si>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</si>
  <si>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</si>
  <si>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</si>
  <si>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</si>
  <si>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</si>
  <si>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</si>
  <si>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</si>
  <si>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</si>
  <si>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</si>
  <si>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</si>
  <si>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</si>
  <si>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</si>
  <si>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</si>
  <si>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</si>
  <si>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</si>
  <si>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</si>
  <si>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</si>
  <si>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</si>
  <si>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</si>
  <si>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</si>
  <si>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</si>
  <si>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</si>
  <si>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</si>
  <si>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</si>
  <si>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</si>
  <si>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</si>
  <si>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</si>
  <si>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</si>
  <si>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</si>
  <si>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</si>
  <si>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</si>
  <si>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</si>
  <si>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</si>
  <si>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</si>
  <si>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</si>
  <si>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</si>
  <si>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</si>
  <si>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</si>
  <si>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</si>
  <si>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</si>
  <si>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</si>
  <si>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</si>
  <si>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</si>
  <si>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</si>
  <si>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</si>
  <si>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</si>
  <si>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</si>
  <si>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</si>
  <si>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</si>
  <si>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</si>
  <si>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</si>
  <si>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</si>
  <si>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</si>
  <si>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</si>
  <si>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</si>
  <si>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</si>
  <si>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</si>
  <si>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</si>
  <si>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</si>
  <si>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</si>
  <si>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</si>
  <si>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</si>
  <si>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</si>
  <si>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</si>
  <si>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</si>
  <si>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</si>
  <si>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</si>
  <si>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</si>
  <si>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</si>
  <si>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</si>
  <si>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</si>
  <si>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</si>
  <si>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</si>
  <si>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</si>
  <si>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</si>
  <si>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</si>
  <si>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</si>
  <si>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</si>
  <si>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</si>
  <si>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</si>
  <si>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</si>
  <si>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</si>
  <si>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</si>
  <si>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</si>
  <si>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</si>
  <si>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</si>
  <si>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</si>
  <si>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</si>
  <si>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</si>
  <si>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</si>
  <si>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</si>
  <si>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</si>
  <si>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</si>
  <si>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</si>
  <si>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</si>
  <si>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</si>
  <si>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</si>
  <si>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</si>
  <si>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</si>
  <si>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</si>
  <si>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</si>
  <si>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</si>
  <si>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</si>
  <si>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</si>
  <si>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</si>
  <si>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</si>
  <si>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</si>
  <si>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</si>
  <si>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</si>
  <si>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</si>
  <si>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</si>
  <si>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</si>
  <si>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</si>
  <si>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</si>
  <si>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</si>
  <si>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</si>
  <si>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</si>
  <si>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</si>
  <si>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</si>
  <si>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</si>
  <si>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</si>
  <si>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</si>
  <si>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</si>
  <si>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</si>
  <si>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</si>
  <si>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</si>
  <si>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</si>
  <si>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</si>
  <si>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</si>
  <si>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</si>
  <si>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</si>
  <si>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</si>
  <si>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</si>
  <si>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</si>
  <si>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</si>
  <si>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</si>
  <si>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</si>
  <si>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</si>
  <si>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</si>
  <si>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</si>
  <si>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</si>
  <si>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</si>
  <si>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</si>
  <si>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</si>
  <si>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</si>
  <si>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</si>
  <si>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</si>
  <si>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</si>
  <si>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</si>
  <si>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</si>
  <si>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</si>
  <si>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</si>
  <si>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</si>
  <si>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</si>
  <si>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</si>
  <si>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</si>
  <si>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</si>
  <si>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</si>
  <si>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</si>
  <si>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</si>
  <si>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</si>
  <si>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</si>
  <si>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</si>
  <si>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</si>
  <si>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</si>
  <si>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</si>
  <si>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</si>
  <si>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</si>
  <si>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</si>
  <si>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</si>
  <si>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</si>
  <si>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</si>
  <si>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</si>
  <si>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</si>
  <si>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</si>
  <si>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</si>
  <si>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</si>
  <si>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</si>
  <si>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</si>
  <si>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</si>
  <si>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</si>
  <si>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</si>
  <si>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</si>
  <si>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</si>
  <si>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</si>
  <si>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</si>
  <si>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</si>
  <si>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</si>
  <si>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</si>
  <si>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</si>
  <si>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</si>
  <si>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</si>
  <si>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</si>
  <si>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</si>
  <si>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</si>
  <si>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</si>
  <si>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</si>
  <si>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</si>
  <si>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</si>
  <si>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</si>
  <si>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</si>
  <si>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</si>
  <si>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</si>
  <si>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</si>
  <si>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</si>
  <si>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</si>
  <si>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</si>
  <si>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</si>
  <si>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</si>
  <si>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</si>
  <si>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</si>
  <si>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</si>
  <si>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</si>
  <si>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</si>
  <si>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</si>
  <si>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</si>
  <si>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</si>
  <si>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</si>
  <si>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</si>
  <si>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</si>
  <si>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</si>
  <si>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</si>
  <si>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</si>
  <si>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</si>
  <si>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</si>
  <si>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</si>
  <si>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</si>
  <si>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</si>
  <si>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</si>
  <si>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</si>
  <si>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</si>
  <si>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</si>
  <si>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</si>
  <si>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</si>
  <si>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</si>
  <si>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</si>
  <si>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</si>
  <si>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</si>
  <si>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</si>
  <si>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</si>
  <si>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</si>
  <si>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</si>
  <si>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</si>
  <si>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</si>
  <si>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</si>
  <si>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</si>
  <si>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</si>
  <si>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</si>
  <si>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</si>
  <si>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</si>
  <si>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</si>
  <si>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</si>
  <si>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</si>
  <si>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</si>
  <si>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</si>
  <si>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</si>
  <si>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</si>
  <si>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</si>
  <si>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</si>
  <si>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</si>
  <si>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</si>
  <si>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</si>
  <si>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</si>
  <si>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</si>
  <si>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</si>
  <si>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</si>
  <si>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</si>
  <si>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</si>
  <si>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</si>
  <si>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</si>
  <si>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</si>
  <si>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</si>
  <si>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</si>
  <si>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</si>
  <si>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</si>
  <si>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</si>
  <si>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</si>
  <si>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</si>
  <si>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</si>
  <si>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</si>
  <si>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</si>
  <si>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</si>
  <si>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</si>
  <si>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</si>
  <si>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</si>
  <si>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</si>
  <si>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</si>
  <si>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</si>
  <si>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</si>
  <si>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</si>
  <si>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</si>
  <si>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</si>
  <si>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</si>
  <si>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</si>
  <si>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</si>
  <si>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</si>
  <si>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</si>
  <si>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</si>
  <si>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</si>
  <si>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</si>
  <si>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</si>
  <si>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</si>
  <si>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</si>
  <si>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</si>
  <si>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</si>
  <si>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</si>
  <si>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</si>
  <si>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</si>
  <si>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</si>
  <si>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</si>
  <si>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</si>
  <si>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</si>
  <si>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</si>
  <si>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</si>
  <si>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</si>
  <si>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</si>
  <si>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</si>
  <si>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</si>
  <si>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</si>
  <si>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</si>
  <si>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</si>
  <si>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</si>
  <si>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</si>
  <si>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</si>
  <si>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</si>
  <si>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</si>
  <si>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</si>
  <si>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</si>
  <si>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</si>
  <si>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</si>
  <si>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</si>
  <si>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</si>
  <si>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</si>
  <si>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</si>
  <si>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</si>
  <si>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</si>
  <si>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</si>
  <si>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</si>
  <si>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</si>
  <si>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</si>
  <si>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</si>
  <si>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</si>
  <si>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</si>
  <si>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</si>
  <si>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</si>
  <si>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</si>
  <si>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</si>
  <si>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</si>
  <si>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</si>
  <si>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</si>
  <si>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</si>
  <si>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</si>
  <si>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</si>
  <si>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</si>
  <si>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</si>
  <si>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</si>
  <si>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</si>
  <si>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</si>
  <si>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</si>
  <si>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</si>
  <si>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</si>
  <si>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</si>
  <si>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</si>
  <si>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</si>
  <si>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</si>
  <si>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</si>
  <si>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</si>
  <si>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</si>
  <si>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</si>
  <si>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</si>
  <si>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</si>
  <si>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</si>
  <si>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</si>
  <si>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</si>
  <si>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</si>
  <si>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</si>
  <si>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</si>
  <si>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</si>
  <si>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</si>
  <si>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</si>
  <si>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</si>
  <si>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</si>
  <si>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</si>
  <si>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</si>
  <si>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</si>
  <si>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</si>
  <si>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</si>
  <si>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</si>
  <si>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</si>
  <si>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</si>
  <si>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</si>
  <si>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</si>
  <si>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</si>
  <si>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</si>
  <si>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</si>
  <si>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</si>
  <si>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</si>
  <si>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</si>
  <si>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</si>
  <si>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</si>
  <si>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</si>
  <si>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</si>
  <si>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</si>
  <si>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</si>
  <si>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</si>
  <si>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</si>
  <si>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</si>
  <si>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</si>
  <si>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</si>
  <si>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</si>
  <si>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</si>
  <si>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</si>
  <si>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</si>
  <si>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</si>
  <si>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</si>
  <si>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</si>
  <si>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</si>
  <si>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</si>
  <si>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</si>
  <si>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</si>
  <si>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</si>
  <si>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</si>
  <si>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</si>
  <si>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</si>
  <si>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</si>
  <si>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</si>
  <si>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</si>
  <si>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</si>
  <si>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</si>
  <si>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</si>
  <si>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</si>
  <si>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</si>
  <si>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</si>
  <si>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</si>
  <si>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</si>
  <si>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</si>
  <si>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</si>
  <si>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</si>
  <si>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</si>
  <si>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</si>
  <si>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</si>
  <si>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</si>
  <si>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</si>
  <si>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</si>
  <si>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</si>
  <si>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</si>
  <si>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</si>
  <si>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</si>
  <si>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</si>
  <si>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</si>
  <si>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</si>
  <si>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</si>
  <si>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</si>
  <si>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</si>
  <si>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</si>
  <si>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</si>
  <si>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</si>
  <si>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</si>
  <si>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</si>
  <si>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</si>
  <si>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</si>
  <si>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</si>
  <si>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</si>
  <si>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</si>
  <si>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</si>
  <si>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</si>
  <si>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</si>
  <si>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</si>
  <si>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</si>
  <si>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</si>
  <si>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</si>
  <si>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</si>
  <si>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</si>
  <si>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</si>
  <si>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</si>
  <si>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</si>
  <si>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</si>
  <si>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</si>
  <si>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</si>
  <si>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</si>
  <si>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</si>
  <si>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</si>
  <si>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</si>
  <si>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</si>
  <si>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</si>
  <si>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</si>
  <si>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</si>
  <si>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</si>
  <si>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</si>
  <si>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</si>
  <si>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</si>
  <si>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</si>
  <si>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</si>
  <si>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</si>
  <si>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</si>
  <si>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</si>
  <si>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</si>
  <si>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</si>
  <si>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</si>
  <si>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</si>
  <si>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</si>
  <si>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</si>
  <si>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</si>
  <si>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</si>
  <si>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</si>
  <si>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</si>
  <si>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</si>
  <si>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</si>
  <si>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</si>
  <si>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</si>
  <si>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</si>
  <si>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</si>
  <si>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</si>
  <si>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</si>
  <si>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</si>
  <si>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</si>
  <si>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</si>
  <si>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</si>
  <si>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</si>
  <si>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</si>
  <si>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</si>
  <si>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</si>
  <si>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</si>
  <si>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</si>
  <si>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</si>
  <si>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</si>
  <si>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</si>
  <si>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</si>
  <si>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</si>
  <si>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</si>
  <si>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</si>
  <si>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</si>
  <si>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</si>
  <si>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</si>
  <si>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</si>
  <si>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</si>
  <si>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</si>
  <si>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</si>
  <si>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</si>
  <si>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</si>
  <si>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</si>
  <si>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</si>
  <si>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</si>
  <si>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</si>
  <si>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</si>
  <si>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</si>
  <si>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</si>
  <si>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</si>
  <si>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</si>
  <si>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</si>
  <si>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</si>
  <si>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</si>
  <si>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</si>
  <si>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</si>
  <si>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</si>
  <si>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</si>
  <si>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</si>
  <si>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</si>
  <si>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</si>
  <si>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</si>
  <si>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</si>
  <si>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</si>
  <si>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</si>
  <si>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</si>
  <si>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</si>
  <si>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</si>
  <si>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</si>
  <si>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</si>
  <si>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</si>
  <si>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</si>
  <si>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</si>
  <si>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</si>
  <si>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</si>
  <si>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</si>
  <si>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</si>
  <si>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</si>
  <si>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</si>
  <si>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</si>
  <si>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</si>
  <si>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</si>
  <si>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</si>
  <si>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</si>
  <si>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</si>
  <si>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</si>
  <si>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</si>
  <si>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</si>
  <si>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</si>
  <si>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</si>
  <si>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</si>
  <si>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</si>
  <si>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</si>
  <si>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</si>
  <si>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</si>
  <si>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</si>
  <si>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</si>
  <si>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</si>
  <si>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</si>
  <si>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</si>
  <si>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</si>
  <si>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</si>
  <si>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</si>
  <si>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</si>
  <si>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</si>
  <si>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</si>
  <si>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</si>
  <si>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</si>
  <si>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</si>
  <si>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</si>
  <si>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</si>
  <si>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</si>
  <si>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</si>
  <si>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</si>
  <si>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</si>
  <si>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</si>
  <si>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</si>
  <si>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</si>
  <si>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</si>
  <si>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</si>
  <si>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</si>
  <si>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</si>
  <si>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</si>
  <si>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</si>
  <si>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</si>
  <si>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</si>
  <si>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</si>
  <si>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</si>
  <si>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</si>
  <si>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</si>
  <si>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</si>
  <si>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</si>
  <si>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</si>
  <si>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</si>
  <si>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</si>
  <si>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</si>
  <si>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</si>
  <si>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</si>
  <si>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</si>
  <si>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</si>
  <si>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</si>
  <si>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</si>
  <si>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</si>
  <si>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</si>
  <si>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</si>
  <si>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</si>
  <si>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</si>
  <si>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</si>
  <si>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</si>
  <si>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</si>
  <si>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</si>
  <si>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</si>
  <si>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</si>
  <si>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</si>
  <si>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</si>
  <si>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</si>
  <si>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</si>
  <si>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</si>
  <si>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</si>
  <si>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</si>
  <si>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</si>
  <si>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</si>
  <si>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</si>
  <si>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</si>
  <si>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</si>
  <si>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</si>
  <si>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</si>
  <si>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</si>
  <si>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</si>
  <si>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</si>
  <si>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</si>
  <si>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</si>
  <si>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</si>
  <si>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</si>
  <si>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</si>
  <si>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</si>
  <si>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</si>
  <si>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</si>
  <si>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</si>
  <si>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</si>
  <si>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</si>
  <si>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</si>
  <si>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</si>
  <si>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</si>
  <si>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</si>
  <si>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</si>
  <si>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</si>
  <si>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</si>
  <si>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</si>
  <si>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</si>
  <si>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</si>
  <si>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</si>
  <si>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</si>
  <si>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</si>
  <si>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</si>
  <si>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</si>
  <si>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</si>
  <si>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</si>
  <si>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</si>
  <si>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</si>
  <si>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</si>
  <si>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</si>
  <si>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</si>
  <si>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</si>
  <si>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</si>
  <si>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</si>
  <si>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</si>
  <si>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</si>
  <si>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</si>
  <si>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</si>
  <si>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</si>
  <si>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</si>
  <si>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</si>
  <si>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</si>
  <si>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</si>
  <si>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</si>
  <si>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</si>
  <si>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</si>
  <si>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</si>
  <si>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</si>
  <si>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</si>
  <si>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</si>
  <si>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</si>
  <si>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</si>
  <si>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</si>
  <si>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</si>
  <si>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</si>
  <si>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</si>
  <si>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</si>
  <si>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</si>
  <si>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</si>
  <si>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</si>
  <si>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</si>
  <si>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</si>
  <si>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</si>
  <si>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</si>
  <si>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</si>
  <si>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</si>
  <si>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</si>
  <si>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</si>
  <si>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</si>
  <si>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</si>
  <si>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</si>
  <si>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</si>
  <si>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</si>
  <si>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</si>
  <si>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</si>
  <si>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</si>
  <si>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</si>
  <si>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</si>
  <si>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</si>
  <si>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</si>
  <si>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</si>
  <si>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</si>
  <si>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</si>
  <si>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</si>
  <si>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</si>
  <si>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</si>
  <si>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</si>
  <si>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</si>
  <si>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</si>
  <si>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</si>
  <si>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</si>
  <si>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</si>
  <si>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</si>
  <si>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</si>
  <si>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</si>
  <si>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</si>
  <si>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</si>
  <si>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</si>
  <si>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</si>
  <si>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</si>
  <si>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</si>
  <si>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</si>
  <si>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</si>
  <si>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</si>
  <si>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</si>
  <si>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</si>
  <si>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</si>
  <si>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</si>
  <si>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</si>
  <si>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</si>
  <si>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</si>
  <si>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</si>
  <si>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</si>
  <si>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</si>
  <si>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</si>
  <si>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</si>
  <si>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</si>
  <si>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</si>
  <si>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</si>
  <si>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</si>
  <si>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</si>
  <si>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</si>
  <si>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</si>
  <si>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</si>
  <si>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</si>
  <si>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</si>
  <si>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</si>
  <si>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</si>
  <si>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</si>
  <si>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</si>
  <si>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</si>
  <si>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</si>
  <si>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</si>
  <si>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</si>
  <si>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</si>
  <si>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</si>
  <si>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</si>
  <si>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</si>
  <si>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</si>
  <si>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</si>
  <si>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</si>
  <si>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</si>
  <si>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</si>
  <si>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</si>
  <si>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</si>
  <si>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</si>
  <si>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</si>
  <si>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</si>
  <si>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</si>
  <si>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</si>
  <si>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</si>
  <si>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</si>
  <si>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</si>
  <si>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</si>
  <si>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</si>
  <si>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</si>
  <si>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</si>
  <si>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</si>
  <si>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</si>
  <si>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</si>
  <si>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</si>
  <si>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</si>
  <si>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</si>
  <si>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</si>
  <si>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</si>
  <si>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</si>
  <si>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</si>
  <si>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</si>
  <si>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</si>
  <si>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</si>
  <si>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</si>
  <si>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</si>
  <si>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</si>
  <si>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</si>
  <si>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</si>
  <si>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</si>
  <si>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</si>
  <si>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</si>
  <si>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</si>
  <si>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</si>
  <si>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</si>
  <si>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</si>
  <si>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</si>
  <si>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</si>
  <si>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</si>
  <si>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</si>
  <si>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</si>
  <si>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</si>
  <si>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</si>
  <si>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</si>
  <si>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</si>
  <si>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</si>
  <si>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</si>
  <si>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</si>
  <si>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</si>
  <si>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</si>
  <si>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</si>
  <si>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</si>
  <si>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</si>
  <si>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</si>
  <si>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</si>
  <si>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</si>
  <si>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</si>
  <si>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</si>
  <si>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</si>
  <si>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</si>
  <si>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</si>
  <si>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</si>
  <si>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</si>
  <si>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</si>
  <si>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</si>
  <si>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</si>
  <si>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</si>
  <si>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</si>
  <si>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</si>
  <si>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</si>
  <si>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</si>
  <si>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</si>
  <si>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</si>
  <si>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</si>
  <si>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</si>
  <si>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</si>
  <si>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</si>
  <si>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</si>
  <si>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</si>
  <si>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</si>
  <si>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</si>
  <si>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</si>
  <si>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</si>
  <si>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</si>
  <si>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</si>
  <si>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</si>
  <si>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</si>
  <si>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</si>
  <si>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</si>
  <si>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</si>
  <si>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</si>
  <si>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</si>
  <si>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</si>
  <si>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</si>
  <si>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</si>
  <si>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</si>
  <si>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</si>
  <si>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</si>
  <si>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</si>
  <si>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</si>
  <si>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</si>
  <si>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</si>
  <si>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</si>
  <si>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</si>
  <si>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</si>
  <si>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</si>
  <si>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</si>
  <si>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</si>
  <si>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</si>
  <si>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</si>
  <si>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</si>
  <si>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</si>
  <si>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</si>
  <si>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</si>
  <si>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</si>
  <si>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</si>
  <si>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</si>
  <si>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</si>
  <si>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</si>
  <si>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</si>
  <si>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</si>
  <si>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</si>
  <si>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</si>
  <si>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</si>
  <si>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</si>
  <si>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</si>
  <si>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</si>
  <si>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</si>
  <si>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</si>
  <si>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</si>
  <si>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</si>
  <si>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</si>
  <si>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</si>
  <si>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</si>
  <si>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</si>
  <si>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</si>
  <si>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</si>
  <si>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</si>
  <si>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</si>
  <si>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</si>
  <si>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</si>
  <si>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</si>
  <si>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</si>
  <si>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</si>
  <si>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</si>
  <si>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</si>
  <si>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</si>
  <si>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</si>
  <si>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</si>
  <si>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</si>
  <si>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</si>
  <si>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</si>
  <si>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</si>
  <si>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</si>
  <si>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</si>
  <si>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</si>
  <si>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</si>
  <si>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</si>
  <si>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</si>
  <si>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</si>
  <si>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</si>
  <si>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</si>
  <si>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</si>
  <si>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</si>
  <si>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</si>
  <si>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</si>
  <si>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</si>
  <si>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</si>
  <si>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</si>
  <si>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</si>
  <si>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</si>
  <si>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</si>
  <si>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</si>
  <si>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</si>
  <si>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</si>
  <si>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</si>
  <si>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</si>
  <si>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</si>
  <si>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</si>
  <si>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</si>
  <si>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</si>
  <si>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</si>
  <si>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</si>
  <si>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</si>
  <si>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</si>
  <si>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</si>
  <si>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</si>
  <si>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</si>
  <si>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</si>
  <si>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</si>
  <si>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</si>
  <si>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</si>
  <si>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</si>
  <si>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</si>
  <si>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</si>
  <si>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</si>
  <si>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</si>
  <si>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</si>
  <si>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</si>
  <si>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</si>
  <si>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</si>
  <si>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</si>
  <si>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</si>
  <si>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</si>
  <si>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</si>
  <si>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</si>
  <si>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</si>
  <si>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</si>
  <si>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</si>
  <si>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</si>
  <si>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</si>
  <si>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</si>
  <si>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</si>
  <si>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</si>
  <si>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</si>
  <si>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</si>
  <si>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</si>
  <si>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</si>
  <si>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</si>
  <si>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</si>
  <si>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</si>
  <si>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</si>
  <si>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</si>
  <si>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</si>
  <si>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</si>
  <si>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</si>
  <si>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</si>
  <si>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</si>
  <si>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</si>
  <si>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</si>
  <si>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</si>
  <si>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</si>
  <si>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</si>
  <si>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</si>
  <si>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</si>
  <si>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</si>
  <si>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</si>
  <si>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</si>
  <si>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</si>
  <si>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</si>
  <si>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</si>
  <si>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</si>
  <si>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</si>
  <si>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</si>
  <si>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</si>
  <si>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</si>
  <si>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</si>
  <si>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</si>
  <si>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</si>
  <si>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</si>
  <si>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</si>
  <si>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</si>
  <si>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</si>
  <si>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</si>
  <si>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</si>
  <si>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</si>
  <si>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</si>
  <si>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</si>
  <si>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</si>
  <si>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</si>
  <si>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</si>
  <si>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</si>
  <si>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</si>
  <si>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</si>
  <si>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</si>
  <si>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</si>
  <si>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</si>
  <si>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</si>
  <si>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</si>
  <si>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</si>
  <si>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</si>
  <si>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</si>
  <si>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</si>
  <si>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</si>
  <si>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</si>
  <si>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</si>
  <si>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</si>
  <si>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</si>
  <si>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</si>
  <si>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</si>
  <si>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</si>
  <si>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</si>
  <si>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</si>
  <si>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</si>
  <si>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</si>
  <si>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</si>
  <si>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</si>
  <si>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</si>
  <si>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</si>
  <si>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</si>
  <si>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</si>
  <si>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</si>
  <si>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</si>
  <si>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</si>
  <si>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</si>
  <si>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</si>
  <si>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</si>
  <si>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</si>
  <si>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</si>
  <si>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</si>
  <si>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</si>
  <si>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</si>
  <si>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</si>
  <si>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</si>
  <si>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</si>
  <si>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</si>
  <si>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</si>
  <si>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</si>
  <si>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</si>
  <si>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</si>
  <si>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</si>
  <si>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</si>
  <si>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</si>
  <si>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</si>
  <si>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</si>
  <si>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</si>
  <si>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</si>
  <si>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</si>
  <si>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</si>
  <si>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</si>
  <si>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</si>
  <si>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</si>
  <si>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</si>
  <si>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</si>
  <si>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</si>
  <si>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</si>
  <si>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</si>
  <si>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</si>
  <si>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</si>
  <si>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</si>
  <si>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</si>
  <si>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</si>
  <si>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</si>
  <si>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</si>
  <si>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</si>
  <si>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</si>
  <si>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</si>
  <si>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</si>
  <si>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</si>
  <si>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</si>
  <si>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</si>
  <si>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</si>
  <si>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</si>
  <si>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</si>
  <si>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</si>
  <si>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</si>
  <si>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</si>
  <si>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</si>
  <si>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</si>
  <si>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</si>
  <si>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</si>
  <si>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</si>
  <si>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</si>
  <si>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</si>
  <si>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</si>
  <si>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</si>
  <si>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</si>
  <si>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</si>
  <si>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</si>
  <si>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</si>
  <si>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</si>
  <si>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</si>
  <si>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</si>
  <si>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</si>
  <si>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</si>
  <si>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</si>
  <si>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</si>
  <si>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</si>
  <si>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</si>
  <si>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</si>
  <si>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</si>
  <si>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</si>
  <si>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</si>
  <si>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</si>
  <si>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</si>
  <si>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</si>
  <si>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</si>
  <si>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</si>
  <si>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</si>
  <si>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</si>
  <si>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</si>
  <si>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</si>
  <si>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</si>
  <si>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</si>
  <si>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</si>
  <si>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</si>
  <si>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</si>
  <si>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</si>
  <si>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</si>
  <si>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</si>
  <si>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</si>
  <si>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</si>
  <si>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</si>
  <si>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</si>
  <si>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</si>
  <si>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</si>
  <si>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</si>
  <si>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</si>
  <si>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</si>
  <si>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</si>
  <si>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</si>
  <si>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</si>
  <si>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</si>
  <si>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</si>
  <si>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</si>
  <si>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</si>
  <si>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</si>
  <si>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</si>
  <si>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</si>
  <si>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</si>
  <si>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</si>
  <si>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</si>
  <si>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</si>
  <si>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</si>
  <si>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</si>
  <si>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</si>
  <si>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</si>
  <si>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</si>
  <si>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</si>
  <si>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</si>
  <si>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</si>
  <si>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</si>
  <si>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</si>
  <si>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</si>
  <si>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</si>
  <si>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</si>
  <si>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</si>
  <si>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</si>
  <si>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</si>
  <si>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</si>
  <si>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</si>
  <si>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</si>
  <si>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</si>
  <si>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</si>
  <si>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</si>
  <si>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</si>
  <si>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</si>
  <si>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</si>
  <si>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</si>
  <si>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</si>
  <si>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</si>
  <si>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</si>
  <si>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</si>
  <si>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</si>
  <si>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</si>
  <si>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</si>
  <si>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</si>
  <si>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</si>
  <si>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</si>
  <si>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</si>
  <si>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</si>
  <si>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</si>
  <si>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</si>
  <si>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</si>
  <si>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</si>
  <si>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</si>
  <si>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</si>
  <si>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</si>
  <si>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</si>
  <si>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</si>
  <si>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</si>
  <si>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</si>
  <si>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</si>
  <si>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</si>
  <si>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</si>
  <si>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</si>
  <si>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</si>
  <si>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</si>
  <si>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</si>
  <si>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</si>
  <si>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</si>
  <si>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</si>
  <si>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</si>
  <si>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</si>
  <si>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</si>
  <si>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</si>
  <si>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</si>
  <si>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</si>
  <si>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</si>
  <si>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</si>
  <si>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</si>
  <si>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</si>
  <si>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</si>
  <si>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</si>
  <si>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</si>
  <si>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</si>
  <si>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</si>
  <si>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</si>
  <si>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</si>
  <si>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</si>
  <si>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</si>
  <si>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</si>
  <si>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</si>
  <si>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</si>
  <si>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</si>
  <si>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</si>
  <si>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</si>
  <si>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</si>
  <si>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</si>
  <si>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</si>
  <si>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</si>
  <si>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</si>
  <si>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</si>
  <si>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</si>
  <si>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</si>
  <si>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</si>
  <si>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</si>
  <si>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</si>
  <si>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</si>
  <si>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</si>
  <si>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</si>
  <si>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</si>
  <si>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</si>
  <si>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</si>
  <si>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</si>
  <si>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</si>
  <si>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</si>
  <si>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</si>
  <si>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</si>
  <si>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</si>
  <si>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</si>
  <si>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</si>
  <si>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</si>
  <si>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</si>
  <si>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</si>
  <si>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</si>
  <si>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</si>
  <si>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</si>
  <si>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</si>
  <si>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</si>
  <si>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</si>
  <si>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</si>
  <si>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</si>
  <si>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</si>
  <si>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</si>
  <si>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</si>
  <si>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</si>
  <si>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</si>
  <si>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</si>
  <si>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</si>
  <si>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</si>
  <si>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</si>
  <si>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</si>
  <si>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</si>
  <si>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</si>
  <si>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</si>
  <si>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</si>
  <si>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</si>
  <si>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</si>
  <si>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</si>
  <si>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</si>
  <si>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</si>
  <si>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</si>
  <si>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</si>
  <si>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</si>
  <si>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</si>
  <si>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</si>
  <si>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</si>
  <si>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</si>
  <si>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</si>
  <si>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</si>
  <si>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</si>
  <si>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</si>
  <si>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</si>
  <si>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</si>
  <si>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</si>
  <si>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</si>
  <si>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</si>
  <si>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</si>
  <si>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</si>
  <si>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</si>
  <si>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</si>
  <si>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</si>
  <si>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</si>
  <si>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</si>
  <si>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</si>
  <si>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</si>
  <si>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</si>
  <si>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</si>
  <si>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</si>
  <si>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</si>
  <si>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</si>
  <si>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</si>
  <si>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</si>
  <si>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</si>
  <si>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</si>
  <si>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</si>
  <si>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</si>
  <si>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</si>
  <si>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</si>
  <si>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</si>
  <si>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</si>
  <si>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</si>
  <si>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</si>
  <si>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</si>
  <si>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</si>
  <si>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</si>
  <si>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</si>
  <si>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</si>
  <si>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</si>
  <si>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</si>
  <si>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</si>
  <si>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</si>
  <si>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</si>
  <si>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</si>
  <si>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</si>
  <si>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</si>
  <si>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</si>
  <si>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</si>
  <si>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</si>
  <si>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</si>
  <si>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</si>
  <si>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</si>
  <si>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</si>
  <si>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</si>
  <si>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</si>
  <si>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</si>
  <si>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</si>
  <si>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</si>
  <si>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</si>
  <si>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</si>
  <si>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</si>
  <si>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</si>
  <si>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</si>
  <si>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</si>
  <si>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</si>
  <si>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</si>
  <si>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</si>
  <si>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</si>
  <si>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</si>
  <si>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</si>
  <si>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</si>
  <si>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</si>
  <si>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</si>
  <si>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</si>
  <si>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</si>
  <si>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</si>
  <si>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</si>
  <si>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</si>
  <si>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</si>
  <si>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</si>
  <si>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</si>
  <si>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</si>
  <si>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</si>
  <si>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</si>
  <si>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</si>
  <si>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</si>
  <si>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</si>
  <si>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</si>
  <si>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</si>
  <si>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</si>
  <si>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</si>
  <si>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</si>
  <si>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</si>
  <si>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</si>
  <si>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</si>
  <si>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</si>
  <si>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</si>
  <si>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</si>
  <si>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</si>
  <si>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</si>
  <si>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</si>
  <si>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</si>
  <si>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</si>
  <si>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</si>
  <si>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</si>
  <si>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</si>
  <si>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</si>
  <si>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</si>
  <si>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</si>
  <si>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</si>
  <si>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</si>
  <si>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</si>
  <si>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</si>
  <si>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</si>
  <si>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</si>
  <si>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</si>
  <si>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</si>
  <si>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</si>
  <si>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</si>
  <si>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</si>
  <si>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</si>
  <si>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</si>
  <si>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</si>
  <si>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</si>
  <si>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</si>
  <si>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</si>
  <si>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</si>
  <si>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</si>
  <si>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</si>
  <si>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</si>
  <si>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</si>
  <si>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</si>
  <si>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</si>
  <si>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</si>
  <si>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</si>
  <si>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</si>
  <si>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</si>
  <si>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</si>
  <si>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</si>
  <si>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</si>
  <si>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</si>
  <si>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</si>
  <si>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</si>
  <si>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</si>
  <si>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</si>
  <si>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</si>
  <si>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</si>
  <si>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</si>
  <si>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</si>
  <si>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</si>
  <si>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</si>
  <si>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</si>
  <si>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</si>
  <si>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</si>
  <si>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</si>
  <si>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</si>
  <si>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</si>
  <si>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</si>
  <si>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</si>
  <si>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</si>
  <si>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</si>
  <si>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</si>
  <si>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</si>
  <si>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</si>
  <si>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</si>
  <si>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</si>
  <si>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</si>
  <si>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</si>
  <si>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</si>
  <si>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</si>
  <si>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</si>
  <si>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</si>
  <si>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</si>
  <si>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</si>
  <si>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</si>
  <si>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</si>
  <si>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</si>
  <si>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</si>
  <si>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</si>
  <si>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</si>
  <si>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</si>
  <si>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</si>
  <si>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</si>
  <si>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</si>
  <si>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</si>
  <si>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</si>
  <si>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</si>
  <si>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</si>
  <si>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</si>
  <si>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</si>
  <si>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</si>
  <si>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</si>
  <si>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</si>
  <si>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</si>
  <si>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</si>
  <si>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</si>
  <si>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</si>
  <si>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</si>
  <si>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</si>
  <si>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</si>
  <si>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</si>
  <si>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</si>
  <si>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</si>
  <si>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</si>
  <si>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</si>
  <si>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</si>
  <si>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</si>
  <si>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</si>
  <si>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</si>
  <si>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</si>
  <si>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</si>
  <si>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</si>
  <si>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</si>
  <si>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</si>
  <si>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</si>
  <si>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</si>
  <si>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</si>
  <si>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</si>
  <si>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</si>
  <si>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</si>
  <si>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</si>
  <si>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</si>
  <si>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</si>
  <si>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</si>
  <si>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</si>
  <si>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</si>
  <si>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</si>
  <si>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</si>
  <si>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</si>
  <si>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</si>
  <si>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</si>
  <si>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</si>
  <si>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</si>
  <si>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</si>
  <si>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</si>
  <si>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</si>
  <si>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</si>
  <si>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</si>
  <si>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</si>
  <si>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</si>
  <si>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</si>
  <si>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</si>
  <si>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</si>
  <si>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</si>
  <si>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</si>
  <si>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</si>
  <si>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</si>
  <si>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</si>
  <si>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</si>
  <si>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</si>
  <si>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</si>
  <si>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</si>
  <si>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</si>
  <si>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</si>
  <si>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</si>
  <si>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</si>
  <si>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</si>
  <si>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</si>
  <si>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</si>
  <si>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</si>
  <si>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</si>
  <si>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</si>
  <si>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</si>
  <si>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</si>
  <si>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</si>
  <si>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</si>
  <si>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</si>
  <si>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</si>
  <si>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</si>
  <si>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</si>
  <si>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</si>
  <si>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</si>
  <si>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</si>
  <si>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</si>
  <si>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</si>
  <si>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</si>
  <si>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</si>
  <si>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</si>
  <si>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</si>
  <si>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</si>
  <si>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</si>
  <si>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</si>
  <si>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</si>
  <si>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</si>
  <si>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</si>
  <si>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</si>
  <si>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</si>
  <si>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</si>
  <si>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</si>
  <si>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</si>
  <si>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</si>
  <si>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</si>
  <si>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</si>
  <si>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</si>
  <si>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</si>
  <si>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</si>
  <si>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</si>
  <si>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</si>
  <si>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</si>
  <si>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</si>
  <si>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</si>
  <si>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</si>
  <si>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</si>
  <si>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</si>
  <si>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</si>
  <si>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</si>
  <si>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</si>
  <si>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</si>
  <si>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</si>
  <si>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</si>
  <si>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</si>
  <si>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</si>
  <si>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</si>
  <si>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</si>
  <si>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</si>
  <si>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</si>
  <si>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</si>
  <si>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</si>
  <si>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</si>
  <si>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</si>
  <si>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</si>
  <si>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</si>
  <si>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</si>
  <si>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</si>
  <si>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</si>
  <si>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</si>
  <si>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</si>
  <si>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</si>
  <si>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</si>
  <si>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</si>
  <si>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</si>
  <si>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</si>
  <si>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</si>
  <si>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</si>
  <si>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</si>
  <si>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</si>
  <si>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</si>
  <si>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</si>
  <si>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</si>
  <si>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</si>
  <si>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</si>
  <si>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</si>
  <si>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</si>
  <si>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</si>
  <si>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</si>
  <si>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</si>
  <si>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</si>
  <si>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</si>
  <si>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</si>
  <si>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</si>
  <si>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</si>
  <si>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</si>
  <si>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</si>
  <si>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</si>
  <si>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</si>
  <si>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</si>
  <si>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</si>
  <si>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</si>
  <si>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</si>
  <si>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</si>
  <si>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</si>
  <si>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</si>
  <si>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</si>
  <si>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</si>
  <si>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</si>
  <si>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</si>
  <si>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</si>
  <si>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</si>
  <si>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</si>
  <si>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</si>
  <si>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</si>
  <si>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</si>
  <si>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</si>
  <si>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</si>
  <si>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</si>
  <si>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</si>
  <si>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</si>
  <si>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</si>
  <si>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</si>
  <si>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</si>
  <si>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</si>
  <si>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</si>
  <si>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</si>
  <si>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</si>
  <si>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</si>
  <si>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</si>
  <si>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</si>
  <si>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</si>
  <si>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</si>
  <si>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</si>
  <si>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</si>
  <si>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</si>
  <si>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</si>
  <si>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</si>
  <si>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</si>
  <si>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</si>
  <si>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</si>
  <si>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</si>
  <si>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</si>
  <si>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</si>
  <si>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</si>
  <si>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</si>
  <si>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</si>
  <si>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</si>
  <si>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</si>
  <si>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</si>
  <si>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</si>
  <si>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</si>
  <si>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</si>
  <si>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</si>
  <si>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</si>
  <si>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</si>
  <si>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</si>
  <si>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</si>
  <si>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</si>
  <si>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</si>
  <si>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</si>
  <si>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</si>
  <si>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</si>
  <si>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</si>
  <si>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</si>
  <si>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</si>
  <si>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</si>
  <si>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</si>
  <si>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</si>
  <si>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</si>
  <si>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</si>
  <si>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</si>
  <si>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</si>
  <si>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</si>
  <si>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</si>
  <si>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</si>
  <si>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</si>
  <si>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</si>
  <si>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</si>
  <si>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</si>
  <si>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</si>
  <si>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</si>
  <si>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</si>
  <si>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</si>
  <si>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</si>
  <si>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</si>
  <si>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</si>
  <si>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</si>
  <si>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</si>
  <si>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</si>
  <si>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</si>
  <si>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</si>
  <si>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</si>
  <si>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</si>
  <si>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</si>
  <si>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</si>
  <si>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</si>
  <si>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</si>
  <si>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</si>
  <si>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</si>
  <si>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</si>
  <si>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</si>
  <si>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</si>
  <si>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</si>
  <si>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</si>
  <si>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</si>
  <si>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</si>
  <si>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</si>
  <si>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</si>
  <si>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</si>
  <si>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</si>
  <si>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</si>
  <si>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</si>
  <si>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</si>
  <si>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</si>
  <si>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</si>
  <si>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</si>
  <si>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</si>
  <si>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</si>
  <si>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</si>
  <si>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</si>
  <si>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</si>
  <si>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</si>
  <si>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</si>
  <si>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</si>
  <si>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</si>
  <si>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</si>
  <si>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</si>
  <si>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</si>
  <si>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</si>
  <si>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</si>
  <si>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</si>
  <si>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</si>
  <si>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</si>
  <si>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</si>
  <si>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</si>
  <si>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</si>
  <si>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</si>
  <si>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</si>
  <si>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</si>
  <si>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</si>
  <si>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</si>
  <si>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</si>
  <si>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</si>
  <si>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</si>
  <si>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</si>
  <si>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</si>
  <si>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</si>
  <si>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</si>
  <si>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</si>
  <si>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</si>
  <si>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</si>
  <si>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</si>
  <si>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</si>
  <si>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</si>
  <si>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</si>
  <si>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</si>
  <si>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</si>
  <si>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</si>
  <si>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</si>
  <si>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</si>
  <si>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</si>
  <si>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</si>
  <si>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</si>
  <si>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</si>
  <si>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</si>
  <si>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</si>
  <si>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</si>
  <si>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</si>
  <si>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</si>
  <si>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</si>
  <si>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</si>
  <si>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</si>
  <si>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</si>
  <si>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</si>
  <si>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</si>
  <si>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</si>
  <si>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</si>
  <si>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</si>
  <si>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</si>
  <si>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</si>
  <si>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</si>
  <si>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</si>
  <si>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</si>
  <si>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</si>
  <si>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</si>
  <si>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</si>
  <si>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</si>
  <si>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</si>
  <si>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</si>
  <si>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</si>
  <si>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</si>
  <si>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</si>
  <si>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</si>
  <si>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</si>
  <si>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</si>
  <si>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</si>
  <si>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</si>
  <si>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</si>
  <si>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</si>
  <si>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</si>
  <si>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</si>
  <si>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</si>
  <si>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</si>
  <si>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</si>
  <si>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</si>
  <si>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</si>
  <si>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</si>
  <si>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</si>
  <si>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</si>
  <si>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</si>
  <si>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</si>
  <si>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</si>
  <si>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</si>
  <si>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</si>
  <si>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</si>
  <si>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</si>
  <si>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</si>
  <si>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</si>
  <si>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</si>
  <si>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</si>
  <si>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</si>
  <si>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</si>
  <si>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</si>
  <si>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</si>
  <si>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</si>
  <si>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</si>
  <si>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</si>
  <si>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</si>
  <si>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</si>
  <si>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</si>
  <si>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</si>
  <si>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</si>
  <si>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</si>
  <si>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</si>
  <si>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</si>
  <si>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</si>
  <si>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</si>
  <si>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</si>
  <si>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</si>
  <si>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</si>
  <si>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</si>
  <si>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</si>
  <si>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</si>
  <si>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</si>
  <si>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</si>
  <si>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</si>
  <si>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</si>
  <si>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</si>
  <si>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</si>
  <si>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</si>
  <si>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</si>
  <si>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</si>
  <si>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</si>
  <si>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</si>
  <si>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</si>
  <si>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</si>
  <si>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</si>
  <si>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</si>
  <si>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</si>
  <si>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</si>
  <si>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</si>
  <si>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</si>
  <si>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</si>
  <si>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</si>
  <si>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</si>
  <si>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</si>
  <si>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</si>
  <si>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</si>
  <si>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</si>
  <si>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</si>
  <si>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</si>
  <si>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</si>
  <si>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</si>
  <si>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</si>
  <si>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</si>
  <si>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</si>
  <si>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</si>
  <si>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</si>
  <si>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</si>
  <si>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</si>
  <si>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</si>
  <si>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</si>
  <si>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</si>
  <si>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</si>
  <si>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</si>
  <si>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</si>
  <si>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</si>
  <si>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</si>
  <si>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</si>
  <si>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</si>
  <si>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</si>
  <si>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</si>
  <si>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</si>
  <si>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</si>
  <si>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</si>
  <si>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</si>
  <si>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</si>
  <si>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</si>
  <si>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</si>
  <si>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</si>
  <si>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</si>
  <si>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</si>
  <si>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</si>
  <si>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</si>
  <si>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</si>
  <si>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</si>
  <si>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</si>
  <si>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</si>
  <si>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</si>
  <si>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</si>
  <si>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</si>
  <si>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</si>
  <si>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</si>
  <si>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</si>
  <si>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</si>
  <si>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</si>
  <si>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</si>
  <si>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</si>
  <si>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</si>
  <si>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</si>
  <si>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</si>
  <si>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</si>
  <si>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</si>
  <si>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</si>
  <si>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</si>
  <si>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</si>
  <si>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</si>
  <si>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</si>
  <si>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</si>
  <si>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</si>
  <si>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</si>
  <si>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</si>
  <si>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</si>
  <si>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</si>
  <si>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</si>
  <si>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</si>
  <si>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</si>
  <si>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</si>
  <si>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</si>
  <si>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</si>
  <si>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</si>
  <si>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</si>
  <si>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</si>
  <si>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</si>
  <si>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</si>
  <si>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</si>
  <si>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</si>
  <si>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</si>
  <si>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</si>
  <si>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</si>
  <si>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</si>
  <si>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</si>
  <si>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</si>
  <si>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</si>
  <si>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</si>
  <si>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</si>
  <si>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</si>
  <si>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</si>
  <si>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</si>
  <si>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</si>
  <si>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</si>
  <si>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</si>
  <si>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</si>
  <si>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</si>
  <si>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</si>
  <si>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</si>
  <si>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</si>
  <si>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</si>
  <si>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</si>
  <si>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</si>
  <si>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</si>
  <si>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</si>
  <si>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</si>
  <si>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</si>
  <si>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</si>
  <si>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</si>
  <si>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</si>
  <si>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</si>
  <si>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</si>
  <si>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</si>
  <si>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</si>
  <si>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</si>
  <si>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</si>
  <si>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</si>
  <si>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</si>
  <si>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</si>
  <si>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</si>
  <si>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</si>
  <si>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</si>
  <si>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</si>
  <si>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</si>
  <si>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</si>
  <si>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</si>
  <si>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</si>
  <si>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</si>
  <si>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</si>
  <si>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</si>
  <si>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</si>
  <si>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</si>
  <si>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</si>
  <si>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</si>
  <si>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</si>
  <si>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</si>
  <si>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</si>
  <si>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</si>
  <si>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</si>
  <si>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</si>
  <si>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</si>
  <si>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</si>
  <si>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</si>
  <si>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</si>
  <si>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</si>
  <si>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</si>
  <si>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</si>
  <si>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</si>
  <si>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</si>
  <si>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</si>
  <si>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</si>
  <si>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</si>
  <si>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</si>
  <si>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</si>
  <si>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</si>
  <si>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</si>
  <si>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</si>
  <si>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</si>
  <si>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</si>
  <si>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</si>
  <si>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</si>
  <si>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</si>
  <si>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</si>
  <si>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</si>
  <si>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</si>
  <si>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</si>
  <si>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</si>
  <si>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</si>
  <si>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</si>
  <si>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</si>
  <si>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</si>
  <si>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</si>
  <si>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</si>
  <si>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</si>
  <si>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</si>
  <si>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</si>
  <si>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</si>
  <si>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</si>
  <si>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</si>
  <si>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</si>
  <si>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</si>
  <si>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</si>
  <si>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</si>
  <si>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</si>
  <si>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</si>
  <si>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</si>
  <si>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</si>
  <si>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</si>
  <si>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</si>
  <si>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</si>
  <si>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</si>
  <si>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</si>
  <si>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</si>
  <si>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</si>
  <si>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</si>
  <si>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</si>
  <si>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</si>
  <si>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</si>
  <si>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</si>
  <si>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</si>
  <si>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</si>
  <si>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</si>
  <si>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</si>
  <si>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</si>
  <si>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</si>
  <si>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</si>
  <si>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</si>
  <si>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</si>
  <si>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</si>
  <si>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</si>
  <si>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</si>
  <si>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</si>
  <si>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</si>
  <si>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</si>
  <si>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</si>
  <si>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</si>
  <si>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</si>
  <si>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</si>
  <si>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</si>
  <si>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</si>
  <si>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</si>
  <si>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</si>
  <si>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</si>
  <si>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</si>
  <si>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</si>
  <si>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</si>
  <si>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</si>
  <si>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</si>
  <si>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</si>
  <si>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</si>
  <si>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</si>
  <si>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</si>
  <si>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</si>
  <si>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</si>
  <si>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</si>
  <si>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</si>
  <si>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</si>
  <si>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</si>
  <si>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</si>
  <si>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</si>
  <si>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</si>
  <si>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</si>
  <si>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</si>
  <si>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</si>
  <si>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</si>
  <si>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</si>
  <si>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</si>
  <si>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</si>
  <si>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</si>
  <si>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</si>
  <si>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</si>
  <si>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</si>
  <si>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</si>
  <si>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</si>
  <si>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</si>
  <si>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</si>
  <si>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</si>
  <si>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</si>
  <si>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</si>
  <si>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</si>
  <si>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</si>
  <si>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</si>
  <si>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</si>
  <si>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</si>
  <si>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</si>
  <si>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</si>
  <si>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</si>
  <si>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</si>
  <si>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</si>
  <si>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</si>
  <si>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</si>
  <si>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</si>
  <si>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</si>
  <si>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</si>
  <si>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</si>
  <si>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</si>
  <si>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</si>
  <si>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</si>
  <si>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</si>
  <si>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</si>
  <si>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</si>
  <si>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</si>
  <si>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</si>
  <si>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</si>
  <si>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</si>
  <si>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</si>
  <si>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</si>
  <si>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</si>
  <si>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</si>
  <si>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</si>
  <si>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</si>
  <si>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</si>
  <si>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</si>
  <si>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</si>
  <si>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</si>
  <si>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</si>
  <si>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</si>
  <si>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</si>
  <si>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</si>
  <si>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</si>
  <si>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</si>
  <si>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</si>
  <si>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</si>
  <si>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</si>
  <si>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</si>
  <si>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</si>
  <si>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</si>
  <si>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</si>
  <si>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</si>
  <si>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</si>
  <si>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</si>
  <si>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</si>
  <si>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</si>
  <si>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</si>
  <si>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</si>
  <si>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</si>
  <si>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</si>
  <si>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</si>
  <si>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</si>
  <si>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</si>
  <si>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</si>
  <si>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</si>
  <si>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</si>
  <si>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</si>
  <si>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</si>
  <si>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</si>
  <si>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</si>
  <si>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</si>
  <si>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</si>
  <si>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</si>
  <si>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</si>
  <si>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</si>
  <si>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</si>
  <si>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</si>
  <si>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</si>
  <si>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</si>
  <si>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</si>
  <si>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</si>
  <si>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</si>
  <si>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</si>
  <si>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</si>
  <si>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</si>
  <si>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</si>
  <si>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</si>
  <si>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</si>
  <si>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</si>
  <si>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</si>
  <si>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</si>
  <si>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</si>
  <si>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</si>
  <si>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</si>
  <si>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</si>
  <si>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</si>
  <si>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</si>
  <si>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</si>
  <si>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</si>
  <si>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</si>
  <si>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</si>
  <si>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</si>
  <si>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</si>
  <si>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</si>
  <si>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</si>
  <si>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</si>
  <si>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</si>
  <si>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</si>
  <si>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</si>
  <si>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</si>
  <si>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</si>
  <si>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</si>
  <si>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</si>
  <si>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</si>
  <si>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</si>
  <si>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</si>
  <si>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</si>
  <si>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</si>
  <si>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</si>
  <si>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</si>
  <si>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</si>
  <si>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</si>
  <si>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</si>
  <si>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</si>
  <si>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</si>
  <si>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</si>
  <si>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</si>
  <si>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</si>
  <si>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</si>
  <si>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</si>
  <si>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</si>
  <si>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</si>
  <si>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</si>
  <si>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</si>
  <si>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</si>
  <si>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</si>
  <si>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</si>
  <si>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</si>
  <si>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</si>
  <si>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</si>
  <si>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</si>
  <si>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</si>
  <si>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</si>
  <si>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</si>
  <si>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</si>
  <si>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</si>
  <si>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</si>
  <si>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</si>
  <si>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</si>
  <si>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</si>
  <si>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</si>
  <si>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</si>
  <si>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</si>
  <si>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</si>
  <si>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</si>
  <si>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</si>
  <si>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</si>
  <si>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</si>
  <si>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</si>
  <si>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</si>
  <si>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</si>
  <si>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</si>
  <si>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</si>
  <si>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</si>
  <si>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</si>
  <si>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</si>
  <si>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</si>
  <si>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</si>
  <si>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</si>
  <si>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</si>
  <si>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</si>
  <si>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</si>
  <si>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</si>
  <si>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</si>
  <si>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</si>
  <si>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</si>
  <si>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</si>
  <si>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</si>
  <si>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</si>
  <si>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</si>
  <si>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</si>
  <si>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</si>
  <si>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</si>
  <si>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</si>
  <si>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</si>
  <si>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</si>
  <si>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</si>
  <si>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</si>
  <si>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</si>
  <si>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</si>
  <si>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</si>
  <si>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</si>
  <si>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</si>
  <si>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</si>
  <si>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</si>
  <si>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</si>
  <si>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</si>
  <si>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</si>
  <si>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</si>
  <si>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</si>
  <si>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</si>
  <si>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</si>
  <si>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</si>
  <si>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</si>
  <si>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</si>
  <si>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</si>
  <si>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</si>
  <si>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</si>
  <si>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</si>
  <si>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</si>
  <si>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</si>
  <si>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</si>
  <si>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</si>
  <si>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</si>
  <si>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</si>
  <si>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</si>
  <si>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</si>
  <si>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</si>
  <si>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</si>
  <si>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</si>
  <si>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</si>
  <si>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</si>
  <si>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</si>
  <si>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</si>
  <si>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</si>
  <si>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</si>
  <si>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</si>
  <si>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</si>
  <si>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</si>
  <si>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</si>
  <si>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</si>
  <si>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</si>
  <si>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</si>
  <si>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</si>
  <si>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</si>
  <si>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</si>
  <si>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</si>
  <si>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</si>
  <si>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</si>
  <si>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</si>
  <si>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</si>
  <si>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</si>
  <si>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</si>
  <si>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</si>
  <si>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</si>
  <si>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</si>
  <si>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</si>
  <si>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</si>
  <si>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</si>
  <si>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</si>
  <si>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</si>
  <si>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</si>
  <si>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</si>
  <si>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</si>
  <si>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</si>
  <si>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</si>
  <si>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</si>
  <si>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</si>
  <si>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</si>
  <si>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</si>
  <si>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</si>
  <si>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</si>
  <si>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</si>
  <si>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</si>
  <si>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</si>
  <si>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</si>
  <si>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</si>
  <si>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</si>
  <si>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</si>
  <si>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</si>
  <si>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</si>
  <si>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</si>
  <si>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</si>
  <si>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</si>
  <si>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</si>
  <si>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</si>
  <si>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</si>
  <si>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</si>
  <si>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</si>
  <si>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</si>
  <si>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</si>
  <si>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</si>
  <si>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</si>
  <si>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</si>
  <si>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</si>
  <si>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</si>
  <si>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</si>
  <si>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</si>
  <si>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</si>
  <si>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</si>
  <si>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</si>
  <si>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</si>
  <si>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</si>
  <si>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</si>
  <si>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</si>
  <si>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</si>
  <si>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</si>
  <si>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</si>
  <si>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</si>
  <si>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</si>
  <si>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</si>
  <si>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</si>
  <si>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</si>
  <si>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</si>
  <si>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</si>
  <si>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</si>
  <si>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</si>
  <si>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</si>
  <si>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</si>
  <si>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</si>
  <si>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</si>
  <si>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</si>
  <si>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</si>
  <si>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</si>
  <si>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</si>
  <si>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</si>
  <si>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</si>
  <si>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</si>
  <si>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</si>
  <si>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</si>
  <si>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</si>
  <si>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</si>
  <si>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</si>
  <si>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</si>
  <si>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</si>
  <si>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</si>
  <si>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</si>
  <si>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</si>
  <si>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</si>
  <si>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</si>
  <si>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</si>
  <si>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</si>
  <si>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</si>
  <si>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</si>
  <si>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</si>
  <si>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</si>
  <si>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</si>
  <si>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</si>
  <si>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</si>
  <si>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</si>
  <si>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</si>
  <si>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</si>
  <si>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</si>
  <si>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</si>
  <si>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</si>
  <si>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</si>
  <si>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</si>
  <si>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</si>
  <si>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</si>
  <si>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</si>
  <si>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</si>
  <si>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</si>
  <si>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</si>
  <si>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</si>
  <si>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</si>
  <si>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</si>
  <si>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</si>
  <si>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</si>
  <si>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</si>
  <si>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</si>
  <si>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</si>
  <si>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</si>
  <si>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</si>
  <si>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</si>
  <si>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</si>
  <si>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</si>
  <si>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</si>
  <si>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</si>
  <si>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</si>
  <si>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</si>
  <si>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</si>
  <si>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</si>
  <si>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</si>
  <si>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</si>
  <si>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</si>
  <si>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</si>
  <si>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</si>
  <si>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</si>
  <si>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</si>
  <si>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</si>
  <si>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</si>
  <si>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</si>
  <si>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</si>
  <si>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</si>
  <si>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</si>
  <si>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</si>
  <si>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</si>
  <si>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</si>
  <si>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</si>
  <si>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</si>
  <si>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</si>
  <si>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</si>
  <si>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</si>
  <si>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</si>
  <si>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</si>
  <si>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</si>
  <si>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</si>
  <si>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</si>
  <si>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</si>
  <si>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</si>
  <si>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</si>
  <si>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</si>
  <si>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</si>
  <si>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</si>
  <si>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</si>
  <si>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</si>
  <si>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</si>
  <si>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</si>
  <si>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</si>
  <si>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</si>
  <si>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</si>
  <si>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</si>
  <si>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</si>
  <si>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</si>
  <si>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</si>
  <si>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</si>
  <si>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</si>
  <si>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</si>
  <si>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</si>
  <si>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</si>
  <si>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</si>
  <si>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</si>
  <si>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</si>
  <si>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</si>
  <si>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</si>
  <si>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</si>
  <si>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</si>
  <si>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</si>
  <si>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</si>
  <si>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</si>
  <si>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</si>
  <si>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</si>
  <si>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</si>
  <si>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</si>
  <si>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</si>
  <si>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</si>
  <si>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</si>
  <si>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</si>
  <si>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</si>
  <si>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</si>
  <si>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</si>
  <si>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</si>
  <si>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</si>
  <si>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</si>
  <si>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</si>
  <si>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</si>
  <si>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</si>
  <si>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</si>
  <si>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</si>
  <si>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</si>
  <si>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</si>
  <si>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</si>
  <si>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</si>
  <si>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</si>
  <si>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</si>
  <si>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</si>
  <si>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</si>
  <si>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</si>
  <si>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</si>
  <si>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</si>
  <si>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</si>
  <si>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</si>
  <si>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</si>
  <si>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</si>
  <si>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</si>
  <si>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</si>
  <si>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</si>
  <si>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</si>
  <si>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</si>
  <si>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</si>
  <si>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</si>
  <si>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</si>
  <si>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</si>
  <si>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</si>
  <si>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</si>
  <si>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</si>
  <si>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</si>
  <si>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</si>
  <si>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</si>
  <si>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</si>
  <si>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</si>
  <si>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</si>
  <si>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</si>
  <si>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</si>
  <si>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</si>
  <si>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</si>
  <si>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</si>
  <si>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</si>
  <si>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</si>
  <si>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</si>
  <si>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</si>
  <si>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</si>
  <si>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</si>
  <si>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</si>
  <si>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</si>
  <si>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</si>
  <si>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</si>
  <si>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</si>
  <si>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</si>
  <si>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</si>
  <si>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</si>
  <si>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</si>
  <si>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</si>
  <si>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</si>
  <si>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</si>
  <si>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</si>
  <si>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</si>
  <si>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</si>
  <si>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</si>
  <si>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</si>
  <si>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</si>
  <si>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</si>
  <si>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</si>
  <si>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</si>
  <si>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</si>
  <si>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</si>
  <si>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</si>
  <si>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</si>
  <si>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</si>
  <si>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</si>
  <si>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</si>
  <si>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</si>
  <si>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</si>
  <si>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</si>
  <si>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</si>
  <si>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</si>
  <si>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</si>
  <si>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</si>
  <si>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</si>
  <si>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</si>
  <si>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</si>
  <si>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</si>
  <si>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</si>
  <si>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</si>
  <si>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</si>
  <si>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</si>
  <si>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</si>
  <si>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</si>
  <si>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</si>
  <si>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</si>
  <si>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</si>
  <si>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</si>
  <si>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</si>
  <si>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</si>
  <si>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</si>
  <si>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</si>
  <si>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</si>
  <si>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</si>
  <si>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</si>
  <si>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</si>
  <si>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</si>
  <si>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</si>
  <si>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</si>
  <si>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</si>
  <si>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</si>
  <si>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</si>
  <si>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</si>
  <si>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</si>
  <si>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</si>
  <si>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</si>
  <si>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</si>
  <si>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</si>
  <si>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</si>
  <si>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</si>
  <si>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</si>
  <si>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</si>
  <si>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</si>
  <si>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</si>
  <si>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</si>
  <si>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</si>
  <si>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</si>
  <si>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</si>
  <si>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</si>
  <si>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</si>
  <si>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</si>
  <si>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</si>
  <si>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</si>
  <si>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</si>
  <si>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</si>
  <si>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</si>
  <si>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</si>
  <si>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</si>
  <si>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</si>
  <si>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</si>
  <si>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</si>
  <si>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</si>
  <si>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</si>
  <si>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</si>
  <si>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</si>
  <si>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</si>
  <si>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</si>
  <si>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</si>
  <si>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</si>
  <si>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</si>
  <si>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</si>
  <si>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</si>
  <si>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</si>
  <si>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</si>
  <si>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</si>
  <si>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</si>
  <si>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</si>
  <si>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</si>
  <si>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</si>
  <si>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</si>
  <si>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</si>
  <si>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</si>
  <si>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</si>
  <si>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</si>
  <si>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</si>
  <si>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</si>
  <si>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</si>
  <si>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</si>
  <si>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</si>
  <si>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</si>
  <si>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</si>
  <si>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</si>
  <si>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</si>
  <si>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</si>
  <si>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</si>
  <si>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</si>
  <si>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</si>
  <si>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</si>
  <si>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</si>
  <si>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</si>
  <si>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</si>
  <si>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</si>
  <si>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</si>
  <si>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</si>
  <si>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</si>
  <si>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</si>
  <si>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</si>
  <si>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</si>
  <si>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</si>
  <si>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</si>
  <si>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</si>
  <si>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</si>
  <si>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</si>
  <si>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</si>
  <si>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</si>
  <si>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</si>
  <si>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</si>
  <si>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</si>
  <si>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</si>
  <si>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</si>
  <si>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</si>
  <si>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</si>
  <si>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</si>
  <si>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</si>
  <si>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</si>
  <si>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</si>
  <si>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</si>
  <si>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</si>
  <si>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</si>
  <si>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</si>
  <si>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</si>
  <si>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</si>
  <si>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</si>
  <si>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</si>
  <si>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</si>
  <si>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</si>
  <si>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</si>
  <si>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</si>
  <si>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</si>
  <si>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</si>
  <si>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</si>
  <si>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</si>
  <si>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</si>
  <si>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</si>
  <si>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</si>
  <si>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</si>
  <si>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</si>
  <si>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</si>
  <si>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</si>
  <si>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</si>
  <si>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</si>
  <si>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</si>
  <si>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</si>
  <si>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</si>
  <si>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</si>
  <si>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</si>
  <si>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</si>
  <si>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</si>
  <si>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</si>
  <si>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</si>
  <si>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</si>
  <si>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</si>
  <si>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</si>
  <si>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</si>
  <si>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</si>
  <si>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</si>
  <si>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</si>
  <si>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</si>
  <si>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</si>
  <si>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</si>
  <si>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</si>
  <si>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</si>
  <si>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</si>
  <si>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</si>
  <si>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</si>
  <si>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</si>
  <si>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</si>
  <si>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</si>
  <si>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</si>
  <si>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</si>
  <si>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</si>
  <si>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</si>
  <si>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</si>
  <si>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</si>
  <si>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</si>
  <si>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</si>
  <si>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</si>
  <si>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</si>
  <si>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</si>
  <si>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</si>
  <si>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</si>
  <si>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</si>
  <si>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</si>
  <si>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</si>
  <si>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</si>
  <si>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</si>
  <si>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</si>
  <si>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</si>
  <si>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</si>
  <si>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</si>
  <si>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</si>
  <si>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</si>
  <si>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</si>
  <si>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</si>
  <si>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</si>
  <si>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</si>
  <si>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</si>
  <si>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</si>
  <si>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</si>
  <si>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</si>
  <si>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</si>
  <si>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</si>
  <si>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</si>
  <si>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</si>
  <si>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</si>
  <si>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</si>
  <si>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</si>
  <si>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</si>
  <si>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</si>
  <si>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</si>
  <si>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</si>
  <si>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</si>
  <si>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</si>
  <si>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</si>
  <si>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</si>
  <si>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</si>
  <si>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</si>
  <si>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</si>
  <si>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</si>
  <si>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</si>
  <si>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</si>
  <si>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</si>
  <si>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</si>
  <si>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</si>
  <si>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</si>
  <si>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</si>
  <si>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</si>
  <si>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</si>
  <si>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</si>
  <si>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</si>
  <si>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</si>
  <si>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</si>
  <si>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</si>
  <si>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</si>
  <si>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</si>
  <si>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</si>
  <si>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</si>
  <si>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</si>
  <si>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</si>
  <si>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</si>
  <si>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</si>
  <si>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</si>
  <si>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</si>
  <si>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</si>
  <si>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</si>
  <si>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</si>
  <si>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</si>
  <si>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</si>
  <si>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</si>
  <si>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</si>
  <si>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</si>
  <si>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</si>
  <si>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</si>
  <si>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</si>
  <si>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</si>
  <si>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</si>
  <si>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</si>
  <si>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</si>
  <si>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</si>
  <si>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</si>
  <si>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</si>
  <si>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</si>
  <si>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</si>
  <si>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</si>
  <si>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</si>
  <si>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</si>
  <si>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</si>
  <si>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</si>
  <si>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</si>
  <si>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</si>
  <si>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</si>
  <si>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</si>
  <si>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</si>
  <si>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</si>
  <si>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</si>
  <si>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</si>
  <si>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</si>
  <si>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</si>
  <si>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</si>
  <si>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</si>
  <si>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</si>
  <si>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</si>
  <si>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</si>
  <si>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</si>
  <si>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</si>
  <si>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</si>
  <si>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</si>
  <si>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</si>
  <si>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</si>
  <si>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</si>
  <si>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</si>
  <si>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</si>
  <si>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</si>
  <si>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</si>
  <si>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</si>
  <si>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</si>
  <si>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</si>
  <si>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</si>
  <si>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</si>
  <si>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</si>
  <si>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</si>
  <si>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</si>
  <si>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</si>
  <si>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</si>
  <si>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</si>
  <si>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</si>
  <si>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</si>
  <si>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</si>
  <si>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</si>
  <si>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</si>
  <si>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</si>
  <si>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</si>
  <si>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</si>
  <si>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</si>
  <si>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</si>
  <si>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</si>
  <si>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</si>
  <si>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</si>
  <si>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</si>
  <si>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</si>
  <si>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</si>
  <si>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</si>
  <si>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</si>
  <si>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</si>
  <si>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</si>
  <si>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</si>
  <si>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</si>
  <si>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</si>
  <si>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</si>
  <si>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</si>
  <si>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</si>
  <si>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</si>
  <si>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</si>
  <si>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</si>
  <si>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</si>
  <si>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</si>
  <si>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</si>
  <si>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</si>
  <si>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</si>
  <si>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</si>
  <si>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</si>
  <si>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</si>
  <si>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</si>
  <si>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</si>
  <si>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</si>
  <si>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</si>
  <si>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</si>
  <si>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</si>
  <si>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</si>
  <si>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</si>
  <si>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</si>
  <si>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</si>
  <si>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</si>
  <si>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</si>
  <si>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</si>
  <si>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</si>
  <si>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</si>
  <si>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</si>
  <si>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</si>
  <si>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</si>
  <si>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</si>
  <si>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</si>
  <si>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</si>
  <si>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</si>
  <si>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</si>
  <si>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</si>
  <si>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</si>
  <si>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</si>
  <si>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</si>
  <si>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</si>
  <si>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</si>
  <si>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</si>
  <si>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</si>
  <si>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</si>
  <si>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</si>
  <si>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</si>
  <si>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</si>
  <si>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</si>
  <si>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</si>
  <si>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</si>
  <si>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</si>
  <si>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</si>
  <si>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</si>
  <si>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</si>
  <si>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</si>
  <si>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</si>
  <si>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</si>
  <si>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</si>
  <si>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</si>
  <si>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</si>
  <si>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</si>
  <si>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</si>
  <si>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</si>
  <si>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</si>
  <si>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</si>
  <si>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</si>
  <si>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</si>
  <si>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</si>
  <si>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</si>
  <si>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</si>
  <si>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</si>
  <si>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</si>
  <si>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</si>
  <si>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</si>
  <si>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</si>
  <si>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</si>
  <si>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</si>
  <si>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</si>
  <si>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</si>
  <si>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</si>
  <si>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</si>
  <si>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</si>
  <si>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</si>
  <si>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</si>
  <si>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</si>
  <si>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</si>
  <si>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</si>
  <si>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</si>
  <si>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</si>
  <si>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</si>
  <si>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</si>
  <si>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</si>
  <si>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</si>
  <si>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</si>
  <si>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</si>
  <si>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</si>
  <si>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</si>
  <si>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</si>
  <si>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</si>
  <si>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</si>
  <si>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</si>
  <si>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</si>
  <si>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</si>
  <si>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</si>
  <si>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</si>
  <si>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</si>
  <si>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</si>
  <si>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</si>
  <si>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</si>
  <si>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</si>
  <si>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</si>
  <si>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</si>
  <si>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</si>
  <si>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</si>
  <si>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</si>
  <si>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</si>
  <si>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</si>
  <si>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</si>
  <si>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</si>
  <si>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</si>
  <si>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</si>
  <si>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</si>
  <si>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</si>
  <si>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</si>
  <si>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</si>
  <si>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</si>
  <si>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</si>
  <si>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</si>
  <si>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</si>
  <si>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</si>
  <si>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</si>
  <si>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</si>
  <si>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</si>
  <si>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</si>
  <si>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</si>
  <si>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</si>
  <si>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</si>
  <si>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</si>
  <si>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</si>
  <si>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</si>
  <si>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</si>
  <si>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</si>
  <si>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</si>
  <si>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</si>
  <si>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</si>
  <si>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</si>
  <si>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</si>
  <si>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</si>
  <si>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</si>
  <si>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</si>
  <si>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</si>
  <si>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</si>
  <si>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</si>
  <si>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</si>
  <si>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</si>
  <si>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</si>
  <si>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</si>
  <si>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</si>
  <si>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</si>
  <si>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</si>
  <si>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</si>
  <si>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</si>
  <si>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</si>
  <si>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</si>
  <si>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</si>
  <si>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</si>
  <si>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</si>
  <si>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</si>
  <si>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</si>
  <si>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</si>
  <si>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</si>
  <si>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</si>
  <si>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</si>
  <si>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</si>
  <si>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</si>
  <si>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</si>
  <si>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</si>
  <si>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</si>
  <si>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</si>
  <si>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</si>
  <si>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</si>
  <si>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</si>
  <si>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</si>
  <si>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</si>
  <si>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</si>
  <si>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</si>
  <si>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</si>
  <si>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</si>
  <si>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</si>
  <si>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</si>
  <si>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</si>
  <si>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</si>
  <si>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</si>
  <si>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</si>
  <si>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</si>
  <si>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</si>
  <si>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</si>
  <si>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</si>
  <si>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</si>
  <si>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</si>
  <si>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</si>
  <si>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</si>
  <si>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</si>
  <si>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</si>
  <si>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</si>
  <si>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</si>
  <si>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</si>
  <si>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</si>
  <si>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</si>
  <si>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</si>
  <si>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</si>
  <si>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</si>
  <si>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</si>
  <si>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</si>
  <si>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</si>
  <si>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</si>
  <si>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</si>
  <si>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</si>
  <si>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</si>
  <si>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</si>
  <si>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</si>
  <si>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</si>
  <si>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</si>
  <si>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</si>
  <si>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</si>
  <si>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</si>
  <si>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</si>
  <si>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</si>
  <si>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</si>
  <si>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</si>
  <si>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</si>
  <si>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</si>
  <si>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</si>
  <si>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</si>
  <si>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</si>
  <si>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</si>
  <si>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</si>
  <si>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</si>
  <si>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</si>
  <si>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</si>
  <si>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</si>
  <si>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</si>
  <si>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</si>
  <si>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</si>
  <si>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</si>
  <si>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</si>
  <si>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</si>
  <si>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</si>
  <si>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</si>
  <si>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</si>
  <si>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</si>
  <si>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</si>
  <si>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</si>
  <si>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</si>
  <si>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</si>
  <si>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</si>
  <si>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</si>
  <si>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</si>
  <si>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</si>
  <si>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</si>
  <si>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</si>
  <si>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</si>
  <si>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</si>
  <si>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</si>
  <si>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</si>
  <si>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</si>
  <si>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</si>
  <si>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</si>
  <si>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</si>
  <si>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</si>
  <si>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</si>
  <si>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</si>
  <si>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</si>
  <si>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</si>
  <si>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</si>
  <si>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</si>
  <si>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</si>
  <si>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</si>
  <si>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</si>
  <si>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</si>
  <si>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</si>
  <si>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</si>
  <si>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</si>
  <si>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</si>
  <si>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</si>
  <si>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</si>
  <si>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</si>
  <si>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</si>
  <si>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</si>
  <si>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</si>
  <si>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</si>
  <si>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</si>
  <si>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</si>
  <si>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</si>
  <si>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</si>
  <si>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</si>
  <si>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</si>
  <si>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</si>
  <si>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</si>
  <si>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</si>
  <si>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</si>
  <si>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</si>
  <si>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</si>
  <si>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</si>
  <si>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</si>
  <si>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</si>
  <si>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</si>
  <si>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</si>
  <si>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</si>
  <si>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</si>
  <si>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</si>
  <si>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</si>
  <si>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</si>
  <si>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</si>
  <si>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</si>
  <si>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</si>
  <si>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</si>
  <si>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</si>
  <si>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</si>
  <si>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</si>
  <si>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</si>
  <si>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</si>
  <si>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</si>
  <si>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</si>
  <si>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</si>
  <si>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</si>
  <si>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</si>
  <si>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</si>
  <si>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</si>
  <si>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</si>
  <si>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</si>
  <si>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</si>
  <si>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</si>
  <si>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</si>
  <si>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</si>
  <si>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</si>
  <si>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</si>
  <si>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</si>
  <si>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</si>
  <si>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</si>
  <si>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</si>
  <si>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</si>
  <si>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</si>
  <si>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</si>
  <si>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</si>
  <si>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</si>
  <si>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</si>
  <si>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</si>
  <si>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</si>
  <si>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</si>
  <si>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</si>
  <si>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</si>
  <si>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</si>
  <si>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</si>
  <si>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</si>
  <si>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</si>
  <si>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</si>
  <si>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</si>
  <si>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</si>
  <si>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</si>
  <si>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</si>
  <si>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</si>
  <si>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</si>
  <si>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</si>
  <si>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</si>
  <si>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</si>
  <si>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</si>
  <si>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</si>
  <si>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</si>
  <si>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</si>
  <si>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</si>
  <si>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</si>
  <si>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</si>
  <si>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</si>
  <si>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</si>
  <si>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</si>
  <si>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</si>
  <si>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</si>
  <si>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</si>
  <si>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</si>
  <si>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</si>
  <si>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</si>
  <si>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</si>
  <si>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</si>
  <si>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</si>
  <si>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</si>
  <si>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</si>
  <si>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</si>
  <si>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</si>
  <si>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</si>
  <si>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</si>
  <si>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</si>
  <si>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</si>
  <si>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</si>
  <si>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</si>
  <si>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</si>
  <si>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</si>
  <si>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</si>
  <si>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</si>
  <si>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</si>
  <si>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</si>
  <si>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</si>
  <si>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</si>
  <si>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</si>
  <si>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</si>
  <si>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</si>
  <si>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</si>
  <si>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</si>
  <si>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</si>
  <si>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</si>
  <si>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</si>
  <si>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</si>
  <si>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</si>
  <si>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</si>
  <si>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</si>
  <si>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</si>
  <si>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</si>
  <si>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</si>
  <si>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</si>
  <si>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</si>
  <si>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</si>
  <si>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</si>
  <si>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</si>
  <si>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</si>
  <si>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</si>
  <si>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</si>
  <si>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</si>
  <si>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</si>
  <si>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</si>
  <si>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</si>
  <si>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</si>
  <si>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</si>
  <si>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</si>
  <si>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</si>
  <si>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</si>
  <si>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</si>
  <si>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</si>
  <si>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</si>
  <si>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</si>
  <si>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</si>
  <si>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</si>
  <si>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</si>
  <si>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</si>
  <si>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</si>
  <si>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</si>
  <si>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</si>
  <si>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</si>
  <si>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</si>
  <si>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</si>
  <si>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</si>
  <si>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</si>
  <si>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</si>
  <si>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</si>
  <si>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</si>
  <si>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</si>
  <si>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</si>
  <si>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</si>
  <si>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</si>
  <si>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</si>
  <si>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</si>
  <si>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</si>
  <si>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</si>
  <si>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</si>
  <si>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</si>
  <si>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</si>
  <si>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</si>
  <si>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</si>
  <si>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</si>
  <si>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</si>
  <si>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</si>
  <si>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</si>
  <si>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</si>
  <si>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</si>
  <si>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</si>
  <si>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</si>
  <si>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</si>
  <si>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</si>
  <si>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</si>
  <si>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</si>
  <si>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</si>
  <si>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</si>
  <si>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</si>
  <si>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</si>
  <si>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</si>
  <si>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</si>
  <si>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</si>
  <si>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</si>
  <si>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</si>
  <si>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</si>
  <si>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</si>
  <si>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</si>
  <si>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</si>
  <si>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</si>
  <si>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</si>
  <si>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</si>
  <si>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</si>
  <si>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</si>
  <si>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</si>
  <si>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</si>
  <si>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</si>
  <si>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</si>
  <si>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</si>
  <si>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</si>
  <si>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</si>
  <si>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</si>
  <si>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</si>
  <si>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</si>
  <si>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</si>
  <si>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</si>
  <si>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</si>
  <si>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</si>
  <si>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</si>
  <si>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</si>
  <si>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</si>
  <si>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</si>
  <si>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</si>
  <si>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</si>
  <si>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</si>
  <si>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</si>
  <si>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</si>
  <si>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</si>
  <si>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</si>
  <si>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</si>
  <si>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</si>
  <si>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</si>
  <si>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</si>
  <si>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</si>
  <si>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</si>
  <si>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</si>
  <si>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</si>
  <si>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</si>
  <si>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</si>
  <si>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</si>
  <si>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</si>
  <si>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</si>
  <si>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</si>
  <si>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</si>
  <si>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</si>
  <si>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</si>
  <si>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</si>
  <si>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</si>
  <si>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</si>
  <si>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</si>
  <si>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</si>
  <si>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</si>
  <si>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</si>
  <si>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</si>
  <si>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</si>
  <si>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</si>
  <si>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</si>
  <si>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</si>
  <si>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</si>
  <si>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</si>
  <si>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</si>
  <si>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</si>
  <si>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</si>
  <si>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</si>
  <si>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</si>
  <si>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</si>
  <si>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</si>
  <si>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</si>
  <si>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</si>
  <si>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</si>
  <si>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</si>
  <si>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</si>
  <si>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</si>
  <si>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</si>
  <si>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</si>
  <si>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</si>
  <si>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</si>
  <si>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</si>
  <si>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</si>
  <si>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</si>
  <si>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</si>
  <si>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</si>
  <si>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</si>
  <si>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</si>
  <si>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</si>
  <si>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</si>
  <si>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</si>
  <si>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</si>
  <si>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</si>
  <si>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</si>
  <si>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</si>
  <si>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</si>
  <si>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</si>
  <si>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</si>
  <si>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</si>
  <si>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</si>
  <si>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</si>
  <si>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</si>
  <si>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</si>
  <si>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</si>
  <si>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</si>
  <si>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</si>
  <si>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</si>
  <si>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</si>
  <si>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</si>
  <si>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</si>
  <si>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</si>
  <si>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</si>
  <si>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</si>
  <si>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</si>
  <si>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</si>
  <si>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</si>
  <si>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</si>
  <si>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</si>
  <si>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</si>
  <si>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</si>
  <si>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</si>
  <si>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</si>
  <si>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</si>
  <si>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</si>
  <si>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</si>
  <si>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</si>
  <si>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</si>
  <si>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</si>
  <si>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</si>
  <si>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</si>
  <si>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</si>
  <si>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</si>
  <si>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</si>
  <si>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</si>
  <si>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</si>
  <si>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</si>
  <si>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</si>
  <si>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</si>
  <si>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</si>
  <si>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</si>
  <si>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</si>
  <si>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</si>
  <si>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</si>
  <si>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</si>
  <si>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</si>
  <si>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</si>
  <si>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</si>
  <si>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</si>
  <si>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</si>
  <si>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</si>
  <si>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</si>
  <si>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</si>
  <si>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</si>
  <si>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</si>
  <si>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</si>
  <si>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</si>
  <si>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</si>
  <si>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</si>
  <si>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</si>
  <si>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</si>
  <si>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</si>
  <si>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</si>
  <si>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</si>
  <si>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</si>
  <si>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</si>
  <si>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</si>
  <si>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</si>
  <si>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</si>
  <si>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</si>
  <si>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</si>
  <si>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</si>
  <si>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</si>
  <si>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</si>
  <si>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</si>
  <si>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</si>
  <si>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</si>
  <si>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</si>
  <si>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</si>
  <si>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</si>
  <si>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</si>
  <si>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</si>
  <si>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</si>
  <si>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</si>
  <si>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</si>
  <si>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</si>
  <si>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</si>
  <si>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</si>
  <si>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</si>
  <si>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</si>
  <si>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</si>
  <si>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</si>
  <si>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</si>
  <si>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</si>
  <si>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</si>
  <si>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</si>
  <si>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</si>
  <si>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</si>
  <si>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(Multiple Items)</t>
  </si>
  <si>
    <t>Average donation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</si>
  <si>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</si>
  <si>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</si>
  <si>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</si>
  <si>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</si>
  <si>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</si>
  <si>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</si>
  <si>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</si>
  <si>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</si>
  <si>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</si>
  <si>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</si>
  <si>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</si>
  <si>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</si>
  <si>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</si>
  <si>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</si>
  <si>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</si>
  <si>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</si>
  <si>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</si>
  <si>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</si>
  <si>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number successful</t>
  </si>
  <si>
    <t>Sum of backers_count</t>
  </si>
  <si>
    <t>2015</t>
  </si>
  <si>
    <t>2016</t>
  </si>
  <si>
    <t>2017</t>
  </si>
  <si>
    <t>2013</t>
  </si>
  <si>
    <t>2014</t>
  </si>
  <si>
    <t>2012</t>
  </si>
  <si>
    <t>2009</t>
  </si>
  <si>
    <t>2010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</si>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</sst>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quotePrefix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8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numFmt numFmtId="0" formatCode="General"/>
    </dxf>
    <dxf>
      <alignment horizontal="center"/>
    </dxf>
    <dxf>
      <numFmt numFmtId="0" formatCode="General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6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4630541871921183E-2"/>
          <c:y val="3.5476718403547672E-2"/>
          <c:w val="0.84799387145572325"/>
          <c:h val="0.928288841943537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Category!$B$5:$B$9</c:f>
              <c:numCache>
                <c:formatCode>General</c:formatCode>
                <c:ptCount val="4"/>
                <c:pt idx="0">
                  <c:v>300</c:v>
                </c:pt>
                <c:pt idx="2">
                  <c:v>180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9-1348-9751-B2E9F202B44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Category!$C$5:$C$9</c:f>
              <c:numCache>
                <c:formatCode>General</c:formatCode>
                <c:ptCount val="4"/>
                <c:pt idx="0">
                  <c:v>34</c:v>
                </c:pt>
                <c:pt idx="1">
                  <c:v>6</c:v>
                </c:pt>
                <c:pt idx="2">
                  <c:v>140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39-1348-9751-B2E9F202B44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Category!$D$5:$D$9</c:f>
              <c:numCache>
                <c:formatCode>General</c:formatCode>
                <c:ptCount val="4"/>
                <c:pt idx="0">
                  <c:v>80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439-1348-9751-B2E9F202B44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Category!$E$5:$E$9</c:f>
              <c:numCache>
                <c:formatCode>General</c:formatCode>
                <c:ptCount val="4"/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439-1348-9751-B2E9F202B443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Category!$F$5:$F$9</c:f>
              <c:numCache>
                <c:formatCode>General</c:formatCode>
                <c:ptCount val="4"/>
                <c:pt idx="0">
                  <c:v>540</c:v>
                </c:pt>
                <c:pt idx="1">
                  <c:v>20</c:v>
                </c:pt>
                <c:pt idx="2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439-1348-9751-B2E9F202B443}"/>
            </c:ext>
          </c:extLst>
        </c:ser>
        <c:ser>
          <c:idx val="5"/>
          <c:order val="5"/>
          <c:tx>
            <c:strRef>
              <c:f>Category!$G$3:$G$4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Category!$G$5:$G$9</c:f>
              <c:numCache>
                <c:formatCode>General</c:formatCode>
                <c:ptCount val="4"/>
                <c:pt idx="0">
                  <c:v>103</c:v>
                </c:pt>
                <c:pt idx="2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439-1348-9751-B2E9F202B443}"/>
            </c:ext>
          </c:extLst>
        </c:ser>
        <c:ser>
          <c:idx val="6"/>
          <c:order val="6"/>
          <c:tx>
            <c:strRef>
              <c:f>Category!$H$3:$H$4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Category!$H$5:$H$9</c:f>
              <c:numCache>
                <c:formatCode>General</c:formatCode>
                <c:ptCount val="4"/>
                <c:pt idx="0">
                  <c:v>80</c:v>
                </c:pt>
                <c:pt idx="2">
                  <c:v>127</c:v>
                </c:pt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39-1348-9751-B2E9F202B443}"/>
            </c:ext>
          </c:extLst>
        </c:ser>
        <c:ser>
          <c:idx val="7"/>
          <c:order val="7"/>
          <c:tx>
            <c:strRef>
              <c:f>Category!$I$3:$I$4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Category!$I$5:$I$9</c:f>
              <c:numCache>
                <c:formatCode>General</c:formatCode>
                <c:ptCount val="4"/>
                <c:pt idx="0">
                  <c:v>209</c:v>
                </c:pt>
                <c:pt idx="2">
                  <c:v>213</c:v>
                </c:pt>
                <c:pt idx="3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439-1348-9751-B2E9F202B443}"/>
            </c:ext>
          </c:extLst>
        </c:ser>
        <c:ser>
          <c:idx val="8"/>
          <c:order val="8"/>
          <c:tx>
            <c:strRef>
              <c:f>Category!$J$3:$J$4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Category!$J$5:$J$9</c:f>
              <c:numCache>
                <c:formatCode>General</c:formatCode>
                <c:ptCount val="4"/>
                <c:pt idx="0">
                  <c:v>839</c:v>
                </c:pt>
                <c:pt idx="1">
                  <c:v>24</c:v>
                </c:pt>
                <c:pt idx="2">
                  <c:v>493</c:v>
                </c:pt>
                <c:pt idx="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439-1348-9751-B2E9F202B44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26268367"/>
        <c:axId val="1724172447"/>
      </c:barChart>
      <c:catAx>
        <c:axId val="172626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172447"/>
        <c:crosses val="autoZero"/>
        <c:auto val="1"/>
        <c:lblAlgn val="ctr"/>
        <c:lblOffset val="100"/>
        <c:noMultiLvlLbl val="0"/>
      </c:catAx>
      <c:valAx>
        <c:axId val="17241724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2626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8460882044916"/>
          <c:y val="0.23766503133893185"/>
          <c:w val="0.10602911705002392"/>
          <c:h val="0.338416991113361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category'!$B$6:$B$10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6-664B-B4E2-D3EC9DE4DB3E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category'!$C$6:$C$10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ACEE-A048-A878-D6390E077693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ACEE-A048-A878-D6390E077693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category'!$E$6:$E$10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ACEE-A048-A878-D6390E077693}"/>
            </c:ext>
          </c:extLst>
        </c:ser>
        <c:ser>
          <c:idx val="4"/>
          <c:order val="4"/>
          <c:tx>
            <c:strRef>
              <c:f>'Sub category'!$F$4:$F$5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category'!$F$6:$F$10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ACEE-A048-A878-D6390E077693}"/>
            </c:ext>
          </c:extLst>
        </c:ser>
        <c:ser>
          <c:idx val="5"/>
          <c:order val="5"/>
          <c:tx>
            <c:strRef>
              <c:f>'Sub category'!$G$4:$G$5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category'!$G$6:$G$10</c:f>
              <c:numCache>
                <c:formatCode>General</c:formatCode>
                <c:ptCount val="4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ACEE-A048-A878-D6390E077693}"/>
            </c:ext>
          </c:extLst>
        </c:ser>
        <c:ser>
          <c:idx val="6"/>
          <c:order val="6"/>
          <c:tx>
            <c:strRef>
              <c:f>'Sub category'!$H$4:$H$5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category'!$H$6:$H$10</c:f>
              <c:numCache>
                <c:formatCode>General</c:formatCode>
                <c:ptCount val="4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ACEE-A048-A878-D6390E077693}"/>
            </c:ext>
          </c:extLst>
        </c:ser>
        <c:ser>
          <c:idx val="7"/>
          <c:order val="7"/>
          <c:tx>
            <c:strRef>
              <c:f>'Sub category'!$I$4:$I$5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category'!$I$6:$I$10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ACEE-A048-A878-D6390E077693}"/>
            </c:ext>
          </c:extLst>
        </c:ser>
        <c:ser>
          <c:idx val="8"/>
          <c:order val="8"/>
          <c:tx>
            <c:strRef>
              <c:f>'Sub category'!$J$4:$J$5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category'!$J$6:$J$10</c:f>
              <c:numCache>
                <c:formatCode>General</c:formatCode>
                <c:ptCount val="4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ACEE-A048-A878-D6390E077693}"/>
            </c:ext>
          </c:extLst>
        </c:ser>
        <c:ser>
          <c:idx val="9"/>
          <c:order val="9"/>
          <c:tx>
            <c:strRef>
              <c:f>'Sub category'!$K$4:$K$5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category'!$K$6:$K$10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ACEE-A048-A878-D6390E077693}"/>
            </c:ext>
          </c:extLst>
        </c:ser>
        <c:ser>
          <c:idx val="10"/>
          <c:order val="10"/>
          <c:tx>
            <c:strRef>
              <c:f>'Sub category'!$L$4:$L$5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category'!$L$6:$L$10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ACEE-A048-A878-D6390E077693}"/>
            </c:ext>
          </c:extLst>
        </c:ser>
        <c:ser>
          <c:idx val="11"/>
          <c:order val="11"/>
          <c:tx>
            <c:strRef>
              <c:f>'Sub category'!$M$4:$M$5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category'!$M$6:$M$10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ACEE-A048-A878-D6390E077693}"/>
            </c:ext>
          </c:extLst>
        </c:ser>
        <c:ser>
          <c:idx val="12"/>
          <c:order val="12"/>
          <c:tx>
            <c:strRef>
              <c:f>'Sub category'!$N$4:$N$5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category'!$N$6:$N$10</c:f>
              <c:numCache>
                <c:formatCode>General</c:formatCode>
                <c:ptCount val="4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ACEE-A048-A878-D6390E077693}"/>
            </c:ext>
          </c:extLst>
        </c:ser>
        <c:ser>
          <c:idx val="13"/>
          <c:order val="13"/>
          <c:tx>
            <c:strRef>
              <c:f>'Sub category'!$O$4:$O$5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category'!$O$6:$O$10</c:f>
              <c:numCache>
                <c:formatCode>General</c:formatCode>
                <c:ptCount val="4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ACEE-A048-A878-D6390E077693}"/>
            </c:ext>
          </c:extLst>
        </c:ser>
        <c:ser>
          <c:idx val="14"/>
          <c:order val="14"/>
          <c:tx>
            <c:strRef>
              <c:f>'Sub category'!$P$4:$P$5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category'!$P$6:$P$10</c:f>
              <c:numCache>
                <c:formatCode>General</c:formatCode>
                <c:ptCount val="4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ACEE-A048-A878-D6390E077693}"/>
            </c:ext>
          </c:extLst>
        </c:ser>
        <c:ser>
          <c:idx val="15"/>
          <c:order val="15"/>
          <c:tx>
            <c:strRef>
              <c:f>'Sub category'!$Q$4:$Q$5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category'!$Q$6:$Q$10</c:f>
              <c:numCache>
                <c:formatCode>General</c:formatCode>
                <c:ptCount val="4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ACEE-A048-A878-D6390E077693}"/>
            </c:ext>
          </c:extLst>
        </c:ser>
        <c:ser>
          <c:idx val="16"/>
          <c:order val="16"/>
          <c:tx>
            <c:strRef>
              <c:f>'Sub category'!$R$4:$R$5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category'!$R$6:$R$10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ACEE-A048-A878-D6390E077693}"/>
            </c:ext>
          </c:extLst>
        </c:ser>
        <c:ser>
          <c:idx val="17"/>
          <c:order val="17"/>
          <c:tx>
            <c:strRef>
              <c:f>'Sub category'!$S$4:$S$5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category'!$S$6:$S$10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ACEE-A048-A878-D6390E077693}"/>
            </c:ext>
          </c:extLst>
        </c:ser>
        <c:ser>
          <c:idx val="18"/>
          <c:order val="18"/>
          <c:tx>
            <c:strRef>
              <c:f>'Sub category'!$T$4:$T$5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category'!$T$6:$T$10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ACEE-A048-A878-D6390E077693}"/>
            </c:ext>
          </c:extLst>
        </c:ser>
        <c:ser>
          <c:idx val="19"/>
          <c:order val="19"/>
          <c:tx>
            <c:strRef>
              <c:f>'Sub category'!$U$4:$U$5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category'!$U$6:$U$10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ACEE-A048-A878-D6390E077693}"/>
            </c:ext>
          </c:extLst>
        </c:ser>
        <c:ser>
          <c:idx val="20"/>
          <c:order val="20"/>
          <c:tx>
            <c:strRef>
              <c:f>'Sub category'!$V$4:$V$5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category'!$V$6:$V$10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ACEE-A048-A878-D6390E077693}"/>
            </c:ext>
          </c:extLst>
        </c:ser>
        <c:ser>
          <c:idx val="21"/>
          <c:order val="21"/>
          <c:tx>
            <c:strRef>
              <c:f>'Sub category'!$W$4:$W$5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category'!$W$6:$W$10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ACEE-A048-A878-D6390E077693}"/>
            </c:ext>
          </c:extLst>
        </c:ser>
        <c:ser>
          <c:idx val="22"/>
          <c:order val="22"/>
          <c:tx>
            <c:strRef>
              <c:f>'Sub category'!$X$4:$X$5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category'!$X$6:$X$10</c:f>
              <c:numCache>
                <c:formatCode>General</c:formatCode>
                <c:ptCount val="4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ACEE-A048-A878-D6390E077693}"/>
            </c:ext>
          </c:extLst>
        </c:ser>
        <c:ser>
          <c:idx val="23"/>
          <c:order val="23"/>
          <c:tx>
            <c:strRef>
              <c:f>'Sub category'!$Y$4:$Y$5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category'!$Y$6:$Y$10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ACEE-A048-A878-D6390E077693}"/>
            </c:ext>
          </c:extLst>
        </c:ser>
        <c:ser>
          <c:idx val="24"/>
          <c:order val="24"/>
          <c:tx>
            <c:strRef>
              <c:f>'Sub category'!$Z$4:$Z$5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category'!$Z$6:$Z$10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ACEE-A048-A878-D6390E077693}"/>
            </c:ext>
          </c:extLst>
        </c:ser>
        <c:ser>
          <c:idx val="25"/>
          <c:order val="25"/>
          <c:tx>
            <c:strRef>
              <c:f>'Sub category'!$AA$4:$AA$5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category'!$AA$6:$AA$10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ACEE-A048-A878-D6390E077693}"/>
            </c:ext>
          </c:extLst>
        </c:ser>
        <c:ser>
          <c:idx val="26"/>
          <c:order val="26"/>
          <c:tx>
            <c:strRef>
              <c:f>'Sub category'!$AB$4:$AB$5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category'!$AB$6:$AB$10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ACEE-A048-A878-D6390E077693}"/>
            </c:ext>
          </c:extLst>
        </c:ser>
        <c:ser>
          <c:idx val="27"/>
          <c:order val="27"/>
          <c:tx>
            <c:strRef>
              <c:f>'Sub category'!$AC$4:$AC$5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category'!$AC$6:$AC$10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ACEE-A048-A878-D6390E077693}"/>
            </c:ext>
          </c:extLst>
        </c:ser>
        <c:ser>
          <c:idx val="28"/>
          <c:order val="28"/>
          <c:tx>
            <c:strRef>
              <c:f>'Sub category'!$AD$4:$AD$5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category'!$AD$6:$AD$10</c:f>
              <c:numCache>
                <c:formatCode>General</c:formatCode>
                <c:ptCount val="4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ACEE-A048-A878-D6390E077693}"/>
            </c:ext>
          </c:extLst>
        </c:ser>
        <c:ser>
          <c:idx val="29"/>
          <c:order val="29"/>
          <c:tx>
            <c:strRef>
              <c:f>'Sub category'!$AE$4:$AE$5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category'!$AE$6:$AE$10</c:f>
              <c:numCache>
                <c:formatCode>General</c:formatCode>
                <c:ptCount val="4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ACEE-A048-A878-D6390E077693}"/>
            </c:ext>
          </c:extLst>
        </c:ser>
        <c:ser>
          <c:idx val="30"/>
          <c:order val="30"/>
          <c:tx>
            <c:strRef>
              <c:f>'Sub category'!$AF$4:$AF$5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category'!$AF$6:$AF$10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ACEE-A048-A878-D6390E077693}"/>
            </c:ext>
          </c:extLst>
        </c:ser>
        <c:ser>
          <c:idx val="31"/>
          <c:order val="31"/>
          <c:tx>
            <c:strRef>
              <c:f>'Sub category'!$AG$4:$AG$5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category'!$AG$6:$AG$10</c:f>
              <c:numCache>
                <c:formatCode>General</c:formatCode>
                <c:ptCount val="4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ACEE-A048-A878-D6390E077693}"/>
            </c:ext>
          </c:extLst>
        </c:ser>
        <c:ser>
          <c:idx val="32"/>
          <c:order val="32"/>
          <c:tx>
            <c:strRef>
              <c:f>'Sub category'!$AH$4:$AH$5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category'!$AH$6:$AH$10</c:f>
              <c:numCache>
                <c:formatCode>General</c:formatCode>
                <c:ptCount val="4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ACEE-A048-A878-D6390E077693}"/>
            </c:ext>
          </c:extLst>
        </c:ser>
        <c:ser>
          <c:idx val="33"/>
          <c:order val="33"/>
          <c:tx>
            <c:strRef>
              <c:f>'Sub category'!$AI$4:$AI$5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category'!$AI$6:$AI$10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ACEE-A048-A878-D6390E077693}"/>
            </c:ext>
          </c:extLst>
        </c:ser>
        <c:ser>
          <c:idx val="34"/>
          <c:order val="34"/>
          <c:tx>
            <c:strRef>
              <c:f>'Sub category'!$AJ$4:$AJ$5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category'!$AJ$6:$AJ$10</c:f>
              <c:numCache>
                <c:formatCode>General</c:formatCode>
                <c:ptCount val="4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ACEE-A048-A878-D6390E077693}"/>
            </c:ext>
          </c:extLst>
        </c:ser>
        <c:ser>
          <c:idx val="35"/>
          <c:order val="35"/>
          <c:tx>
            <c:strRef>
              <c:f>'Sub category'!$AK$4:$AK$5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category'!$AK$6:$AK$10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ACEE-A048-A878-D6390E077693}"/>
            </c:ext>
          </c:extLst>
        </c:ser>
        <c:ser>
          <c:idx val="36"/>
          <c:order val="36"/>
          <c:tx>
            <c:strRef>
              <c:f>'Sub category'!$AL$4:$AL$5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category'!$AL$6:$AL$10</c:f>
              <c:numCache>
                <c:formatCode>General</c:formatCode>
                <c:ptCount val="4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ACEE-A048-A878-D6390E077693}"/>
            </c:ext>
          </c:extLst>
        </c:ser>
        <c:ser>
          <c:idx val="37"/>
          <c:order val="37"/>
          <c:tx>
            <c:strRef>
              <c:f>'Sub category'!$AM$4:$AM$5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category'!$AM$6:$AM$10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ACEE-A048-A878-D6390E077693}"/>
            </c:ext>
          </c:extLst>
        </c:ser>
        <c:ser>
          <c:idx val="38"/>
          <c:order val="38"/>
          <c:tx>
            <c:strRef>
              <c:f>'Sub category'!$AN$4:$AN$5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category'!$AN$6:$AN$10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ACEE-A048-A878-D6390E077693}"/>
            </c:ext>
          </c:extLst>
        </c:ser>
        <c:ser>
          <c:idx val="39"/>
          <c:order val="39"/>
          <c:tx>
            <c:strRef>
              <c:f>'Sub category'!$AO$4:$AO$5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category'!$AO$6:$AO$10</c:f>
              <c:numCache>
                <c:formatCode>General</c:formatCode>
                <c:ptCount val="4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ACEE-A048-A878-D6390E077693}"/>
            </c:ext>
          </c:extLst>
        </c:ser>
        <c:ser>
          <c:idx val="40"/>
          <c:order val="40"/>
          <c:tx>
            <c:strRef>
              <c:f>'Sub category'!$AP$4:$AP$5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category'!$AP$6:$AP$10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ACEE-A048-A878-D6390E0776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59598847"/>
        <c:axId val="1663527071"/>
      </c:barChart>
      <c:catAx>
        <c:axId val="175959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527071"/>
        <c:crosses val="autoZero"/>
        <c:auto val="1"/>
        <c:lblAlgn val="ctr"/>
        <c:lblOffset val="100"/>
        <c:noMultiLvlLbl val="0"/>
      </c:catAx>
      <c:valAx>
        <c:axId val="1663527071"/>
        <c:scaling>
          <c:orientation val="minMax"/>
          <c:max val="24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75959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8-B842-8017-6CD1FB587E6B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6-394F-BE72-2505EE5892DD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A6-394F-BE72-2505EE5892DD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A6-394F-BE72-2505EE589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1511071"/>
        <c:axId val="1701512751"/>
      </c:lineChart>
      <c:catAx>
        <c:axId val="170151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12751"/>
        <c:crosses val="autoZero"/>
        <c:auto val="1"/>
        <c:lblAlgn val="ctr"/>
        <c:lblOffset val="100"/>
        <c:noMultiLvlLbl val="0"/>
      </c:catAx>
      <c:valAx>
        <c:axId val="1701512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1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Sheet4!$B$5:$B$9</c:f>
              <c:numCache>
                <c:formatCode>General</c:formatCode>
                <c:ptCount val="4"/>
                <c:pt idx="0">
                  <c:v>377</c:v>
                </c:pt>
                <c:pt idx="1">
                  <c:v>3211</c:v>
                </c:pt>
                <c:pt idx="3">
                  <c:v>54758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F-8245-BAB4-0597DD51C5A2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Sheet4!$C$5:$C$9</c:f>
              <c:numCache>
                <c:formatCode>General</c:formatCode>
                <c:ptCount val="4"/>
                <c:pt idx="0">
                  <c:v>29</c:v>
                </c:pt>
                <c:pt idx="1">
                  <c:v>975</c:v>
                </c:pt>
                <c:pt idx="2">
                  <c:v>141</c:v>
                </c:pt>
                <c:pt idx="3">
                  <c:v>11853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AF-8245-BAB4-0597DD51C5A2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Sheet4!$D$5:$D$9</c:f>
              <c:numCache>
                <c:formatCode>General</c:formatCode>
                <c:ptCount val="4"/>
                <c:pt idx="1">
                  <c:v>4614</c:v>
                </c:pt>
                <c:pt idx="3">
                  <c:v>44208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AF-8245-BAB4-0597DD51C5A2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Sheet4!$E$5:$E$9</c:f>
              <c:numCache>
                <c:formatCode>General</c:formatCode>
                <c:ptCount val="4"/>
                <c:pt idx="0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AF-8245-BAB4-0597DD51C5A2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Sheet4!$F$5:$F$9</c:f>
              <c:numCache>
                <c:formatCode>General</c:formatCode>
                <c:ptCount val="4"/>
                <c:pt idx="0">
                  <c:v>183</c:v>
                </c:pt>
                <c:pt idx="1">
                  <c:v>1041</c:v>
                </c:pt>
                <c:pt idx="2">
                  <c:v>1272</c:v>
                </c:pt>
                <c:pt idx="3">
                  <c:v>44801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AF-8245-BAB4-0597DD51C5A2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Sheet4!$G$5:$G$9</c:f>
              <c:numCache>
                <c:formatCode>General</c:formatCode>
                <c:ptCount val="4"/>
                <c:pt idx="1">
                  <c:v>2921</c:v>
                </c:pt>
                <c:pt idx="3">
                  <c:v>18882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AF-8245-BAB4-0597DD51C5A2}"/>
            </c:ext>
          </c:extLst>
        </c:ser>
        <c:ser>
          <c:idx val="6"/>
          <c:order val="6"/>
          <c:tx>
            <c:strRef>
              <c:f>Sheet4!$H$3:$H$4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Sheet4!$H$5:$H$9</c:f>
              <c:numCache>
                <c:formatCode>General</c:formatCode>
                <c:ptCount val="4"/>
                <c:pt idx="0">
                  <c:v>233</c:v>
                </c:pt>
                <c:pt idx="1">
                  <c:v>848</c:v>
                </c:pt>
                <c:pt idx="3">
                  <c:v>33591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AF-8245-BAB4-0597DD51C5A2}"/>
            </c:ext>
          </c:extLst>
        </c:ser>
        <c:ser>
          <c:idx val="7"/>
          <c:order val="7"/>
          <c:tx>
            <c:strRef>
              <c:f>Sheet4!$I$3:$I$4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Sheet4!$I$5:$I$9</c:f>
              <c:numCache>
                <c:formatCode>General</c:formatCode>
                <c:ptCount val="4"/>
                <c:pt idx="0">
                  <c:v>7808</c:v>
                </c:pt>
                <c:pt idx="1">
                  <c:v>8720</c:v>
                </c:pt>
                <c:pt idx="3">
                  <c:v>158269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AF-8245-BAB4-0597DD51C5A2}"/>
            </c:ext>
          </c:extLst>
        </c:ser>
        <c:ser>
          <c:idx val="8"/>
          <c:order val="8"/>
          <c:tx>
            <c:strRef>
              <c:f>Sheet4!$J$3:$J$4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Sheet4!$J$5:$J$9</c:f>
              <c:numCache>
                <c:formatCode>General</c:formatCode>
                <c:ptCount val="4"/>
                <c:pt idx="0">
                  <c:v>585</c:v>
                </c:pt>
                <c:pt idx="1">
                  <c:v>4766</c:v>
                </c:pt>
                <c:pt idx="2">
                  <c:v>388</c:v>
                </c:pt>
                <c:pt idx="3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AF-8245-BAB4-0597DD51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093008"/>
        <c:axId val="845434336"/>
      </c:barChart>
      <c:catAx>
        <c:axId val="84609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34336"/>
        <c:crosses val="autoZero"/>
        <c:auto val="1"/>
        <c:lblAlgn val="ctr"/>
        <c:lblOffset val="100"/>
        <c:noMultiLvlLbl val="0"/>
      </c:catAx>
      <c:valAx>
        <c:axId val="84543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9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</a:t>
            </a:r>
            <a:r>
              <a:rPr lang="en-US" baseline="0"/>
              <a:t> of Goal against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'New Sheet'!$F$2:$F$13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9-294D-B141-ABB85149F9F2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'New Sheet'!$G$2:$G$13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9-294D-B141-ABB85149F9F2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'New Sheet'!$H$2:$H$13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9-294D-B141-ABB85149F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663455"/>
        <c:axId val="1688761631"/>
      </c:lineChart>
      <c:catAx>
        <c:axId val="168866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61631"/>
        <c:crosses val="autoZero"/>
        <c:auto val="1"/>
        <c:lblAlgn val="ctr"/>
        <c:lblOffset val="100"/>
        <c:noMultiLvlLbl val="0"/>
      </c:catAx>
      <c:valAx>
        <c:axId val="168876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66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A976B9-52F7-0D41-96D1-EDBE70AB4E15}">
  <sheetPr codeName="Chart6"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9</xdr:row>
      <xdr:rowOff>177800</xdr:rowOff>
    </xdr:from>
    <xdr:to>
      <xdr:col>11</xdr:col>
      <xdr:colOff>393700</xdr:colOff>
      <xdr:row>40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9D230E-526A-2C40-91DD-82B318640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21</xdr:row>
      <xdr:rowOff>120650</xdr:rowOff>
    </xdr:from>
    <xdr:to>
      <xdr:col>16</xdr:col>
      <xdr:colOff>419100</xdr:colOff>
      <xdr:row>78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FAA5A-D707-DB4D-B93E-A7A705085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0</xdr:row>
      <xdr:rowOff>0</xdr:rowOff>
    </xdr:from>
    <xdr:to>
      <xdr:col>19</xdr:col>
      <xdr:colOff>647700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0F04F-45C2-FA49-A5D9-84C772905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9</xdr:row>
      <xdr:rowOff>44450</xdr:rowOff>
    </xdr:from>
    <xdr:to>
      <xdr:col>21</xdr:col>
      <xdr:colOff>63500</xdr:colOff>
      <xdr:row>35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944876-A16E-F94F-8182-025D1BFE8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5524B-297E-2443-8DA0-5007068E95A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78.452594097223" createdVersion="6" refreshedVersion="6" minRefreshableVersion="3" recordCount="4114" xr:uid="{EEE7308F-D7AF-FA4A-B461-A396A3D7DF52}">
  <cacheSource type="worksheet">
    <worksheetSource ref="A1:R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79.560927546299" createdVersion="6" refreshedVersion="6" minRefreshableVersion="3" recordCount="4114" xr:uid="{CD180995-745F-D346-86BF-1F5A9C8D5C19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7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x v="0"/>
    <x v="0"/>
    <x v="0"/>
    <x v="0"/>
    <x v="0"/>
    <d v="2015-07-22T22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x v="0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x v="0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x v="0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x v="0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x v="0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x v="0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x v="0"/>
    <x v="7"/>
    <x v="0"/>
    <x v="0"/>
    <x v="7"/>
    <d v="2016-07-04T20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x v="0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x v="0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x v="0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x v="0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x v="0"/>
    <x v="12"/>
    <x v="0"/>
    <x v="0"/>
    <x v="12"/>
    <d v="2014-07-15T22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x v="0"/>
    <x v="13"/>
    <x v="0"/>
    <x v="0"/>
    <x v="13"/>
    <d v="2016-06-23T15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x v="0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x v="0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x v="0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x v="0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x v="0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x v="0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x v="0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x v="0"/>
    <x v="21"/>
    <x v="0"/>
    <x v="0"/>
    <x v="21"/>
    <d v="2014-09-26T10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x v="0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x v="0"/>
    <x v="23"/>
    <x v="0"/>
    <x v="0"/>
    <x v="23"/>
    <d v="2015-04-30T10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x v="0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x v="0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x v="0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x v="0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x v="0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x v="0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x v="0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x v="0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x v="0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x v="0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x v="0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x v="0"/>
    <x v="35"/>
    <x v="0"/>
    <x v="0"/>
    <x v="35"/>
    <d v="2015-04-27T19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x v="0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x v="0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x v="0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x v="0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x v="0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x v="0"/>
    <x v="3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x v="0"/>
    <x v="41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x v="0"/>
    <x v="4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x v="0"/>
    <x v="31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x v="0"/>
    <x v="43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x v="0"/>
    <x v="44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x v="0"/>
    <x v="45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x v="0"/>
    <x v="46"/>
    <x v="0"/>
    <x v="0"/>
    <x v="48"/>
    <d v="2015-03-01T07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x v="0"/>
    <x v="31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x v="0"/>
    <x v="31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x v="0"/>
    <x v="47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x v="0"/>
    <x v="48"/>
    <x v="0"/>
    <x v="0"/>
    <x v="52"/>
    <d v="2014-07-17T11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x v="0"/>
    <x v="49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x v="0"/>
    <x v="50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x v="0"/>
    <x v="51"/>
    <x v="0"/>
    <x v="0"/>
    <x v="55"/>
    <d v="2016-05-27T18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x v="0"/>
    <x v="52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x v="0"/>
    <x v="53"/>
    <x v="0"/>
    <x v="0"/>
    <x v="57"/>
    <d v="2015-04-25T14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x v="0"/>
    <x v="5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x v="0"/>
    <x v="55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x v="1"/>
    <x v="56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x v="1"/>
    <x v="57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x v="1"/>
    <x v="58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x v="1"/>
    <x v="59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x v="1"/>
    <x v="60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x v="1"/>
    <x v="61"/>
    <x v="0"/>
    <x v="1"/>
    <x v="65"/>
    <d v="2014-08-11T00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x v="1"/>
    <x v="62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x v="1"/>
    <x v="63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x v="1"/>
    <x v="64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x v="1"/>
    <x v="65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x v="1"/>
    <x v="66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x v="1"/>
    <x v="67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x v="1"/>
    <x v="68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x v="1"/>
    <x v="31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x v="1"/>
    <x v="69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x v="1"/>
    <x v="70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x v="1"/>
    <x v="71"/>
    <x v="0"/>
    <x v="1"/>
    <x v="76"/>
    <d v="2011-12-27T12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x v="1"/>
    <x v="72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x v="1"/>
    <x v="73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x v="1"/>
    <x v="74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x v="1"/>
    <x v="75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x v="1"/>
    <x v="76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x v="1"/>
    <x v="77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x v="1"/>
    <x v="78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x v="1"/>
    <x v="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x v="1"/>
    <x v="79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x v="1"/>
    <x v="80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x v="1"/>
    <x v="81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x v="1"/>
    <x v="82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x v="1"/>
    <x v="83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x v="1"/>
    <x v="84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x v="1"/>
    <x v="43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x v="1"/>
    <x v="85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x v="1"/>
    <x v="86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x v="1"/>
    <x v="87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x v="1"/>
    <x v="88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x v="1"/>
    <x v="89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x v="1"/>
    <x v="90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x v="1"/>
    <x v="90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x v="1"/>
    <x v="91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x v="1"/>
    <x v="31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x v="1"/>
    <x v="3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x v="1"/>
    <x v="9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x v="1"/>
    <x v="93"/>
    <x v="0"/>
    <x v="1"/>
    <x v="103"/>
    <d v="2014-03-07T14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x v="1"/>
    <x v="43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x v="1"/>
    <x v="94"/>
    <x v="0"/>
    <x v="1"/>
    <x v="105"/>
    <d v="2016-05-13T19:00:00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x v="1"/>
    <x v="10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x v="1"/>
    <x v="95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x v="1"/>
    <x v="96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x v="1"/>
    <x v="97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x v="1"/>
    <x v="98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x v="1"/>
    <x v="99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x v="1"/>
    <x v="87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x v="1"/>
    <x v="100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x v="1"/>
    <x v="101"/>
    <x v="0"/>
    <x v="1"/>
    <x v="114"/>
    <d v="2012-01-13T01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x v="1"/>
    <x v="102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x v="1"/>
    <x v="103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x v="1"/>
    <x v="104"/>
    <x v="0"/>
    <x v="1"/>
    <x v="117"/>
    <d v="2010-06-09T14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x v="1"/>
    <x v="105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x v="1"/>
    <x v="106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x v="2"/>
    <x v="107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x v="2"/>
    <x v="108"/>
    <x v="0"/>
    <x v="2"/>
    <x v="121"/>
    <d v="2015-04-18T05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x v="2"/>
    <x v="109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x v="2"/>
    <x v="110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x v="2"/>
    <x v="109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x v="2"/>
    <x v="111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x v="2"/>
    <x v="112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x v="2"/>
    <x v="113"/>
    <x v="0"/>
    <x v="2"/>
    <x v="127"/>
    <d v="2015-04-03T08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x v="2"/>
    <x v="114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x v="2"/>
    <x v="109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x v="2"/>
    <x v="109"/>
    <x v="0"/>
    <x v="2"/>
    <x v="130"/>
    <d v="2014-06-16T15:16:00"/>
  </r>
  <r>
    <n v="131"/>
    <s v="I (Canceled)"/>
    <s v="I"/>
    <x v="38"/>
    <x v="117"/>
    <x v="1"/>
    <x v="0"/>
    <s v="USD"/>
    <n v="1467763200"/>
    <n v="1466453161"/>
    <b v="0"/>
    <x v="78"/>
    <b v="0"/>
    <x v="2"/>
    <x v="109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x v="2"/>
    <x v="115"/>
    <x v="0"/>
    <x v="2"/>
    <x v="132"/>
    <d v="2014-11-07T15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x v="2"/>
    <x v="109"/>
    <x v="0"/>
    <x v="2"/>
    <x v="133"/>
    <d v="2016-05-31T12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x v="2"/>
    <x v="109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x v="2"/>
    <x v="116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x v="2"/>
    <x v="109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x v="2"/>
    <x v="109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x v="2"/>
    <x v="117"/>
    <x v="0"/>
    <x v="2"/>
    <x v="138"/>
    <d v="2015-07-31T23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x v="2"/>
    <x v="31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x v="2"/>
    <x v="109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x v="2"/>
    <x v="118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x v="2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x v="2"/>
    <x v="109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x v="2"/>
    <x v="120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x v="2"/>
    <x v="121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x v="2"/>
    <x v="122"/>
    <x v="0"/>
    <x v="2"/>
    <x v="146"/>
    <d v="2017-01-17T19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x v="2"/>
    <x v="109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x v="2"/>
    <x v="123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x v="2"/>
    <x v="12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x v="2"/>
    <x v="12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x v="2"/>
    <x v="126"/>
    <x v="0"/>
    <x v="2"/>
    <x v="151"/>
    <d v="2015-06-18T08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x v="2"/>
    <x v="127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x v="2"/>
    <x v="128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x v="2"/>
    <x v="129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x v="2"/>
    <x v="130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x v="2"/>
    <x v="131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x v="2"/>
    <x v="132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x v="2"/>
    <x v="109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x v="2"/>
    <x v="133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x v="3"/>
    <x v="109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x v="3"/>
    <x v="13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x v="3"/>
    <x v="13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x v="3"/>
    <x v="109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x v="3"/>
    <x v="136"/>
    <x v="0"/>
    <x v="3"/>
    <x v="164"/>
    <d v="2014-09-19T13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x v="3"/>
    <x v="109"/>
    <x v="0"/>
    <x v="3"/>
    <x v="165"/>
    <d v="2016-01-12T10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x v="3"/>
    <x v="137"/>
    <x v="0"/>
    <x v="3"/>
    <x v="166"/>
    <d v="2017-01-15T20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x v="3"/>
    <x v="134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x v="3"/>
    <x v="138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x v="3"/>
    <x v="139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x v="3"/>
    <x v="140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x v="3"/>
    <x v="133"/>
    <x v="0"/>
    <x v="3"/>
    <x v="171"/>
    <d v="2016-08-11T23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x v="3"/>
    <x v="109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x v="3"/>
    <x v="109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x v="3"/>
    <x v="109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x v="3"/>
    <x v="141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x v="3"/>
    <x v="109"/>
    <x v="0"/>
    <x v="3"/>
    <x v="176"/>
    <d v="2015-08-05T14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x v="3"/>
    <x v="142"/>
    <x v="0"/>
    <x v="3"/>
    <x v="177"/>
    <d v="2015-03-23T19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x v="3"/>
    <x v="109"/>
    <x v="0"/>
    <x v="3"/>
    <x v="178"/>
    <d v="2015-11-26T18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x v="3"/>
    <x v="143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x v="3"/>
    <x v="14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x v="3"/>
    <x v="14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x v="3"/>
    <x v="109"/>
    <x v="0"/>
    <x v="3"/>
    <x v="182"/>
    <d v="2017-01-06T19:17:12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x v="3"/>
    <x v="14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x v="3"/>
    <x v="147"/>
    <x v="0"/>
    <x v="3"/>
    <x v="184"/>
    <d v="2014-08-31T22:59:00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x v="3"/>
    <x v="14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x v="3"/>
    <x v="109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x v="3"/>
    <x v="14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x v="3"/>
    <x v="109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x v="3"/>
    <x v="150"/>
    <x v="0"/>
    <x v="3"/>
    <x v="189"/>
    <d v="2016-09-03T11:34:37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x v="3"/>
    <x v="151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x v="3"/>
    <x v="152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x v="3"/>
    <x v="153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x v="3"/>
    <x v="109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x v="3"/>
    <x v="154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x v="3"/>
    <x v="109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x v="3"/>
    <x v="155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x v="3"/>
    <x v="156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x v="3"/>
    <x v="157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x v="3"/>
    <x v="109"/>
    <x v="0"/>
    <x v="3"/>
    <x v="199"/>
    <d v="2016-08-31T21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x v="3"/>
    <x v="158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x v="3"/>
    <x v="159"/>
    <x v="0"/>
    <x v="3"/>
    <x v="201"/>
    <d v="2015-02-08T14:38:49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x v="3"/>
    <x v="109"/>
    <x v="0"/>
    <x v="3"/>
    <x v="202"/>
    <d v="2015-10-08T15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x v="3"/>
    <x v="160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x v="3"/>
    <x v="161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x v="3"/>
    <x v="162"/>
    <x v="0"/>
    <x v="3"/>
    <x v="205"/>
    <d v="2015-10-06T10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x v="3"/>
    <x v="109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x v="3"/>
    <x v="163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x v="3"/>
    <x v="109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x v="3"/>
    <x v="109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x v="3"/>
    <x v="164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x v="3"/>
    <x v="165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x v="3"/>
    <x v="166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x v="3"/>
    <x v="167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x v="3"/>
    <x v="168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x v="3"/>
    <x v="16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x v="3"/>
    <x v="170"/>
    <x v="0"/>
    <x v="3"/>
    <x v="216"/>
    <d v="2015-04-22T17:00:37"/>
  </r>
  <r>
    <n v="217"/>
    <s v="Bitch"/>
    <s v="A roadmovie by paw"/>
    <x v="57"/>
    <x v="172"/>
    <x v="2"/>
    <x v="11"/>
    <s v="SEK"/>
    <n v="1419780149"/>
    <n v="1417101749"/>
    <b v="0"/>
    <x v="44"/>
    <b v="0"/>
    <x v="3"/>
    <x v="171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x v="3"/>
    <x v="172"/>
    <x v="0"/>
    <x v="3"/>
    <x v="218"/>
    <d v="2015-05-15T10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x v="3"/>
    <x v="173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x v="3"/>
    <x v="174"/>
    <x v="0"/>
    <x v="3"/>
    <x v="220"/>
    <d v="2015-08-20T15:06:00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x v="3"/>
    <x v="109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x v="3"/>
    <x v="17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x v="3"/>
    <x v="109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x v="3"/>
    <x v="109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x v="3"/>
    <x v="109"/>
    <x v="0"/>
    <x v="3"/>
    <x v="225"/>
    <d v="2016-04-08T17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x v="3"/>
    <x v="176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x v="3"/>
    <x v="109"/>
    <x v="0"/>
    <x v="3"/>
    <x v="227"/>
    <d v="2015-07-09T16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x v="3"/>
    <x v="109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x v="3"/>
    <x v="109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x v="3"/>
    <x v="177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x v="3"/>
    <x v="109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x v="3"/>
    <x v="178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x v="3"/>
    <x v="109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x v="3"/>
    <x v="179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x v="3"/>
    <x v="109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x v="3"/>
    <x v="109"/>
    <x v="0"/>
    <x v="3"/>
    <x v="236"/>
    <d v="2016-01-04T19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x v="3"/>
    <x v="119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x v="3"/>
    <x v="109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x v="3"/>
    <x v="18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x v="4"/>
    <x v="18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x v="4"/>
    <x v="182"/>
    <x v="0"/>
    <x v="4"/>
    <x v="241"/>
    <d v="2014-12-21T11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x v="4"/>
    <x v="183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x v="4"/>
    <x v="184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x v="4"/>
    <x v="185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x v="4"/>
    <x v="18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x v="4"/>
    <x v="187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x v="4"/>
    <x v="18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x v="4"/>
    <x v="189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x v="4"/>
    <x v="190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x v="4"/>
    <x v="191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x v="4"/>
    <x v="192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x v="4"/>
    <x v="19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x v="4"/>
    <x v="194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x v="4"/>
    <x v="195"/>
    <x v="0"/>
    <x v="4"/>
    <x v="254"/>
    <d v="2015-10-16T21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x v="4"/>
    <x v="19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x v="4"/>
    <x v="197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x v="4"/>
    <x v="198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x v="4"/>
    <x v="199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x v="4"/>
    <x v="200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x v="4"/>
    <x v="201"/>
    <x v="0"/>
    <x v="4"/>
    <x v="260"/>
    <d v="2010-07-17T04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x v="4"/>
    <x v="202"/>
    <x v="0"/>
    <x v="4"/>
    <x v="261"/>
    <d v="2012-06-07T09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x v="4"/>
    <x v="203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x v="4"/>
    <x v="204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x v="4"/>
    <x v="20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x v="4"/>
    <x v="206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x v="4"/>
    <x v="207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x v="4"/>
    <x v="20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x v="4"/>
    <x v="209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x v="4"/>
    <x v="210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x v="4"/>
    <x v="211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x v="4"/>
    <x v="212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x v="4"/>
    <x v="213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x v="4"/>
    <x v="214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x v="4"/>
    <x v="215"/>
    <x v="0"/>
    <x v="4"/>
    <x v="274"/>
    <d v="2012-04-05T01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x v="4"/>
    <x v="216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x v="4"/>
    <x v="21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x v="4"/>
    <x v="218"/>
    <x v="0"/>
    <x v="4"/>
    <x v="277"/>
    <d v="2015-05-23T16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x v="4"/>
    <x v="219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x v="4"/>
    <x v="220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x v="4"/>
    <x v="221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x v="4"/>
    <x v="222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x v="4"/>
    <x v="223"/>
    <x v="0"/>
    <x v="4"/>
    <x v="282"/>
    <d v="2010-02-22T17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x v="4"/>
    <x v="224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x v="4"/>
    <x v="225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x v="4"/>
    <x v="226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x v="4"/>
    <x v="227"/>
    <x v="0"/>
    <x v="4"/>
    <x v="286"/>
    <d v="2013-03-25T13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x v="4"/>
    <x v="228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x v="4"/>
    <x v="229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x v="4"/>
    <x v="230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x v="4"/>
    <x v="231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x v="4"/>
    <x v="232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x v="4"/>
    <x v="233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x v="4"/>
    <x v="234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x v="4"/>
    <x v="3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x v="4"/>
    <x v="235"/>
    <x v="0"/>
    <x v="4"/>
    <x v="295"/>
    <d v="2013-10-31T19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x v="4"/>
    <x v="236"/>
    <x v="0"/>
    <x v="4"/>
    <x v="296"/>
    <d v="2012-09-07T06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x v="4"/>
    <x v="237"/>
    <x v="0"/>
    <x v="4"/>
    <x v="297"/>
    <d v="2015-04-30T22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x v="4"/>
    <x v="238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x v="4"/>
    <x v="239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x v="4"/>
    <x v="240"/>
    <x v="0"/>
    <x v="4"/>
    <x v="300"/>
    <d v="2011-04-24T18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x v="4"/>
    <x v="241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x v="4"/>
    <x v="242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x v="4"/>
    <x v="243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x v="4"/>
    <x v="244"/>
    <x v="0"/>
    <x v="4"/>
    <x v="304"/>
    <d v="2012-08-31T21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x v="4"/>
    <x v="245"/>
    <x v="0"/>
    <x v="4"/>
    <x v="305"/>
    <d v="2012-03-10T10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x v="4"/>
    <x v="246"/>
    <x v="0"/>
    <x v="4"/>
    <x v="306"/>
    <d v="2013-03-20T14:05:33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x v="4"/>
    <x v="247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x v="4"/>
    <x v="248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x v="4"/>
    <x v="249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x v="4"/>
    <x v="250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x v="4"/>
    <x v="251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x v="4"/>
    <x v="252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x v="4"/>
    <x v="253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x v="4"/>
    <x v="254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x v="4"/>
    <x v="255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x v="4"/>
    <x v="256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x v="4"/>
    <x v="257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x v="4"/>
    <x v="25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x v="4"/>
    <x v="259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x v="4"/>
    <x v="260"/>
    <x v="0"/>
    <x v="4"/>
    <x v="320"/>
    <d v="2015-12-22T18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x v="4"/>
    <x v="261"/>
    <x v="0"/>
    <x v="4"/>
    <x v="321"/>
    <d v="2016-11-08T06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x v="4"/>
    <x v="262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x v="4"/>
    <x v="26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x v="4"/>
    <x v="264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x v="4"/>
    <x v="265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x v="4"/>
    <x v="266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x v="4"/>
    <x v="267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x v="4"/>
    <x v="268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x v="4"/>
    <x v="269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x v="4"/>
    <x v="270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x v="4"/>
    <x v="271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x v="4"/>
    <x v="272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x v="4"/>
    <x v="273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x v="4"/>
    <x v="274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x v="4"/>
    <x v="2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x v="4"/>
    <x v="276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x v="4"/>
    <x v="277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x v="4"/>
    <x v="278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x v="4"/>
    <x v="279"/>
    <x v="0"/>
    <x v="4"/>
    <x v="339"/>
    <d v="2015-04-29T13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x v="4"/>
    <x v="280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x v="4"/>
    <x v="281"/>
    <x v="0"/>
    <x v="4"/>
    <x v="341"/>
    <d v="2014-09-30T22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x v="4"/>
    <x v="282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x v="4"/>
    <x v="283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x v="4"/>
    <x v="284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x v="4"/>
    <x v="285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x v="4"/>
    <x v="286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x v="4"/>
    <x v="287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x v="4"/>
    <x v="288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x v="4"/>
    <x v="289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x v="4"/>
    <x v="290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x v="4"/>
    <x v="291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x v="4"/>
    <x v="292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x v="4"/>
    <x v="293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x v="4"/>
    <x v="294"/>
    <x v="0"/>
    <x v="4"/>
    <x v="354"/>
    <d v="2016-04-08T13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x v="4"/>
    <x v="295"/>
    <x v="0"/>
    <x v="4"/>
    <x v="355"/>
    <d v="2014-12-01T03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x v="4"/>
    <x v="29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x v="4"/>
    <x v="297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x v="4"/>
    <x v="29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x v="4"/>
    <x v="29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x v="4"/>
    <x v="300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x v="4"/>
    <x v="301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x v="4"/>
    <x v="30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x v="4"/>
    <x v="303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x v="4"/>
    <x v="304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x v="4"/>
    <x v="305"/>
    <x v="0"/>
    <x v="4"/>
    <x v="365"/>
    <d v="2014-02-28T09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x v="4"/>
    <x v="306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x v="4"/>
    <x v="307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x v="4"/>
    <x v="308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x v="4"/>
    <x v="309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x v="4"/>
    <x v="310"/>
    <x v="0"/>
    <x v="4"/>
    <x v="370"/>
    <d v="2017-01-06T14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x v="4"/>
    <x v="311"/>
    <x v="0"/>
    <x v="4"/>
    <x v="371"/>
    <d v="2013-02-01T13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x v="4"/>
    <x v="312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x v="4"/>
    <x v="313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x v="4"/>
    <x v="314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x v="4"/>
    <x v="43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x v="4"/>
    <x v="315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x v="4"/>
    <x v="316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x v="4"/>
    <x v="317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x v="4"/>
    <x v="318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x v="4"/>
    <x v="319"/>
    <x v="0"/>
    <x v="4"/>
    <x v="380"/>
    <d v="2016-01-23T12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x v="4"/>
    <x v="320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x v="4"/>
    <x v="321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x v="4"/>
    <x v="322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x v="4"/>
    <x v="323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x v="4"/>
    <x v="324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x v="4"/>
    <x v="325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x v="4"/>
    <x v="326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x v="4"/>
    <x v="327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x v="4"/>
    <x v="328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x v="4"/>
    <x v="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x v="4"/>
    <x v="329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x v="4"/>
    <x v="330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x v="4"/>
    <x v="331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x v="4"/>
    <x v="332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x v="4"/>
    <x v="333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x v="4"/>
    <x v="313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x v="4"/>
    <x v="334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x v="4"/>
    <x v="335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x v="4"/>
    <x v="336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x v="4"/>
    <x v="337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x v="4"/>
    <x v="338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x v="4"/>
    <x v="339"/>
    <x v="0"/>
    <x v="4"/>
    <x v="402"/>
    <d v="2015-11-05T08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x v="4"/>
    <x v="340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x v="4"/>
    <x v="341"/>
    <x v="0"/>
    <x v="4"/>
    <x v="404"/>
    <d v="2014-02-05T18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x v="4"/>
    <x v="34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x v="4"/>
    <x v="343"/>
    <x v="0"/>
    <x v="4"/>
    <x v="406"/>
    <d v="2011-05-09T00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x v="4"/>
    <x v="344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x v="4"/>
    <x v="345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x v="4"/>
    <x v="34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x v="4"/>
    <x v="347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x v="4"/>
    <x v="348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x v="4"/>
    <x v="349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x v="4"/>
    <x v="350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x v="4"/>
    <x v="351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x v="4"/>
    <x v="352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x v="4"/>
    <x v="353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x v="4"/>
    <x v="354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x v="4"/>
    <x v="355"/>
    <x v="0"/>
    <x v="4"/>
    <x v="418"/>
    <d v="2015-07-23T01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x v="4"/>
    <x v="356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x v="5"/>
    <x v="357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x v="5"/>
    <x v="358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x v="5"/>
    <x v="359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x v="5"/>
    <x v="360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x v="5"/>
    <x v="361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x v="5"/>
    <x v="362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x v="5"/>
    <x v="363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x v="5"/>
    <x v="109"/>
    <x v="0"/>
    <x v="5"/>
    <x v="427"/>
    <d v="2015-10-22T13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x v="5"/>
    <x v="364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x v="5"/>
    <x v="109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x v="5"/>
    <x v="365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x v="5"/>
    <x v="366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x v="5"/>
    <x v="367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x v="5"/>
    <x v="109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x v="5"/>
    <x v="15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x v="5"/>
    <x v="368"/>
    <x v="0"/>
    <x v="5"/>
    <x v="435"/>
    <d v="2013-09-13T12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x v="5"/>
    <x v="109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x v="5"/>
    <x v="109"/>
    <x v="0"/>
    <x v="5"/>
    <x v="437"/>
    <d v="2016-10-08T02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x v="5"/>
    <x v="369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x v="5"/>
    <x v="109"/>
    <x v="0"/>
    <x v="5"/>
    <x v="439"/>
    <d v="2014-10-17T13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x v="5"/>
    <x v="370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x v="5"/>
    <x v="109"/>
    <x v="0"/>
    <x v="5"/>
    <x v="441"/>
    <d v="2013-11-02T14:03:16"/>
  </r>
  <r>
    <n v="442"/>
    <s v="The Paranormal Idiot"/>
    <s v="Doomsday is here"/>
    <x v="73"/>
    <x v="368"/>
    <x v="2"/>
    <x v="0"/>
    <s v="USD"/>
    <n v="1424380783"/>
    <n v="1421788783"/>
    <b v="0"/>
    <x v="57"/>
    <b v="0"/>
    <x v="5"/>
    <x v="371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x v="5"/>
    <x v="370"/>
    <x v="0"/>
    <x v="5"/>
    <x v="443"/>
    <d v="2014-02-09T19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x v="5"/>
    <x v="152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x v="5"/>
    <x v="372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x v="5"/>
    <x v="373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x v="5"/>
    <x v="37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x v="5"/>
    <x v="375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x v="5"/>
    <x v="376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x v="5"/>
    <x v="377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x v="5"/>
    <x v="109"/>
    <x v="0"/>
    <x v="5"/>
    <x v="451"/>
    <d v="2014-01-25T12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x v="5"/>
    <x v="378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x v="5"/>
    <x v="379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x v="5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x v="5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x v="5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x v="5"/>
    <x v="109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x v="5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x v="5"/>
    <x v="384"/>
    <x v="0"/>
    <x v="5"/>
    <x v="459"/>
    <d v="2011-11-13T11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x v="5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x v="5"/>
    <x v="109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x v="5"/>
    <x v="109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x v="5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x v="5"/>
    <x v="387"/>
    <x v="0"/>
    <x v="5"/>
    <x v="464"/>
    <d v="2016-05-18T15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x v="5"/>
    <x v="388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x v="5"/>
    <x v="389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x v="5"/>
    <x v="390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x v="5"/>
    <x v="109"/>
    <x v="0"/>
    <x v="5"/>
    <x v="468"/>
    <d v="2012-07-10T22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x v="5"/>
    <x v="109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x v="5"/>
    <x v="391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x v="5"/>
    <x v="392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x v="5"/>
    <x v="393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x v="5"/>
    <x v="394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x v="5"/>
    <x v="395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x v="5"/>
    <x v="109"/>
    <x v="0"/>
    <x v="5"/>
    <x v="475"/>
    <d v="2015-05-05T21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x v="5"/>
    <x v="396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x v="5"/>
    <x v="109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x v="5"/>
    <x v="109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x v="5"/>
    <x v="397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x v="5"/>
    <x v="398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x v="5"/>
    <x v="39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x v="5"/>
    <x v="37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x v="5"/>
    <x v="400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x v="5"/>
    <x v="401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x v="5"/>
    <x v="402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x v="5"/>
    <x v="40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x v="5"/>
    <x v="109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x v="5"/>
    <x v="109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x v="5"/>
    <x v="404"/>
    <x v="0"/>
    <x v="5"/>
    <x v="489"/>
    <d v="2012-01-05T06:33:00"/>
  </r>
  <r>
    <n v="490"/>
    <s v="PROJECT IS CANCELLED"/>
    <s v="Cancelled"/>
    <x v="28"/>
    <x v="117"/>
    <x v="2"/>
    <x v="0"/>
    <s v="USD"/>
    <n v="1345677285"/>
    <n v="1343085285"/>
    <b v="0"/>
    <x v="78"/>
    <b v="0"/>
    <x v="5"/>
    <x v="109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x v="5"/>
    <x v="109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x v="5"/>
    <x v="109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x v="5"/>
    <x v="109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x v="5"/>
    <x v="405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x v="5"/>
    <x v="109"/>
    <x v="0"/>
    <x v="5"/>
    <x v="495"/>
    <d v="2015-07-16T14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x v="5"/>
    <x v="406"/>
    <x v="0"/>
    <x v="5"/>
    <x v="496"/>
    <d v="2014-02-10T17:21:14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x v="5"/>
    <x v="407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x v="5"/>
    <x v="408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x v="5"/>
    <x v="409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x v="5"/>
    <x v="410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x v="5"/>
    <x v="109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x v="5"/>
    <x v="411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x v="5"/>
    <x v="412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x v="5"/>
    <x v="413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x v="5"/>
    <x v="41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x v="5"/>
    <x v="415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x v="5"/>
    <x v="416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x v="5"/>
    <x v="417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x v="5"/>
    <x v="418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x v="5"/>
    <x v="109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x v="5"/>
    <x v="419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x v="5"/>
    <x v="420"/>
    <x v="0"/>
    <x v="5"/>
    <x v="512"/>
    <d v="2016-11-20T13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x v="5"/>
    <x v="42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x v="5"/>
    <x v="42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x v="5"/>
    <x v="423"/>
    <x v="0"/>
    <x v="5"/>
    <x v="515"/>
    <d v="2015-12-29T06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x v="5"/>
    <x v="109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x v="5"/>
    <x v="42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x v="5"/>
    <x v="109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x v="5"/>
    <x v="42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x v="6"/>
    <x v="42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x v="6"/>
    <x v="427"/>
    <x v="1"/>
    <x v="6"/>
    <x v="521"/>
    <d v="2016-10-31T23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x v="6"/>
    <x v="89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x v="6"/>
    <x v="428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x v="6"/>
    <x v="429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x v="6"/>
    <x v="3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x v="6"/>
    <x v="430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x v="6"/>
    <x v="431"/>
    <x v="1"/>
    <x v="6"/>
    <x v="527"/>
    <d v="2017-02-17T11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x v="6"/>
    <x v="432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x v="6"/>
    <x v="43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x v="6"/>
    <x v="434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x v="6"/>
    <x v="31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x v="6"/>
    <x v="435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x v="6"/>
    <x v="20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x v="6"/>
    <x v="436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x v="6"/>
    <x v="7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x v="6"/>
    <x v="43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x v="6"/>
    <x v="11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x v="6"/>
    <x v="43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x v="6"/>
    <x v="439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x v="7"/>
    <x v="440"/>
    <x v="2"/>
    <x v="7"/>
    <x v="540"/>
    <d v="2015-02-04T14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x v="7"/>
    <x v="441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x v="7"/>
    <x v="442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x v="7"/>
    <x v="443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x v="7"/>
    <x v="444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x v="7"/>
    <x v="445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x v="7"/>
    <x v="44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x v="7"/>
    <x v="109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x v="7"/>
    <x v="44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x v="7"/>
    <x v="448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x v="7"/>
    <x v="449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x v="7"/>
    <x v="450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x v="7"/>
    <x v="109"/>
    <x v="2"/>
    <x v="7"/>
    <x v="552"/>
    <d v="2016-01-09T09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x v="7"/>
    <x v="451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x v="7"/>
    <x v="452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x v="7"/>
    <x v="109"/>
    <x v="2"/>
    <x v="7"/>
    <x v="555"/>
    <d v="2016-06-12T03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x v="7"/>
    <x v="453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x v="7"/>
    <x v="454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x v="7"/>
    <x v="109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x v="7"/>
    <x v="455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x v="7"/>
    <x v="362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x v="7"/>
    <x v="45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x v="7"/>
    <x v="109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x v="7"/>
    <x v="45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x v="7"/>
    <x v="458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x v="7"/>
    <x v="109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x v="7"/>
    <x v="459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x v="7"/>
    <x v="109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x v="7"/>
    <x v="460"/>
    <x v="2"/>
    <x v="7"/>
    <x v="568"/>
    <d v="2016-01-16T06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x v="7"/>
    <x v="417"/>
    <x v="2"/>
    <x v="7"/>
    <x v="569"/>
    <d v="2016-01-01T15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x v="7"/>
    <x v="461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x v="7"/>
    <x v="462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x v="7"/>
    <x v="109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x v="7"/>
    <x v="46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x v="7"/>
    <x v="464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x v="7"/>
    <x v="465"/>
    <x v="2"/>
    <x v="7"/>
    <x v="575"/>
    <d v="2015-06-13T11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x v="7"/>
    <x v="466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x v="7"/>
    <x v="418"/>
    <x v="2"/>
    <x v="7"/>
    <x v="577"/>
    <d v="2016-05-20T09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x v="7"/>
    <x v="467"/>
    <x v="2"/>
    <x v="7"/>
    <x v="578"/>
    <d v="2015-09-07T08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x v="7"/>
    <x v="468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x v="7"/>
    <x v="108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x v="7"/>
    <x v="109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x v="7"/>
    <x v="109"/>
    <x v="2"/>
    <x v="7"/>
    <x v="582"/>
    <d v="2015-03-15T13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x v="7"/>
    <x v="469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x v="7"/>
    <x v="460"/>
    <x v="2"/>
    <x v="7"/>
    <x v="584"/>
    <d v="2015-03-16T11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x v="7"/>
    <x v="109"/>
    <x v="2"/>
    <x v="7"/>
    <x v="585"/>
    <d v="2015-11-30T19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x v="7"/>
    <x v="470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x v="7"/>
    <x v="471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x v="7"/>
    <x v="472"/>
    <x v="2"/>
    <x v="7"/>
    <x v="588"/>
    <d v="2016-11-17T14:28:06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x v="7"/>
    <x v="473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x v="7"/>
    <x v="474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x v="7"/>
    <x v="47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x v="7"/>
    <x v="422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x v="7"/>
    <x v="476"/>
    <x v="2"/>
    <x v="7"/>
    <x v="593"/>
    <d v="2015-04-06T10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x v="7"/>
    <x v="477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x v="7"/>
    <x v="478"/>
    <x v="2"/>
    <x v="7"/>
    <x v="595"/>
    <d v="2015-05-03T20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x v="7"/>
    <x v="479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x v="7"/>
    <x v="480"/>
    <x v="2"/>
    <x v="7"/>
    <x v="597"/>
    <d v="2016-07-31T11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x v="7"/>
    <x v="48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x v="7"/>
    <x v="482"/>
    <x v="2"/>
    <x v="7"/>
    <x v="599"/>
    <d v="2015-03-08T10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x v="7"/>
    <x v="172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x v="7"/>
    <x v="48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x v="7"/>
    <x v="109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x v="7"/>
    <x v="48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x v="7"/>
    <x v="109"/>
    <x v="2"/>
    <x v="7"/>
    <x v="604"/>
    <d v="2014-08-27T19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x v="7"/>
    <x v="48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x v="7"/>
    <x v="418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x v="7"/>
    <x v="109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x v="7"/>
    <x v="48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x v="7"/>
    <x v="487"/>
    <x v="2"/>
    <x v="7"/>
    <x v="609"/>
    <d v="2015-11-28T20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x v="7"/>
    <x v="109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x v="7"/>
    <x v="109"/>
    <x v="2"/>
    <x v="7"/>
    <x v="611"/>
    <d v="2016-01-19T08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x v="7"/>
    <x v="109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x v="7"/>
    <x v="488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x v="7"/>
    <x v="109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x v="7"/>
    <x v="109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x v="7"/>
    <x v="109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x v="7"/>
    <x v="419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x v="7"/>
    <x v="109"/>
    <x v="2"/>
    <x v="7"/>
    <x v="618"/>
    <d v="2015-12-09T14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x v="7"/>
    <x v="489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x v="7"/>
    <x v="46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x v="7"/>
    <x v="490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x v="7"/>
    <x v="491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x v="7"/>
    <x v="109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x v="7"/>
    <x v="109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x v="7"/>
    <x v="109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x v="7"/>
    <x v="492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x v="7"/>
    <x v="459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x v="7"/>
    <x v="109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x v="7"/>
    <x v="49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x v="7"/>
    <x v="494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x v="7"/>
    <x v="495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x v="7"/>
    <x v="109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x v="7"/>
    <x v="496"/>
    <x v="2"/>
    <x v="7"/>
    <x v="633"/>
    <d v="2016-06-17T18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x v="7"/>
    <x v="459"/>
    <x v="2"/>
    <x v="7"/>
    <x v="634"/>
    <d v="2015-02-26T17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x v="7"/>
    <x v="168"/>
    <x v="2"/>
    <x v="7"/>
    <x v="635"/>
    <d v="2015-04-11T21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x v="7"/>
    <x v="418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x v="7"/>
    <x v="109"/>
    <x v="2"/>
    <x v="7"/>
    <x v="637"/>
    <d v="2017-02-25T18:04:00"/>
  </r>
  <r>
    <n v="638"/>
    <s v="W (Canceled)"/>
    <s v="O0"/>
    <x v="61"/>
    <x v="461"/>
    <x v="1"/>
    <x v="12"/>
    <s v="EUR"/>
    <n v="1490447662"/>
    <n v="1485267262"/>
    <b v="0"/>
    <x v="79"/>
    <b v="0"/>
    <x v="7"/>
    <x v="497"/>
    <x v="2"/>
    <x v="7"/>
    <x v="638"/>
    <d v="2017-03-25T08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x v="7"/>
    <x v="498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x v="8"/>
    <x v="499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x v="8"/>
    <x v="500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x v="8"/>
    <x v="501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x v="8"/>
    <x v="502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x v="8"/>
    <x v="503"/>
    <x v="2"/>
    <x v="8"/>
    <x v="644"/>
    <d v="2014-10-28T20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x v="8"/>
    <x v="504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x v="8"/>
    <x v="50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x v="8"/>
    <x v="506"/>
    <x v="2"/>
    <x v="8"/>
    <x v="647"/>
    <d v="2016-03-17T12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x v="8"/>
    <x v="507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x v="8"/>
    <x v="508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x v="8"/>
    <x v="509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x v="8"/>
    <x v="510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x v="8"/>
    <x v="511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x v="8"/>
    <x v="512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x v="8"/>
    <x v="513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x v="8"/>
    <x v="5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x v="8"/>
    <x v="51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x v="8"/>
    <x v="516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x v="8"/>
    <x v="517"/>
    <x v="2"/>
    <x v="8"/>
    <x v="658"/>
    <d v="2015-07-26T13:00:00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x v="8"/>
    <x v="518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x v="8"/>
    <x v="519"/>
    <x v="2"/>
    <x v="8"/>
    <x v="660"/>
    <d v="2014-11-09T13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x v="8"/>
    <x v="520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x v="8"/>
    <x v="177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x v="8"/>
    <x v="52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x v="8"/>
    <x v="522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x v="8"/>
    <x v="523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x v="8"/>
    <x v="524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x v="8"/>
    <x v="525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x v="8"/>
    <x v="52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x v="8"/>
    <x v="527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x v="8"/>
    <x v="528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x v="8"/>
    <x v="529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x v="8"/>
    <x v="530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x v="8"/>
    <x v="531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x v="8"/>
    <x v="479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x v="8"/>
    <x v="532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x v="8"/>
    <x v="533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x v="8"/>
    <x v="534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x v="8"/>
    <x v="535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x v="8"/>
    <x v="536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x v="8"/>
    <x v="53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x v="8"/>
    <x v="167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x v="8"/>
    <x v="538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x v="8"/>
    <x v="539"/>
    <x v="2"/>
    <x v="8"/>
    <x v="683"/>
    <d v="2016-10-31T16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x v="8"/>
    <x v="540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x v="8"/>
    <x v="541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x v="8"/>
    <x v="109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x v="8"/>
    <x v="542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x v="8"/>
    <x v="543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x v="8"/>
    <x v="544"/>
    <x v="2"/>
    <x v="8"/>
    <x v="689"/>
    <d v="2016-12-07T23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x v="8"/>
    <x v="545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x v="8"/>
    <x v="54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x v="8"/>
    <x v="547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x v="8"/>
    <x v="548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x v="8"/>
    <x v="549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x v="8"/>
    <x v="550"/>
    <x v="2"/>
    <x v="8"/>
    <x v="695"/>
    <d v="2014-10-31T07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x v="8"/>
    <x v="55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x v="8"/>
    <x v="552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x v="8"/>
    <x v="553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x v="8"/>
    <x v="554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x v="8"/>
    <x v="555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x v="8"/>
    <x v="556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x v="8"/>
    <x v="557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x v="8"/>
    <x v="558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x v="8"/>
    <x v="559"/>
    <x v="2"/>
    <x v="8"/>
    <x v="704"/>
    <d v="2017-02-19T23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x v="8"/>
    <x v="560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x v="8"/>
    <x v="109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x v="8"/>
    <x v="56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x v="8"/>
    <x v="562"/>
    <x v="2"/>
    <x v="8"/>
    <x v="708"/>
    <d v="2014-09-13T08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x v="8"/>
    <x v="563"/>
    <x v="2"/>
    <x v="8"/>
    <x v="709"/>
    <d v="2014-12-04T19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x v="8"/>
    <x v="109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x v="8"/>
    <x v="564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x v="8"/>
    <x v="56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x v="8"/>
    <x v="566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x v="8"/>
    <x v="567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x v="8"/>
    <x v="568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x v="8"/>
    <x v="569"/>
    <x v="2"/>
    <x v="8"/>
    <x v="716"/>
    <d v="2014-11-30T19:00:00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x v="8"/>
    <x v="570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x v="8"/>
    <x v="57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x v="8"/>
    <x v="572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x v="9"/>
    <x v="573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x v="9"/>
    <x v="574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x v="9"/>
    <x v="575"/>
    <x v="3"/>
    <x v="9"/>
    <x v="722"/>
    <d v="2012-04-08T13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x v="9"/>
    <x v="576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x v="9"/>
    <x v="577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x v="9"/>
    <x v="28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x v="9"/>
    <x v="578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x v="9"/>
    <x v="579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x v="9"/>
    <x v="580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x v="9"/>
    <x v="314"/>
    <x v="3"/>
    <x v="9"/>
    <x v="729"/>
    <d v="2012-09-18T23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x v="9"/>
    <x v="581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x v="9"/>
    <x v="582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x v="9"/>
    <x v="583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x v="9"/>
    <x v="584"/>
    <x v="3"/>
    <x v="9"/>
    <x v="733"/>
    <d v="2013-12-20T05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x v="9"/>
    <x v="585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x v="9"/>
    <x v="586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x v="9"/>
    <x v="587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x v="9"/>
    <x v="58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x v="9"/>
    <x v="589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x v="9"/>
    <x v="590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x v="9"/>
    <x v="202"/>
    <x v="3"/>
    <x v="9"/>
    <x v="740"/>
    <d v="2015-06-20T22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x v="9"/>
    <x v="591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x v="9"/>
    <x v="592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x v="9"/>
    <x v="593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x v="9"/>
    <x v="59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x v="9"/>
    <x v="595"/>
    <x v="3"/>
    <x v="9"/>
    <x v="745"/>
    <d v="2013-05-03T08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x v="9"/>
    <x v="596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x v="9"/>
    <x v="597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x v="9"/>
    <x v="598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x v="9"/>
    <x v="599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x v="9"/>
    <x v="600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x v="9"/>
    <x v="23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x v="9"/>
    <x v="601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x v="9"/>
    <x v="60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x v="9"/>
    <x v="6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x v="9"/>
    <x v="604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x v="9"/>
    <x v="605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x v="9"/>
    <x v="606"/>
    <x v="3"/>
    <x v="9"/>
    <x v="757"/>
    <d v="2012-12-05T20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x v="9"/>
    <x v="607"/>
    <x v="3"/>
    <x v="9"/>
    <x v="758"/>
    <d v="2010-10-08T15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x v="9"/>
    <x v="608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x v="10"/>
    <x v="109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x v="10"/>
    <x v="609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x v="10"/>
    <x v="109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x v="10"/>
    <x v="610"/>
    <x v="3"/>
    <x v="10"/>
    <x v="763"/>
    <d v="2013-08-15T05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x v="10"/>
    <x v="109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x v="10"/>
    <x v="611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x v="10"/>
    <x v="109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x v="10"/>
    <x v="612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x v="10"/>
    <x v="109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x v="10"/>
    <x v="613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x v="10"/>
    <x v="109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x v="10"/>
    <x v="614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x v="10"/>
    <x v="422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x v="10"/>
    <x v="615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x v="10"/>
    <x v="616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x v="10"/>
    <x v="61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x v="10"/>
    <x v="61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x v="10"/>
    <x v="44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x v="10"/>
    <x v="177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x v="10"/>
    <x v="129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x v="11"/>
    <x v="87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x v="11"/>
    <x v="619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x v="11"/>
    <x v="31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x v="11"/>
    <x v="620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x v="11"/>
    <x v="78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x v="11"/>
    <x v="621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x v="11"/>
    <x v="622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x v="11"/>
    <x v="623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x v="11"/>
    <x v="624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x v="11"/>
    <x v="625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x v="11"/>
    <x v="626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x v="11"/>
    <x v="627"/>
    <x v="4"/>
    <x v="11"/>
    <x v="791"/>
    <d v="2013-11-13T00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x v="11"/>
    <x v="628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x v="11"/>
    <x v="629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x v="11"/>
    <x v="630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x v="11"/>
    <x v="631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x v="11"/>
    <x v="40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x v="11"/>
    <x v="632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x v="11"/>
    <x v="63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x v="11"/>
    <x v="634"/>
    <x v="4"/>
    <x v="11"/>
    <x v="799"/>
    <d v="2012-04-27T11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x v="11"/>
    <x v="635"/>
    <x v="4"/>
    <x v="11"/>
    <x v="800"/>
    <d v="2014-09-11T05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x v="11"/>
    <x v="636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x v="11"/>
    <x v="30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x v="11"/>
    <x v="637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x v="11"/>
    <x v="31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x v="11"/>
    <x v="2"/>
    <x v="4"/>
    <x v="11"/>
    <x v="805"/>
    <d v="2011-07-16T18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x v="11"/>
    <x v="638"/>
    <x v="4"/>
    <x v="11"/>
    <x v="806"/>
    <d v="2011-09-07T11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x v="11"/>
    <x v="639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x v="11"/>
    <x v="31"/>
    <x v="4"/>
    <x v="11"/>
    <x v="808"/>
    <d v="2014-12-21T23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x v="11"/>
    <x v="640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x v="11"/>
    <x v="2"/>
    <x v="4"/>
    <x v="11"/>
    <x v="810"/>
    <d v="2012-08-31T20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x v="11"/>
    <x v="87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x v="11"/>
    <x v="641"/>
    <x v="4"/>
    <x v="11"/>
    <x v="812"/>
    <d v="2013-03-01T08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x v="11"/>
    <x v="642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x v="11"/>
    <x v="643"/>
    <x v="4"/>
    <x v="11"/>
    <x v="814"/>
    <d v="2011-05-31T13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x v="11"/>
    <x v="644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x v="11"/>
    <x v="645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x v="11"/>
    <x v="646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x v="11"/>
    <x v="647"/>
    <x v="4"/>
    <x v="11"/>
    <x v="818"/>
    <d v="2012-08-07T12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x v="11"/>
    <x v="648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x v="11"/>
    <x v="649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x v="11"/>
    <x v="31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x v="11"/>
    <x v="650"/>
    <x v="4"/>
    <x v="11"/>
    <x v="822"/>
    <d v="2012-10-05T17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x v="11"/>
    <x v="65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x v="11"/>
    <x v="652"/>
    <x v="4"/>
    <x v="11"/>
    <x v="824"/>
    <d v="2010-04-18T01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x v="11"/>
    <x v="65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x v="11"/>
    <x v="65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x v="11"/>
    <x v="101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x v="11"/>
    <x v="64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x v="11"/>
    <x v="87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x v="11"/>
    <x v="655"/>
    <x v="4"/>
    <x v="11"/>
    <x v="830"/>
    <d v="2013-03-22T06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x v="11"/>
    <x v="656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x v="11"/>
    <x v="657"/>
    <x v="4"/>
    <x v="11"/>
    <x v="832"/>
    <d v="2012-01-21T03:13:00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x v="11"/>
    <x v="658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x v="11"/>
    <x v="659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x v="11"/>
    <x v="660"/>
    <x v="4"/>
    <x v="11"/>
    <x v="835"/>
    <d v="2012-05-18T22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x v="11"/>
    <x v="661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x v="11"/>
    <x v="662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x v="11"/>
    <x v="663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x v="11"/>
    <x v="664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x v="12"/>
    <x v="665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x v="12"/>
    <x v="666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x v="12"/>
    <x v="667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x v="12"/>
    <x v="668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x v="12"/>
    <x v="669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x v="12"/>
    <x v="670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x v="12"/>
    <x v="671"/>
    <x v="4"/>
    <x v="12"/>
    <x v="846"/>
    <d v="2014-03-10T09:00:00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x v="12"/>
    <x v="31"/>
    <x v="4"/>
    <x v="12"/>
    <x v="847"/>
    <d v="2015-07-10T14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x v="12"/>
    <x v="31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x v="12"/>
    <x v="672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x v="12"/>
    <x v="673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x v="12"/>
    <x v="674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x v="12"/>
    <x v="675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x v="12"/>
    <x v="31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x v="12"/>
    <x v="67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x v="12"/>
    <x v="677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x v="12"/>
    <x v="678"/>
    <x v="4"/>
    <x v="12"/>
    <x v="856"/>
    <d v="2016-10-25T14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x v="12"/>
    <x v="31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x v="12"/>
    <x v="679"/>
    <x v="4"/>
    <x v="12"/>
    <x v="858"/>
    <d v="2015-04-15T17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x v="12"/>
    <x v="680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x v="13"/>
    <x v="681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x v="13"/>
    <x v="682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x v="13"/>
    <x v="683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x v="13"/>
    <x v="684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x v="13"/>
    <x v="68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x v="13"/>
    <x v="686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x v="13"/>
    <x v="687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x v="13"/>
    <x v="688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x v="13"/>
    <x v="689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x v="13"/>
    <x v="69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x v="13"/>
    <x v="69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x v="13"/>
    <x v="69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x v="13"/>
    <x v="693"/>
    <x v="4"/>
    <x v="13"/>
    <x v="872"/>
    <d v="2011-03-10T14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x v="13"/>
    <x v="694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x v="13"/>
    <x v="695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x v="13"/>
    <x v="109"/>
    <x v="4"/>
    <x v="13"/>
    <x v="875"/>
    <d v="2015-09-21T12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x v="13"/>
    <x v="696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x v="13"/>
    <x v="697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x v="13"/>
    <x v="698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x v="13"/>
    <x v="699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x v="14"/>
    <x v="700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x v="14"/>
    <x v="417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x v="14"/>
    <x v="701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x v="14"/>
    <x v="702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x v="14"/>
    <x v="46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x v="14"/>
    <x v="703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x v="14"/>
    <x v="704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x v="14"/>
    <x v="109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x v="14"/>
    <x v="705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x v="14"/>
    <x v="706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x v="14"/>
    <x v="707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x v="14"/>
    <x v="140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x v="14"/>
    <x v="708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x v="14"/>
    <x v="70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x v="14"/>
    <x v="710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x v="14"/>
    <x v="711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x v="14"/>
    <x v="142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x v="14"/>
    <x v="109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x v="14"/>
    <x v="712"/>
    <x v="4"/>
    <x v="14"/>
    <x v="898"/>
    <d v="2012-01-15T13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x v="14"/>
    <x v="713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x v="13"/>
    <x v="714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x v="13"/>
    <x v="109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x v="13"/>
    <x v="715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x v="13"/>
    <x v="416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x v="13"/>
    <x v="716"/>
    <x v="4"/>
    <x v="13"/>
    <x v="904"/>
    <d v="2016-01-02T20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x v="13"/>
    <x v="717"/>
    <x v="4"/>
    <x v="13"/>
    <x v="905"/>
    <d v="2011-01-24T00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x v="13"/>
    <x v="109"/>
    <x v="4"/>
    <x v="13"/>
    <x v="906"/>
    <d v="2014-03-12T22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x v="13"/>
    <x v="109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x v="13"/>
    <x v="109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x v="13"/>
    <x v="140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x v="13"/>
    <x v="718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x v="13"/>
    <x v="109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x v="13"/>
    <x v="719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x v="13"/>
    <x v="720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x v="13"/>
    <x v="109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x v="13"/>
    <x v="721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x v="13"/>
    <x v="109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x v="13"/>
    <x v="722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x v="13"/>
    <x v="723"/>
    <x v="4"/>
    <x v="13"/>
    <x v="918"/>
    <d v="2014-12-01T17:59:21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x v="13"/>
    <x v="724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x v="13"/>
    <x v="109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x v="13"/>
    <x v="72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x v="13"/>
    <x v="726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x v="13"/>
    <x v="727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x v="13"/>
    <x v="72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x v="13"/>
    <x v="129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x v="13"/>
    <x v="109"/>
    <x v="4"/>
    <x v="13"/>
    <x v="926"/>
    <d v="2010-07-08T17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x v="13"/>
    <x v="109"/>
    <x v="4"/>
    <x v="13"/>
    <x v="927"/>
    <d v="2012-05-14T14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x v="13"/>
    <x v="729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x v="13"/>
    <x v="109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x v="13"/>
    <x v="73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x v="13"/>
    <x v="731"/>
    <x v="4"/>
    <x v="13"/>
    <x v="931"/>
    <d v="2014-03-16T17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x v="13"/>
    <x v="732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x v="13"/>
    <x v="733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x v="13"/>
    <x v="73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x v="13"/>
    <x v="73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x v="13"/>
    <x v="109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x v="13"/>
    <x v="736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x v="13"/>
    <x v="737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x v="13"/>
    <x v="738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x v="8"/>
    <x v="73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x v="8"/>
    <x v="740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x v="8"/>
    <x v="741"/>
    <x v="2"/>
    <x v="8"/>
    <x v="942"/>
    <d v="2016-02-18T15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x v="8"/>
    <x v="74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x v="8"/>
    <x v="743"/>
    <x v="2"/>
    <x v="8"/>
    <x v="944"/>
    <d v="2016-04-18T09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x v="8"/>
    <x v="744"/>
    <x v="2"/>
    <x v="8"/>
    <x v="945"/>
    <d v="2017-02-18T18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x v="8"/>
    <x v="745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x v="8"/>
    <x v="109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x v="8"/>
    <x v="746"/>
    <x v="2"/>
    <x v="8"/>
    <x v="948"/>
    <d v="2016-03-12T14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x v="8"/>
    <x v="747"/>
    <x v="2"/>
    <x v="8"/>
    <x v="949"/>
    <d v="2016-02-20T20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x v="8"/>
    <x v="748"/>
    <x v="2"/>
    <x v="8"/>
    <x v="950"/>
    <d v="2016-01-17T13:01:01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x v="8"/>
    <x v="749"/>
    <x v="2"/>
    <x v="8"/>
    <x v="951"/>
    <d v="2016-06-04T10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x v="8"/>
    <x v="750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x v="8"/>
    <x v="751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x v="8"/>
    <x v="752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x v="8"/>
    <x v="753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x v="8"/>
    <x v="754"/>
    <x v="2"/>
    <x v="8"/>
    <x v="956"/>
    <d v="2015-04-26T15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x v="8"/>
    <x v="75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x v="8"/>
    <x v="756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x v="8"/>
    <x v="757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x v="8"/>
    <x v="758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x v="8"/>
    <x v="759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x v="8"/>
    <x v="760"/>
    <x v="2"/>
    <x v="8"/>
    <x v="962"/>
    <d v="2016-02-11T12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x v="8"/>
    <x v="761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x v="8"/>
    <x v="762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x v="8"/>
    <x v="763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x v="8"/>
    <x v="764"/>
    <x v="2"/>
    <x v="8"/>
    <x v="966"/>
    <d v="2016-10-06T10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x v="8"/>
    <x v="765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x v="8"/>
    <x v="766"/>
    <x v="2"/>
    <x v="8"/>
    <x v="968"/>
    <d v="2014-08-15T15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x v="8"/>
    <x v="76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x v="8"/>
    <x v="768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x v="8"/>
    <x v="769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x v="8"/>
    <x v="770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x v="8"/>
    <x v="771"/>
    <x v="2"/>
    <x v="8"/>
    <x v="973"/>
    <d v="2015-11-08T20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x v="8"/>
    <x v="470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x v="8"/>
    <x v="772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x v="8"/>
    <x v="773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x v="8"/>
    <x v="774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x v="8"/>
    <x v="775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x v="8"/>
    <x v="776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x v="8"/>
    <x v="777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x v="8"/>
    <x v="778"/>
    <x v="2"/>
    <x v="8"/>
    <x v="981"/>
    <d v="2014-08-09T17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x v="8"/>
    <x v="779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x v="8"/>
    <x v="780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x v="8"/>
    <x v="550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x v="8"/>
    <x v="781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x v="8"/>
    <x v="782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x v="8"/>
    <x v="783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x v="8"/>
    <x v="109"/>
    <x v="2"/>
    <x v="8"/>
    <x v="988"/>
    <d v="2016-10-01T03:33:45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x v="8"/>
    <x v="784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x v="8"/>
    <x v="477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x v="8"/>
    <x v="785"/>
    <x v="2"/>
    <x v="8"/>
    <x v="991"/>
    <d v="2016-07-12T13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x v="8"/>
    <x v="786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x v="8"/>
    <x v="787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x v="8"/>
    <x v="788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x v="8"/>
    <x v="789"/>
    <x v="2"/>
    <x v="8"/>
    <x v="995"/>
    <d v="2014-11-29T11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x v="8"/>
    <x v="790"/>
    <x v="2"/>
    <x v="8"/>
    <x v="996"/>
    <d v="2014-07-27T10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x v="8"/>
    <x v="698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x v="8"/>
    <x v="791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x v="8"/>
    <x v="792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x v="8"/>
    <x v="793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x v="8"/>
    <x v="87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x v="8"/>
    <x v="794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x v="8"/>
    <x v="795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x v="8"/>
    <x v="796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x v="8"/>
    <x v="797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x v="8"/>
    <x v="798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x v="8"/>
    <x v="799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x v="8"/>
    <x v="80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x v="8"/>
    <x v="801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x v="8"/>
    <x v="802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x v="8"/>
    <x v="803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x v="8"/>
    <x v="804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x v="8"/>
    <x v="805"/>
    <x v="2"/>
    <x v="8"/>
    <x v="1013"/>
    <d v="2015-12-29T15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x v="8"/>
    <x v="806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x v="8"/>
    <x v="12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x v="8"/>
    <x v="807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x v="8"/>
    <x v="808"/>
    <x v="2"/>
    <x v="8"/>
    <x v="1017"/>
    <d v="2015-11-21T12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x v="8"/>
    <x v="809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x v="8"/>
    <x v="81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x v="15"/>
    <x v="811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x v="15"/>
    <x v="812"/>
    <x v="4"/>
    <x v="15"/>
    <x v="1021"/>
    <d v="2015-10-16T23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x v="15"/>
    <x v="81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x v="15"/>
    <x v="814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x v="15"/>
    <x v="815"/>
    <x v="4"/>
    <x v="15"/>
    <x v="1024"/>
    <d v="2016-01-31T08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x v="15"/>
    <x v="816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x v="15"/>
    <x v="817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x v="15"/>
    <x v="818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x v="15"/>
    <x v="819"/>
    <x v="4"/>
    <x v="15"/>
    <x v="1028"/>
    <d v="2017-03-06T15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x v="15"/>
    <x v="820"/>
    <x v="4"/>
    <x v="15"/>
    <x v="1029"/>
    <d v="2015-04-04T16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x v="15"/>
    <x v="821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x v="15"/>
    <x v="202"/>
    <x v="4"/>
    <x v="15"/>
    <x v="1031"/>
    <d v="2015-12-16T13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x v="15"/>
    <x v="822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x v="15"/>
    <x v="823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x v="15"/>
    <x v="824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x v="15"/>
    <x v="825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x v="15"/>
    <x v="826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x v="15"/>
    <x v="426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x v="15"/>
    <x v="827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x v="15"/>
    <x v="828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x v="16"/>
    <x v="385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x v="16"/>
    <x v="109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x v="16"/>
    <x v="82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x v="16"/>
    <x v="830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x v="16"/>
    <x v="831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x v="16"/>
    <x v="832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x v="16"/>
    <x v="109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x v="16"/>
    <x v="833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x v="16"/>
    <x v="834"/>
    <x v="5"/>
    <x v="16"/>
    <x v="1048"/>
    <d v="2016-09-24T20:16:29"/>
  </r>
  <r>
    <n v="1049"/>
    <s v="J1 (Canceled)"/>
    <s v="------"/>
    <x v="14"/>
    <x v="117"/>
    <x v="1"/>
    <x v="0"/>
    <s v="USD"/>
    <n v="1455272445"/>
    <n v="1452680445"/>
    <b v="0"/>
    <x v="78"/>
    <b v="0"/>
    <x v="16"/>
    <x v="109"/>
    <x v="5"/>
    <x v="16"/>
    <x v="1049"/>
    <d v="2016-02-12T05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x v="16"/>
    <x v="109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x v="16"/>
    <x v="109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x v="16"/>
    <x v="109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x v="16"/>
    <x v="460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x v="16"/>
    <x v="109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x v="16"/>
    <x v="109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x v="16"/>
    <x v="109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x v="16"/>
    <x v="109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x v="16"/>
    <x v="109"/>
    <x v="5"/>
    <x v="16"/>
    <x v="1058"/>
    <d v="2015-03-25T19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x v="16"/>
    <x v="109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x v="16"/>
    <x v="460"/>
    <x v="5"/>
    <x v="16"/>
    <x v="1060"/>
    <d v="2015-04-15T16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x v="16"/>
    <x v="109"/>
    <x v="5"/>
    <x v="16"/>
    <x v="1061"/>
    <d v="2016-05-01T20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x v="16"/>
    <x v="83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x v="16"/>
    <x v="109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x v="17"/>
    <x v="836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x v="17"/>
    <x v="837"/>
    <x v="6"/>
    <x v="17"/>
    <x v="1065"/>
    <d v="2014-02-19T04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x v="17"/>
    <x v="838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x v="17"/>
    <x v="839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x v="17"/>
    <x v="840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x v="17"/>
    <x v="841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x v="17"/>
    <x v="449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x v="17"/>
    <x v="109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x v="17"/>
    <x v="842"/>
    <x v="6"/>
    <x v="17"/>
    <x v="1072"/>
    <d v="2014-02-05T14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x v="17"/>
    <x v="843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x v="17"/>
    <x v="844"/>
    <x v="6"/>
    <x v="17"/>
    <x v="1074"/>
    <d v="2014-01-03T23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x v="17"/>
    <x v="684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x v="17"/>
    <x v="845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x v="17"/>
    <x v="846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x v="17"/>
    <x v="84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x v="17"/>
    <x v="848"/>
    <x v="6"/>
    <x v="17"/>
    <x v="1079"/>
    <d v="2016-05-14T08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x v="17"/>
    <x v="849"/>
    <x v="6"/>
    <x v="17"/>
    <x v="1080"/>
    <d v="2014-05-10T22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x v="17"/>
    <x v="850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x v="17"/>
    <x v="470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x v="17"/>
    <x v="380"/>
    <x v="6"/>
    <x v="17"/>
    <x v="1083"/>
    <d v="2014-08-02T10:49:43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x v="17"/>
    <x v="109"/>
    <x v="6"/>
    <x v="17"/>
    <x v="1084"/>
    <d v="2014-08-08T16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x v="17"/>
    <x v="851"/>
    <x v="6"/>
    <x v="17"/>
    <x v="1085"/>
    <d v="2016-03-14T10:06:15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x v="17"/>
    <x v="852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x v="17"/>
    <x v="109"/>
    <x v="6"/>
    <x v="17"/>
    <x v="1087"/>
    <d v="2014-06-15T12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x v="17"/>
    <x v="853"/>
    <x v="6"/>
    <x v="17"/>
    <x v="1088"/>
    <d v="2014-04-24T14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x v="17"/>
    <x v="854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x v="17"/>
    <x v="85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x v="17"/>
    <x v="856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x v="17"/>
    <x v="857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x v="17"/>
    <x v="858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x v="17"/>
    <x v="859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x v="17"/>
    <x v="860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x v="17"/>
    <x v="861"/>
    <x v="6"/>
    <x v="17"/>
    <x v="1096"/>
    <d v="2014-10-03T22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x v="17"/>
    <x v="862"/>
    <x v="6"/>
    <x v="17"/>
    <x v="1097"/>
    <d v="2014-03-02T14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x v="17"/>
    <x v="86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x v="17"/>
    <x v="72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x v="17"/>
    <x v="453"/>
    <x v="6"/>
    <x v="17"/>
    <x v="1100"/>
    <d v="2016-02-13T21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x v="17"/>
    <x v="864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x v="17"/>
    <x v="865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x v="17"/>
    <x v="86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x v="17"/>
    <x v="867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x v="17"/>
    <x v="868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x v="17"/>
    <x v="869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x v="17"/>
    <x v="109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x v="17"/>
    <x v="870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x v="17"/>
    <x v="871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x v="17"/>
    <x v="872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x v="17"/>
    <x v="167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x v="17"/>
    <x v="873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x v="17"/>
    <x v="72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x v="17"/>
    <x v="874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x v="17"/>
    <x v="875"/>
    <x v="6"/>
    <x v="17"/>
    <x v="1115"/>
    <d v="2016-03-30T10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x v="17"/>
    <x v="876"/>
    <x v="6"/>
    <x v="17"/>
    <x v="1116"/>
    <d v="2012-06-09T15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x v="17"/>
    <x v="87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x v="17"/>
    <x v="87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x v="17"/>
    <x v="879"/>
    <x v="6"/>
    <x v="17"/>
    <x v="1119"/>
    <d v="2014-04-06T14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x v="17"/>
    <x v="109"/>
    <x v="6"/>
    <x v="17"/>
    <x v="1120"/>
    <d v="2011-10-28T15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x v="17"/>
    <x v="880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x v="17"/>
    <x v="109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x v="17"/>
    <x v="881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x v="18"/>
    <x v="882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x v="18"/>
    <x v="109"/>
    <x v="6"/>
    <x v="18"/>
    <x v="1125"/>
    <d v="2015-09-25T09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x v="18"/>
    <x v="72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x v="18"/>
    <x v="883"/>
    <x v="6"/>
    <x v="18"/>
    <x v="1127"/>
    <d v="2014-11-14T16:30:00"/>
  </r>
  <r>
    <n v="1128"/>
    <s v="Flying Turds"/>
    <s v="#havingfunFTW"/>
    <x v="28"/>
    <x v="116"/>
    <x v="2"/>
    <x v="1"/>
    <s v="GBP"/>
    <n v="1407425717"/>
    <n v="1404833717"/>
    <b v="0"/>
    <x v="29"/>
    <b v="0"/>
    <x v="18"/>
    <x v="37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x v="18"/>
    <x v="884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x v="18"/>
    <x v="881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x v="18"/>
    <x v="109"/>
    <x v="6"/>
    <x v="18"/>
    <x v="1131"/>
    <d v="2015-12-24T16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x v="18"/>
    <x v="885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x v="18"/>
    <x v="886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x v="18"/>
    <x v="524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x v="18"/>
    <x v="152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x v="18"/>
    <x v="887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x v="18"/>
    <x v="888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x v="18"/>
    <x v="737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x v="18"/>
    <x v="889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x v="18"/>
    <x v="109"/>
    <x v="6"/>
    <x v="18"/>
    <x v="1140"/>
    <d v="2015-08-06T06:05:21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x v="18"/>
    <x v="109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x v="18"/>
    <x v="109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x v="18"/>
    <x v="890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x v="19"/>
    <x v="109"/>
    <x v="7"/>
    <x v="19"/>
    <x v="1144"/>
    <d v="2015-04-28T23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x v="19"/>
    <x v="415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x v="19"/>
    <x v="891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x v="19"/>
    <x v="109"/>
    <x v="7"/>
    <x v="19"/>
    <x v="1147"/>
    <d v="2014-10-19T18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x v="19"/>
    <x v="892"/>
    <x v="7"/>
    <x v="19"/>
    <x v="1148"/>
    <d v="2016-12-01T00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x v="19"/>
    <x v="840"/>
    <x v="7"/>
    <x v="19"/>
    <x v="1149"/>
    <d v="2016-06-16T12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x v="19"/>
    <x v="893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x v="19"/>
    <x v="109"/>
    <x v="7"/>
    <x v="19"/>
    <x v="1151"/>
    <d v="2015-09-06T21:27:43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x v="19"/>
    <x v="894"/>
    <x v="7"/>
    <x v="19"/>
    <x v="1152"/>
    <d v="2015-05-15T12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x v="19"/>
    <x v="895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x v="19"/>
    <x v="896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x v="19"/>
    <x v="897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x v="19"/>
    <x v="109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x v="19"/>
    <x v="898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x v="19"/>
    <x v="899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x v="19"/>
    <x v="109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x v="19"/>
    <x v="900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x v="19"/>
    <x v="109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x v="19"/>
    <x v="901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x v="19"/>
    <x v="109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x v="19"/>
    <x v="109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x v="19"/>
    <x v="90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x v="19"/>
    <x v="903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x v="19"/>
    <x v="904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x v="19"/>
    <x v="905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x v="19"/>
    <x v="906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x v="19"/>
    <x v="177"/>
    <x v="7"/>
    <x v="19"/>
    <x v="1170"/>
    <d v="2015-05-30T16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x v="19"/>
    <x v="370"/>
    <x v="7"/>
    <x v="19"/>
    <x v="1171"/>
    <d v="2014-11-13T15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x v="19"/>
    <x v="109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x v="19"/>
    <x v="907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x v="19"/>
    <x v="90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x v="19"/>
    <x v="909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x v="19"/>
    <x v="9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x v="19"/>
    <x v="109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x v="19"/>
    <x v="440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x v="19"/>
    <x v="911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x v="19"/>
    <x v="912"/>
    <x v="7"/>
    <x v="19"/>
    <x v="1180"/>
    <d v="2014-06-28T14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x v="19"/>
    <x v="168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x v="19"/>
    <x v="913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x v="19"/>
    <x v="914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x v="20"/>
    <x v="91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x v="20"/>
    <x v="916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x v="20"/>
    <x v="589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x v="20"/>
    <x v="917"/>
    <x v="8"/>
    <x v="20"/>
    <x v="1187"/>
    <d v="2015-05-17T13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x v="20"/>
    <x v="91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x v="20"/>
    <x v="91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x v="20"/>
    <x v="92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x v="20"/>
    <x v="921"/>
    <x v="8"/>
    <x v="20"/>
    <x v="1191"/>
    <d v="2016-03-20T08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x v="20"/>
    <x v="92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x v="20"/>
    <x v="92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x v="20"/>
    <x v="92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x v="20"/>
    <x v="920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x v="20"/>
    <x v="9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x v="20"/>
    <x v="926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x v="20"/>
    <x v="927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x v="20"/>
    <x v="928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x v="20"/>
    <x v="929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x v="20"/>
    <x v="930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x v="20"/>
    <x v="931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x v="20"/>
    <x v="932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x v="20"/>
    <x v="933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x v="20"/>
    <x v="934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x v="20"/>
    <x v="935"/>
    <x v="8"/>
    <x v="20"/>
    <x v="1206"/>
    <d v="2017-03-11T08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x v="20"/>
    <x v="936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x v="20"/>
    <x v="937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x v="20"/>
    <x v="938"/>
    <x v="8"/>
    <x v="20"/>
    <x v="1209"/>
    <d v="2017-02-25T15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x v="20"/>
    <x v="939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x v="20"/>
    <x v="940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x v="20"/>
    <x v="941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x v="20"/>
    <x v="942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x v="20"/>
    <x v="943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x v="20"/>
    <x v="944"/>
    <x v="8"/>
    <x v="20"/>
    <x v="1215"/>
    <d v="2014-05-30T17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x v="20"/>
    <x v="945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x v="20"/>
    <x v="946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x v="20"/>
    <x v="947"/>
    <x v="8"/>
    <x v="20"/>
    <x v="1218"/>
    <d v="2015-10-31T22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x v="20"/>
    <x v="948"/>
    <x v="8"/>
    <x v="20"/>
    <x v="1219"/>
    <d v="2016-10-20T06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x v="20"/>
    <x v="949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x v="20"/>
    <x v="950"/>
    <x v="8"/>
    <x v="20"/>
    <x v="1221"/>
    <d v="2016-12-03T19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x v="20"/>
    <x v="951"/>
    <x v="8"/>
    <x v="20"/>
    <x v="1222"/>
    <d v="2016-03-31T23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x v="20"/>
    <x v="952"/>
    <x v="8"/>
    <x v="20"/>
    <x v="1223"/>
    <d v="2016-11-10T00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x v="21"/>
    <x v="953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x v="21"/>
    <x v="95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x v="21"/>
    <x v="955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x v="21"/>
    <x v="109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x v="21"/>
    <x v="956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x v="21"/>
    <x v="957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x v="21"/>
    <x v="109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x v="21"/>
    <x v="109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x v="21"/>
    <x v="417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x v="21"/>
    <x v="958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x v="21"/>
    <x v="109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x v="21"/>
    <x v="959"/>
    <x v="4"/>
    <x v="21"/>
    <x v="1235"/>
    <d v="2013-12-14T22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x v="21"/>
    <x v="109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x v="21"/>
    <x v="109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x v="21"/>
    <x v="960"/>
    <x v="4"/>
    <x v="21"/>
    <x v="1238"/>
    <d v="2011-08-06T09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x v="21"/>
    <x v="109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x v="21"/>
    <x v="961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x v="21"/>
    <x v="962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x v="21"/>
    <x v="963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x v="21"/>
    <x v="964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x v="11"/>
    <x v="965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x v="11"/>
    <x v="966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x v="11"/>
    <x v="967"/>
    <x v="4"/>
    <x v="11"/>
    <x v="1246"/>
    <d v="2011-12-05T21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x v="11"/>
    <x v="968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x v="11"/>
    <x v="96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x v="11"/>
    <x v="970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x v="11"/>
    <x v="971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x v="11"/>
    <x v="972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x v="11"/>
    <x v="973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x v="11"/>
    <x v="974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x v="11"/>
    <x v="975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x v="11"/>
    <x v="976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x v="11"/>
    <x v="977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x v="11"/>
    <x v="978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x v="11"/>
    <x v="979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x v="11"/>
    <x v="980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x v="11"/>
    <x v="981"/>
    <x v="4"/>
    <x v="11"/>
    <x v="1260"/>
    <d v="2014-02-26T15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x v="11"/>
    <x v="982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x v="11"/>
    <x v="983"/>
    <x v="4"/>
    <x v="11"/>
    <x v="1262"/>
    <d v="2014-02-16T13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x v="11"/>
    <x v="984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x v="11"/>
    <x v="985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x v="11"/>
    <x v="986"/>
    <x v="4"/>
    <x v="11"/>
    <x v="1265"/>
    <d v="2010-11-30T10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x v="11"/>
    <x v="987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x v="11"/>
    <x v="972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x v="11"/>
    <x v="988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x v="11"/>
    <x v="989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x v="11"/>
    <x v="990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x v="11"/>
    <x v="972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x v="11"/>
    <x v="93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x v="11"/>
    <x v="99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x v="11"/>
    <x v="992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x v="11"/>
    <x v="993"/>
    <x v="4"/>
    <x v="11"/>
    <x v="1275"/>
    <d v="2013-08-07T15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x v="11"/>
    <x v="994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x v="11"/>
    <x v="995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x v="11"/>
    <x v="996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x v="11"/>
    <x v="997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x v="11"/>
    <x v="998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x v="11"/>
    <x v="592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x v="11"/>
    <x v="99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x v="11"/>
    <x v="100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x v="6"/>
    <x v="50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x v="6"/>
    <x v="1001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x v="6"/>
    <x v="1002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x v="6"/>
    <x v="1003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x v="6"/>
    <x v="1004"/>
    <x v="1"/>
    <x v="6"/>
    <x v="1288"/>
    <d v="2016-08-09T23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x v="6"/>
    <x v="1005"/>
    <x v="1"/>
    <x v="6"/>
    <x v="1289"/>
    <d v="2017-01-03T22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x v="6"/>
    <x v="1006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x v="6"/>
    <x v="945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x v="6"/>
    <x v="1007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x v="6"/>
    <x v="1008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x v="6"/>
    <x v="1009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x v="6"/>
    <x v="1010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x v="6"/>
    <x v="1011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x v="6"/>
    <x v="1012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x v="6"/>
    <x v="1013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x v="6"/>
    <x v="1014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x v="6"/>
    <x v="920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x v="6"/>
    <x v="1015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x v="6"/>
    <x v="31"/>
    <x v="1"/>
    <x v="6"/>
    <x v="1302"/>
    <d v="2016-11-30T21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x v="6"/>
    <x v="1016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x v="8"/>
    <x v="1017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x v="8"/>
    <x v="1018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x v="8"/>
    <x v="1019"/>
    <x v="2"/>
    <x v="8"/>
    <x v="1306"/>
    <d v="2014-12-04T05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x v="8"/>
    <x v="1020"/>
    <x v="2"/>
    <x v="8"/>
    <x v="1307"/>
    <d v="2016-02-17T07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x v="8"/>
    <x v="1021"/>
    <x v="2"/>
    <x v="8"/>
    <x v="1308"/>
    <d v="2016-10-08T09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x v="8"/>
    <x v="1022"/>
    <x v="2"/>
    <x v="8"/>
    <x v="1309"/>
    <d v="2015-10-15T16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x v="8"/>
    <x v="1023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x v="8"/>
    <x v="1024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x v="8"/>
    <x v="1025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x v="8"/>
    <x v="102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x v="8"/>
    <x v="102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x v="8"/>
    <x v="1028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x v="8"/>
    <x v="1029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x v="8"/>
    <x v="1030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x v="8"/>
    <x v="1031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x v="8"/>
    <x v="1032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x v="8"/>
    <x v="1033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x v="8"/>
    <x v="1034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x v="8"/>
    <x v="103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x v="8"/>
    <x v="103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x v="8"/>
    <x v="103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x v="8"/>
    <x v="103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x v="8"/>
    <x v="103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x v="8"/>
    <x v="104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x v="8"/>
    <x v="104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x v="8"/>
    <x v="104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x v="8"/>
    <x v="104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x v="8"/>
    <x v="104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x v="8"/>
    <x v="109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x v="8"/>
    <x v="109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x v="8"/>
    <x v="10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x v="8"/>
    <x v="104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x v="8"/>
    <x v="104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x v="8"/>
    <x v="104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x v="8"/>
    <x v="1049"/>
    <x v="2"/>
    <x v="8"/>
    <x v="1338"/>
    <d v="2015-08-02T14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x v="8"/>
    <x v="105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x v="8"/>
    <x v="109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x v="8"/>
    <x v="105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x v="8"/>
    <x v="418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x v="8"/>
    <x v="105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x v="9"/>
    <x v="105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x v="9"/>
    <x v="105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x v="9"/>
    <x v="105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x v="9"/>
    <x v="105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x v="9"/>
    <x v="105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x v="9"/>
    <x v="105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x v="9"/>
    <x v="1059"/>
    <x v="3"/>
    <x v="9"/>
    <x v="1350"/>
    <d v="2015-12-25T19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x v="9"/>
    <x v="106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x v="9"/>
    <x v="106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x v="9"/>
    <x v="106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x v="9"/>
    <x v="106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x v="9"/>
    <x v="106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x v="9"/>
    <x v="106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x v="9"/>
    <x v="106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x v="9"/>
    <x v="106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x v="9"/>
    <x v="1068"/>
    <x v="3"/>
    <x v="9"/>
    <x v="1359"/>
    <d v="2011-07-06T14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x v="9"/>
    <x v="106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x v="9"/>
    <x v="107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x v="9"/>
    <x v="107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x v="9"/>
    <x v="31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x v="11"/>
    <x v="107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x v="11"/>
    <x v="1073"/>
    <x v="4"/>
    <x v="11"/>
    <x v="1365"/>
    <d v="2015-03-16T11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x v="11"/>
    <x v="107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x v="11"/>
    <x v="107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x v="11"/>
    <x v="107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x v="11"/>
    <x v="1077"/>
    <x v="4"/>
    <x v="11"/>
    <x v="1369"/>
    <d v="2014-04-11T09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x v="11"/>
    <x v="107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x v="11"/>
    <x v="1079"/>
    <x v="4"/>
    <x v="11"/>
    <x v="1371"/>
    <d v="2015-05-07T13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x v="11"/>
    <x v="1014"/>
    <x v="4"/>
    <x v="11"/>
    <x v="1372"/>
    <d v="2012-07-12T12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x v="11"/>
    <x v="1080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x v="11"/>
    <x v="1081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x v="11"/>
    <x v="1082"/>
    <x v="4"/>
    <x v="11"/>
    <x v="1375"/>
    <d v="2017-01-14T20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x v="11"/>
    <x v="1083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x v="11"/>
    <x v="1084"/>
    <x v="4"/>
    <x v="11"/>
    <x v="1377"/>
    <d v="2017-02-02T23:11:00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x v="11"/>
    <x v="1085"/>
    <x v="4"/>
    <x v="11"/>
    <x v="1378"/>
    <d v="2016-08-01T13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x v="11"/>
    <x v="1086"/>
    <x v="4"/>
    <x v="11"/>
    <x v="1379"/>
    <d v="2015-06-05T06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x v="11"/>
    <x v="1087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x v="11"/>
    <x v="108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x v="11"/>
    <x v="1089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x v="11"/>
    <x v="1090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x v="11"/>
    <x v="1091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x v="11"/>
    <x v="1092"/>
    <x v="4"/>
    <x v="11"/>
    <x v="1385"/>
    <d v="2016-04-29T07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x v="11"/>
    <x v="1093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x v="11"/>
    <x v="109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x v="11"/>
    <x v="1095"/>
    <x v="4"/>
    <x v="11"/>
    <x v="1388"/>
    <d v="2016-10-17T11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x v="11"/>
    <x v="663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x v="11"/>
    <x v="1096"/>
    <x v="4"/>
    <x v="11"/>
    <x v="1390"/>
    <d v="2015-04-27T12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x v="11"/>
    <x v="1097"/>
    <x v="4"/>
    <x v="11"/>
    <x v="1391"/>
    <d v="2015-08-21T23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x v="11"/>
    <x v="1098"/>
    <x v="4"/>
    <x v="11"/>
    <x v="1392"/>
    <d v="2016-03-02T22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x v="11"/>
    <x v="1099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x v="11"/>
    <x v="1100"/>
    <x v="4"/>
    <x v="11"/>
    <x v="1394"/>
    <d v="2017-02-28T22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x v="11"/>
    <x v="110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x v="11"/>
    <x v="1102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x v="11"/>
    <x v="1103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x v="11"/>
    <x v="1104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x v="11"/>
    <x v="1105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x v="11"/>
    <x v="1106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x v="11"/>
    <x v="1107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x v="11"/>
    <x v="1108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x v="11"/>
    <x v="1109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x v="22"/>
    <x v="1110"/>
    <x v="3"/>
    <x v="22"/>
    <x v="1404"/>
    <d v="2015-02-22T07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x v="22"/>
    <x v="714"/>
    <x v="3"/>
    <x v="22"/>
    <x v="1405"/>
    <d v="2014-11-28T12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x v="22"/>
    <x v="41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x v="22"/>
    <x v="724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x v="22"/>
    <x v="705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x v="22"/>
    <x v="109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x v="22"/>
    <x v="374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x v="22"/>
    <x v="1111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x v="22"/>
    <x v="1112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x v="22"/>
    <x v="152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x v="22"/>
    <x v="418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x v="22"/>
    <x v="1113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x v="22"/>
    <x v="109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x v="22"/>
    <x v="1114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x v="22"/>
    <x v="418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x v="22"/>
    <x v="1115"/>
    <x v="3"/>
    <x v="22"/>
    <x v="1419"/>
    <d v="2016-10-09T05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x v="22"/>
    <x v="1116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x v="22"/>
    <x v="37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x v="22"/>
    <x v="477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x v="22"/>
    <x v="119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x v="22"/>
    <x v="111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x v="22"/>
    <x v="109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x v="22"/>
    <x v="109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x v="22"/>
    <x v="1118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x v="22"/>
    <x v="684"/>
    <x v="3"/>
    <x v="22"/>
    <x v="1428"/>
    <d v="2016-04-02T03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x v="22"/>
    <x v="109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x v="22"/>
    <x v="1119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x v="22"/>
    <x v="112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x v="22"/>
    <x v="109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x v="22"/>
    <x v="112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x v="22"/>
    <x v="112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x v="22"/>
    <x v="370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x v="22"/>
    <x v="112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x v="22"/>
    <x v="112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x v="22"/>
    <x v="419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x v="22"/>
    <x v="1125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x v="22"/>
    <x v="1126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x v="22"/>
    <x v="112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x v="22"/>
    <x v="109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x v="22"/>
    <x v="109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x v="22"/>
    <x v="109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x v="22"/>
    <x v="109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x v="22"/>
    <x v="109"/>
    <x v="3"/>
    <x v="22"/>
    <x v="1446"/>
    <d v="2016-04-21T05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x v="22"/>
    <x v="1128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x v="22"/>
    <x v="109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x v="22"/>
    <x v="109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x v="22"/>
    <x v="1129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x v="22"/>
    <x v="1130"/>
    <x v="3"/>
    <x v="22"/>
    <x v="1451"/>
    <d v="2014-11-18T19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x v="22"/>
    <x v="109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x v="22"/>
    <x v="109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x v="22"/>
    <x v="719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x v="22"/>
    <x v="1131"/>
    <x v="3"/>
    <x v="22"/>
    <x v="1455"/>
    <d v="2014-09-05T08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x v="22"/>
    <x v="1132"/>
    <x v="3"/>
    <x v="22"/>
    <x v="1456"/>
    <d v="2017-01-03T11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x v="22"/>
    <x v="109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x v="22"/>
    <x v="109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x v="22"/>
    <x v="109"/>
    <x v="3"/>
    <x v="22"/>
    <x v="1459"/>
    <d v="2015-12-02T12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x v="22"/>
    <x v="109"/>
    <x v="3"/>
    <x v="22"/>
    <x v="1460"/>
    <d v="2014-11-30T18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x v="23"/>
    <x v="1133"/>
    <x v="3"/>
    <x v="23"/>
    <x v="1461"/>
    <d v="2014-10-20T19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x v="23"/>
    <x v="1134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x v="23"/>
    <x v="1135"/>
    <x v="3"/>
    <x v="23"/>
    <x v="1463"/>
    <d v="2013-04-07T15:52:18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x v="23"/>
    <x v="1136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x v="23"/>
    <x v="113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x v="23"/>
    <x v="1138"/>
    <x v="3"/>
    <x v="23"/>
    <x v="1466"/>
    <d v="2016-01-12T00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x v="23"/>
    <x v="1139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x v="23"/>
    <x v="1140"/>
    <x v="3"/>
    <x v="23"/>
    <x v="1468"/>
    <d v="2011-06-11T19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x v="23"/>
    <x v="1141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x v="23"/>
    <x v="1142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x v="23"/>
    <x v="114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x v="23"/>
    <x v="1144"/>
    <x v="3"/>
    <x v="23"/>
    <x v="1472"/>
    <d v="2013-10-16T08:01:4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x v="23"/>
    <x v="1145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x v="23"/>
    <x v="1146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x v="23"/>
    <x v="1147"/>
    <x v="3"/>
    <x v="23"/>
    <x v="1475"/>
    <d v="2014-12-19T23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x v="23"/>
    <x v="1148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x v="23"/>
    <x v="1149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x v="23"/>
    <x v="1150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x v="23"/>
    <x v="1151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x v="23"/>
    <x v="1152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x v="10"/>
    <x v="1153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x v="10"/>
    <x v="370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x v="10"/>
    <x v="1154"/>
    <x v="3"/>
    <x v="10"/>
    <x v="1483"/>
    <d v="2016-07-21T23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x v="10"/>
    <x v="109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x v="10"/>
    <x v="1155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x v="10"/>
    <x v="115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x v="10"/>
    <x v="109"/>
    <x v="3"/>
    <x v="10"/>
    <x v="1487"/>
    <d v="2016-08-02T17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x v="10"/>
    <x v="365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x v="10"/>
    <x v="109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x v="10"/>
    <x v="1157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x v="10"/>
    <x v="1158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x v="10"/>
    <x v="571"/>
    <x v="3"/>
    <x v="10"/>
    <x v="1492"/>
    <d v="2011-06-18T16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x v="10"/>
    <x v="109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x v="10"/>
    <x v="1159"/>
    <x v="3"/>
    <x v="10"/>
    <x v="1494"/>
    <d v="2015-04-03T10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x v="10"/>
    <x v="109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x v="10"/>
    <x v="109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x v="10"/>
    <x v="44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x v="10"/>
    <x v="116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x v="10"/>
    <x v="1161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x v="10"/>
    <x v="1162"/>
    <x v="3"/>
    <x v="10"/>
    <x v="1500"/>
    <d v="2013-05-01T16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x v="20"/>
    <x v="1163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x v="20"/>
    <x v="1164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x v="20"/>
    <x v="1165"/>
    <x v="8"/>
    <x v="20"/>
    <x v="1503"/>
    <d v="2016-10-23T03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x v="20"/>
    <x v="1166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x v="20"/>
    <x v="1167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x v="20"/>
    <x v="209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x v="20"/>
    <x v="116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x v="20"/>
    <x v="116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x v="20"/>
    <x v="117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x v="20"/>
    <x v="117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x v="20"/>
    <x v="117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x v="20"/>
    <x v="117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x v="20"/>
    <x v="1174"/>
    <x v="8"/>
    <x v="20"/>
    <x v="1513"/>
    <d v="2014-07-16T10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x v="20"/>
    <x v="117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x v="20"/>
    <x v="117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x v="20"/>
    <x v="117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x v="20"/>
    <x v="1178"/>
    <x v="8"/>
    <x v="20"/>
    <x v="1517"/>
    <d v="2014-12-06T01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x v="20"/>
    <x v="117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x v="20"/>
    <x v="1180"/>
    <x v="8"/>
    <x v="20"/>
    <x v="1519"/>
    <d v="2014-06-20T16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x v="20"/>
    <x v="118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x v="20"/>
    <x v="118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x v="20"/>
    <x v="118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x v="20"/>
    <x v="118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x v="20"/>
    <x v="118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x v="20"/>
    <x v="118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x v="20"/>
    <x v="118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x v="20"/>
    <x v="1188"/>
    <x v="8"/>
    <x v="20"/>
    <x v="1527"/>
    <d v="2017-03-14T08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x v="20"/>
    <x v="118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x v="20"/>
    <x v="119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x v="20"/>
    <x v="119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x v="20"/>
    <x v="119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x v="20"/>
    <x v="119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x v="20"/>
    <x v="119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x v="20"/>
    <x v="119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x v="20"/>
    <x v="119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x v="20"/>
    <x v="119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x v="20"/>
    <x v="119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x v="20"/>
    <x v="119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x v="20"/>
    <x v="120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x v="20"/>
    <x v="120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x v="24"/>
    <x v="108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x v="24"/>
    <x v="914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x v="24"/>
    <x v="1202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x v="24"/>
    <x v="109"/>
    <x v="8"/>
    <x v="24"/>
    <x v="1544"/>
    <d v="2015-03-31T19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x v="24"/>
    <x v="108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x v="24"/>
    <x v="1203"/>
    <x v="8"/>
    <x v="24"/>
    <x v="1546"/>
    <d v="2014-09-17T00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x v="24"/>
    <x v="109"/>
    <x v="8"/>
    <x v="24"/>
    <x v="1547"/>
    <d v="2017-02-23T05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x v="24"/>
    <x v="1204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x v="24"/>
    <x v="481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x v="24"/>
    <x v="1205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x v="24"/>
    <x v="109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x v="24"/>
    <x v="1206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x v="24"/>
    <x v="109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x v="24"/>
    <x v="109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x v="24"/>
    <x v="109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x v="24"/>
    <x v="1207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x v="24"/>
    <x v="914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x v="24"/>
    <x v="1208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x v="24"/>
    <x v="119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x v="24"/>
    <x v="1209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x v="25"/>
    <x v="1210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x v="25"/>
    <x v="109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x v="25"/>
    <x v="1211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x v="25"/>
    <x v="37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x v="25"/>
    <x v="453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x v="25"/>
    <x v="1212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x v="25"/>
    <x v="121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x v="25"/>
    <x v="1214"/>
    <x v="3"/>
    <x v="25"/>
    <x v="1568"/>
    <d v="2014-12-23T20:29:4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x v="25"/>
    <x v="109"/>
    <x v="3"/>
    <x v="25"/>
    <x v="1569"/>
    <d v="2013-05-25T11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x v="25"/>
    <x v="613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x v="25"/>
    <x v="121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x v="25"/>
    <x v="152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x v="25"/>
    <x v="1216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x v="25"/>
    <x v="1217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x v="25"/>
    <x v="1218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x v="25"/>
    <x v="17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x v="25"/>
    <x v="1219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x v="25"/>
    <x v="1220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x v="25"/>
    <x v="1221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x v="25"/>
    <x v="109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x v="26"/>
    <x v="724"/>
    <x v="8"/>
    <x v="26"/>
    <x v="1581"/>
    <d v="2015-12-19T05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x v="26"/>
    <x v="1222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x v="26"/>
    <x v="1223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x v="26"/>
    <x v="109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x v="26"/>
    <x v="1224"/>
    <x v="8"/>
    <x v="26"/>
    <x v="1585"/>
    <d v="2016-12-25T06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x v="26"/>
    <x v="109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x v="26"/>
    <x v="473"/>
    <x v="8"/>
    <x v="26"/>
    <x v="1587"/>
    <d v="2014-12-13T17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x v="26"/>
    <x v="109"/>
    <x v="8"/>
    <x v="26"/>
    <x v="1588"/>
    <d v="2015-01-31T15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x v="26"/>
    <x v="109"/>
    <x v="8"/>
    <x v="26"/>
    <x v="1589"/>
    <d v="2015-10-09T18:38:0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x v="26"/>
    <x v="617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x v="26"/>
    <x v="1225"/>
    <x v="8"/>
    <x v="26"/>
    <x v="1591"/>
    <d v="2016-04-03T11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x v="26"/>
    <x v="109"/>
    <x v="8"/>
    <x v="26"/>
    <x v="1592"/>
    <d v="2015-03-27T19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x v="26"/>
    <x v="1226"/>
    <x v="8"/>
    <x v="26"/>
    <x v="1593"/>
    <d v="2015-02-28T15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x v="26"/>
    <x v="1227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x v="26"/>
    <x v="1228"/>
    <x v="8"/>
    <x v="26"/>
    <x v="1595"/>
    <d v="2014-06-18T15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x v="26"/>
    <x v="1229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x v="26"/>
    <x v="109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x v="26"/>
    <x v="415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x v="26"/>
    <x v="109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x v="26"/>
    <x v="1230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x v="11"/>
    <x v="1231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x v="11"/>
    <x v="325"/>
    <x v="4"/>
    <x v="11"/>
    <x v="1602"/>
    <d v="2011-10-14T18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x v="11"/>
    <x v="1232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x v="11"/>
    <x v="1233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x v="11"/>
    <x v="1234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x v="11"/>
    <x v="1235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x v="11"/>
    <x v="1236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x v="11"/>
    <x v="98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x v="11"/>
    <x v="123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x v="11"/>
    <x v="1238"/>
    <x v="4"/>
    <x v="11"/>
    <x v="1610"/>
    <d v="2012-12-15T17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x v="11"/>
    <x v="123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x v="11"/>
    <x v="1007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x v="11"/>
    <x v="124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x v="11"/>
    <x v="124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x v="11"/>
    <x v="124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x v="11"/>
    <x v="1243"/>
    <x v="4"/>
    <x v="11"/>
    <x v="1616"/>
    <d v="2012-11-22T17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x v="11"/>
    <x v="1244"/>
    <x v="4"/>
    <x v="11"/>
    <x v="1617"/>
    <d v="2013-11-01T14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x v="11"/>
    <x v="124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x v="11"/>
    <x v="25"/>
    <x v="4"/>
    <x v="11"/>
    <x v="1619"/>
    <d v="2014-09-14T23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x v="11"/>
    <x v="124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x v="11"/>
    <x v="1247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x v="11"/>
    <x v="124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x v="11"/>
    <x v="1249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x v="11"/>
    <x v="1250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x v="11"/>
    <x v="1251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x v="11"/>
    <x v="1252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x v="11"/>
    <x v="967"/>
    <x v="4"/>
    <x v="11"/>
    <x v="1627"/>
    <d v="2012-11-25T23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x v="11"/>
    <x v="1253"/>
    <x v="4"/>
    <x v="11"/>
    <x v="1628"/>
    <d v="2014-06-17T12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x v="11"/>
    <x v="1078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x v="11"/>
    <x v="1254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x v="11"/>
    <x v="1255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x v="11"/>
    <x v="1256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x v="11"/>
    <x v="31"/>
    <x v="4"/>
    <x v="11"/>
    <x v="1633"/>
    <d v="2012-01-16T00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x v="11"/>
    <x v="10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x v="11"/>
    <x v="106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x v="11"/>
    <x v="1257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x v="11"/>
    <x v="965"/>
    <x v="4"/>
    <x v="11"/>
    <x v="1637"/>
    <d v="2009-12-31T18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x v="11"/>
    <x v="2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x v="11"/>
    <x v="31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x v="11"/>
    <x v="1258"/>
    <x v="4"/>
    <x v="11"/>
    <x v="1640"/>
    <d v="2010-08-02T20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x v="27"/>
    <x v="57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x v="27"/>
    <x v="31"/>
    <x v="4"/>
    <x v="27"/>
    <x v="1642"/>
    <d v="2011-06-13T19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x v="27"/>
    <x v="125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x v="27"/>
    <x v="126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x v="27"/>
    <x v="126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x v="27"/>
    <x v="1097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x v="27"/>
    <x v="1262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x v="27"/>
    <x v="126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x v="27"/>
    <x v="1264"/>
    <x v="4"/>
    <x v="27"/>
    <x v="1649"/>
    <d v="2014-05-23T11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x v="27"/>
    <x v="126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x v="27"/>
    <x v="1266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x v="27"/>
    <x v="17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x v="27"/>
    <x v="1267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x v="27"/>
    <x v="1268"/>
    <x v="4"/>
    <x v="27"/>
    <x v="1654"/>
    <d v="2012-04-18T16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x v="27"/>
    <x v="1269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x v="27"/>
    <x v="1270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x v="27"/>
    <x v="1271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x v="27"/>
    <x v="1272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x v="27"/>
    <x v="127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x v="27"/>
    <x v="1274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x v="27"/>
    <x v="1275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x v="27"/>
    <x v="1276"/>
    <x v="4"/>
    <x v="27"/>
    <x v="1662"/>
    <d v="2011-12-31T00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x v="27"/>
    <x v="1277"/>
    <x v="4"/>
    <x v="27"/>
    <x v="1663"/>
    <d v="2015-01-31T19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x v="27"/>
    <x v="1278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x v="27"/>
    <x v="1279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x v="27"/>
    <x v="1280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x v="27"/>
    <x v="1281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x v="27"/>
    <x v="1276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x v="27"/>
    <x v="1282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x v="27"/>
    <x v="946"/>
    <x v="4"/>
    <x v="27"/>
    <x v="1670"/>
    <d v="2010-07-04T23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x v="27"/>
    <x v="1283"/>
    <x v="4"/>
    <x v="27"/>
    <x v="1671"/>
    <d v="2016-08-01T08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x v="27"/>
    <x v="1284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x v="27"/>
    <x v="1285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x v="27"/>
    <x v="1286"/>
    <x v="4"/>
    <x v="27"/>
    <x v="1674"/>
    <d v="2016-08-18T01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x v="27"/>
    <x v="1287"/>
    <x v="4"/>
    <x v="27"/>
    <x v="1675"/>
    <d v="2011-10-16T17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x v="27"/>
    <x v="128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x v="27"/>
    <x v="1067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x v="27"/>
    <x v="1289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x v="27"/>
    <x v="1290"/>
    <x v="4"/>
    <x v="27"/>
    <x v="1679"/>
    <d v="2011-07-21T20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x v="27"/>
    <x v="1291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x v="28"/>
    <x v="1292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x v="28"/>
    <x v="109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x v="28"/>
    <x v="1293"/>
    <x v="4"/>
    <x v="28"/>
    <x v="1683"/>
    <d v="2017-04-07T13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x v="28"/>
    <x v="129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x v="28"/>
    <x v="82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x v="28"/>
    <x v="1295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x v="28"/>
    <x v="1296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x v="28"/>
    <x v="1297"/>
    <x v="4"/>
    <x v="28"/>
    <x v="1688"/>
    <d v="2017-04-09T06:49:54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x v="28"/>
    <x v="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x v="28"/>
    <x v="1298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x v="28"/>
    <x v="1299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x v="28"/>
    <x v="1300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x v="28"/>
    <x v="1301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x v="28"/>
    <x v="833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x v="28"/>
    <x v="1302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x v="28"/>
    <x v="109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x v="28"/>
    <x v="1303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x v="28"/>
    <x v="109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x v="28"/>
    <x v="130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x v="28"/>
    <x v="1305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x v="28"/>
    <x v="1306"/>
    <x v="4"/>
    <x v="28"/>
    <x v="1701"/>
    <d v="2015-01-15T10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x v="28"/>
    <x v="1307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x v="28"/>
    <x v="391"/>
    <x v="4"/>
    <x v="28"/>
    <x v="1703"/>
    <d v="2015-08-31T01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x v="28"/>
    <x v="1308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x v="28"/>
    <x v="109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x v="28"/>
    <x v="109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x v="28"/>
    <x v="1309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x v="28"/>
    <x v="109"/>
    <x v="4"/>
    <x v="28"/>
    <x v="1708"/>
    <d v="2016-05-01T15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x v="28"/>
    <x v="1310"/>
    <x v="4"/>
    <x v="28"/>
    <x v="1709"/>
    <d v="2014-08-31T14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x v="28"/>
    <x v="1311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x v="28"/>
    <x v="1131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x v="28"/>
    <x v="109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x v="28"/>
    <x v="1312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x v="28"/>
    <x v="131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x v="28"/>
    <x v="881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x v="28"/>
    <x v="847"/>
    <x v="4"/>
    <x v="28"/>
    <x v="1716"/>
    <d v="2016-12-09T09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x v="28"/>
    <x v="1314"/>
    <x v="4"/>
    <x v="28"/>
    <x v="1717"/>
    <d v="2016-04-20T23:00:00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x v="28"/>
    <x v="131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x v="28"/>
    <x v="131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x v="28"/>
    <x v="1317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x v="28"/>
    <x v="109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x v="28"/>
    <x v="1318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x v="28"/>
    <x v="89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x v="28"/>
    <x v="1319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x v="28"/>
    <x v="1320"/>
    <x v="4"/>
    <x v="28"/>
    <x v="1725"/>
    <d v="2014-08-24T18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x v="28"/>
    <x v="1321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x v="28"/>
    <x v="108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x v="28"/>
    <x v="1322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x v="28"/>
    <x v="109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x v="28"/>
    <x v="109"/>
    <x v="4"/>
    <x v="28"/>
    <x v="1730"/>
    <d v="2015-10-24T21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x v="28"/>
    <x v="109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x v="28"/>
    <x v="109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x v="28"/>
    <x v="109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x v="28"/>
    <x v="1323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x v="28"/>
    <x v="1324"/>
    <x v="4"/>
    <x v="28"/>
    <x v="1735"/>
    <d v="2016-08-07T14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x v="28"/>
    <x v="1325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x v="28"/>
    <x v="1212"/>
    <x v="4"/>
    <x v="28"/>
    <x v="1737"/>
    <d v="2015-07-20T17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x v="28"/>
    <x v="177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x v="28"/>
    <x v="37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x v="28"/>
    <x v="109"/>
    <x v="4"/>
    <x v="28"/>
    <x v="1740"/>
    <d v="2015-07-16T14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x v="20"/>
    <x v="1326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x v="20"/>
    <x v="648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x v="20"/>
    <x v="1327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x v="20"/>
    <x v="1328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x v="20"/>
    <x v="1329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x v="20"/>
    <x v="1330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x v="20"/>
    <x v="1331"/>
    <x v="8"/>
    <x v="20"/>
    <x v="1747"/>
    <d v="2015-11-13T10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x v="20"/>
    <x v="1332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x v="20"/>
    <x v="133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x v="20"/>
    <x v="1334"/>
    <x v="8"/>
    <x v="20"/>
    <x v="1750"/>
    <d v="2016-04-19T15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x v="20"/>
    <x v="1335"/>
    <x v="8"/>
    <x v="20"/>
    <x v="1751"/>
    <d v="2015-03-19T12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x v="20"/>
    <x v="1336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x v="20"/>
    <x v="1277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x v="20"/>
    <x v="1337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x v="20"/>
    <x v="43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x v="20"/>
    <x v="1338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x v="20"/>
    <x v="1339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x v="20"/>
    <x v="1340"/>
    <x v="8"/>
    <x v="20"/>
    <x v="1758"/>
    <d v="2016-07-14T17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x v="20"/>
    <x v="15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x v="20"/>
    <x v="1341"/>
    <x v="8"/>
    <x v="20"/>
    <x v="1760"/>
    <d v="2016-02-25T11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x v="20"/>
    <x v="1342"/>
    <x v="8"/>
    <x v="20"/>
    <x v="1761"/>
    <d v="2015-09-12T08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x v="20"/>
    <x v="1343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x v="20"/>
    <x v="1344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x v="20"/>
    <x v="134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x v="20"/>
    <x v="1346"/>
    <x v="8"/>
    <x v="20"/>
    <x v="1765"/>
    <d v="2014-08-13T18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x v="20"/>
    <x v="109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x v="20"/>
    <x v="1347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x v="20"/>
    <x v="1348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x v="20"/>
    <x v="1349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x v="20"/>
    <x v="1350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x v="20"/>
    <x v="1351"/>
    <x v="8"/>
    <x v="20"/>
    <x v="1771"/>
    <d v="2014-10-23T18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x v="20"/>
    <x v="1352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x v="20"/>
    <x v="1353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x v="20"/>
    <x v="768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x v="20"/>
    <x v="1354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x v="20"/>
    <x v="135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x v="20"/>
    <x v="1356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x v="20"/>
    <x v="1357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x v="20"/>
    <x v="1358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x v="20"/>
    <x v="1359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x v="20"/>
    <x v="1360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x v="20"/>
    <x v="1361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x v="20"/>
    <x v="1362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x v="20"/>
    <x v="1363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x v="20"/>
    <x v="1364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x v="20"/>
    <x v="1365"/>
    <x v="8"/>
    <x v="20"/>
    <x v="1786"/>
    <d v="2014-12-15T08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x v="20"/>
    <x v="1366"/>
    <x v="8"/>
    <x v="20"/>
    <x v="1787"/>
    <d v="2015-04-04T09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x v="20"/>
    <x v="1367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x v="20"/>
    <x v="724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x v="20"/>
    <x v="1368"/>
    <x v="8"/>
    <x v="20"/>
    <x v="1790"/>
    <d v="2015-02-05T11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x v="20"/>
    <x v="1369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x v="20"/>
    <x v="1370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x v="20"/>
    <x v="843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x v="20"/>
    <x v="1371"/>
    <x v="8"/>
    <x v="20"/>
    <x v="1794"/>
    <d v="2015-02-11T08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x v="20"/>
    <x v="1372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x v="20"/>
    <x v="1373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x v="20"/>
    <x v="697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x v="20"/>
    <x v="1374"/>
    <x v="8"/>
    <x v="20"/>
    <x v="1798"/>
    <d v="2016-02-04T02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x v="20"/>
    <x v="1375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x v="20"/>
    <x v="1376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x v="20"/>
    <x v="1377"/>
    <x v="8"/>
    <x v="20"/>
    <x v="1801"/>
    <d v="2015-12-15T07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x v="20"/>
    <x v="1378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x v="20"/>
    <x v="1379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x v="20"/>
    <x v="1380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x v="20"/>
    <x v="1381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x v="20"/>
    <x v="1382"/>
    <x v="8"/>
    <x v="20"/>
    <x v="1806"/>
    <d v="2014-09-30T10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x v="20"/>
    <x v="1383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x v="20"/>
    <x v="1384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x v="20"/>
    <x v="1385"/>
    <x v="8"/>
    <x v="20"/>
    <x v="1809"/>
    <d v="2015-03-01T16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x v="20"/>
    <x v="422"/>
    <x v="8"/>
    <x v="20"/>
    <x v="1810"/>
    <d v="2014-08-21T16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x v="20"/>
    <x v="1386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x v="20"/>
    <x v="1387"/>
    <x v="8"/>
    <x v="20"/>
    <x v="1812"/>
    <d v="2016-07-03T02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x v="20"/>
    <x v="109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x v="20"/>
    <x v="138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x v="20"/>
    <x v="109"/>
    <x v="8"/>
    <x v="20"/>
    <x v="1815"/>
    <d v="2015-07-01T16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x v="20"/>
    <x v="1389"/>
    <x v="8"/>
    <x v="20"/>
    <x v="1816"/>
    <d v="2016-07-25T14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x v="20"/>
    <x v="1390"/>
    <x v="8"/>
    <x v="20"/>
    <x v="1817"/>
    <d v="2017-01-30T01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x v="20"/>
    <x v="109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x v="20"/>
    <x v="1391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x v="20"/>
    <x v="1392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x v="11"/>
    <x v="139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x v="11"/>
    <x v="31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x v="11"/>
    <x v="1394"/>
    <x v="4"/>
    <x v="11"/>
    <x v="1823"/>
    <d v="2012-10-24T11:26:16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x v="11"/>
    <x v="139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x v="11"/>
    <x v="1396"/>
    <x v="4"/>
    <x v="11"/>
    <x v="1825"/>
    <d v="2013-07-11T15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x v="11"/>
    <x v="50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x v="11"/>
    <x v="1397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x v="11"/>
    <x v="1398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x v="11"/>
    <x v="1399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x v="11"/>
    <x v="1400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x v="11"/>
    <x v="288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x v="11"/>
    <x v="1401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x v="11"/>
    <x v="1402"/>
    <x v="4"/>
    <x v="11"/>
    <x v="1833"/>
    <d v="2013-03-02T02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x v="11"/>
    <x v="1403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x v="11"/>
    <x v="87"/>
    <x v="4"/>
    <x v="11"/>
    <x v="1835"/>
    <d v="2016-03-31T10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x v="11"/>
    <x v="1404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x v="11"/>
    <x v="1405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x v="11"/>
    <x v="1406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x v="11"/>
    <x v="1407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x v="11"/>
    <x v="1408"/>
    <x v="4"/>
    <x v="11"/>
    <x v="1840"/>
    <d v="2013-05-06T23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x v="11"/>
    <x v="1409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x v="11"/>
    <x v="1410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x v="11"/>
    <x v="141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x v="11"/>
    <x v="578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x v="11"/>
    <x v="3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x v="11"/>
    <x v="141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x v="11"/>
    <x v="141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x v="11"/>
    <x v="1414"/>
    <x v="4"/>
    <x v="11"/>
    <x v="1848"/>
    <d v="2011-07-31T01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x v="11"/>
    <x v="141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x v="11"/>
    <x v="141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x v="11"/>
    <x v="141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x v="11"/>
    <x v="141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x v="11"/>
    <x v="141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x v="11"/>
    <x v="142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x v="11"/>
    <x v="142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x v="11"/>
    <x v="98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x v="11"/>
    <x v="31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x v="11"/>
    <x v="1422"/>
    <x v="4"/>
    <x v="11"/>
    <x v="1858"/>
    <d v="2011-12-16T00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x v="11"/>
    <x v="1423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x v="11"/>
    <x v="1424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x v="18"/>
    <x v="109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x v="18"/>
    <x v="1425"/>
    <x v="6"/>
    <x v="18"/>
    <x v="1862"/>
    <d v="2017-03-08T02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x v="18"/>
    <x v="177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x v="18"/>
    <x v="142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x v="18"/>
    <x v="1427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x v="18"/>
    <x v="724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x v="18"/>
    <x v="833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x v="18"/>
    <x v="1428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x v="18"/>
    <x v="109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x v="18"/>
    <x v="1429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x v="18"/>
    <x v="1430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x v="18"/>
    <x v="550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x v="18"/>
    <x v="871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x v="18"/>
    <x v="1431"/>
    <x v="6"/>
    <x v="18"/>
    <x v="1874"/>
    <d v="2016-06-28T18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x v="18"/>
    <x v="872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x v="18"/>
    <x v="109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x v="18"/>
    <x v="109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x v="18"/>
    <x v="109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x v="18"/>
    <x v="154"/>
    <x v="6"/>
    <x v="18"/>
    <x v="1879"/>
    <d v="2016-03-14T09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x v="18"/>
    <x v="1432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x v="14"/>
    <x v="1433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x v="14"/>
    <x v="1434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x v="14"/>
    <x v="143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x v="14"/>
    <x v="143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x v="14"/>
    <x v="1437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x v="14"/>
    <x v="1438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x v="14"/>
    <x v="1439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x v="14"/>
    <x v="1440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x v="14"/>
    <x v="15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x v="14"/>
    <x v="1441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x v="14"/>
    <x v="1442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x v="14"/>
    <x v="1443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x v="14"/>
    <x v="87"/>
    <x v="4"/>
    <x v="14"/>
    <x v="1893"/>
    <d v="2011-04-15T22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x v="14"/>
    <x v="1444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x v="14"/>
    <x v="1445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x v="14"/>
    <x v="1446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x v="14"/>
    <x v="1447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x v="14"/>
    <x v="1448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x v="14"/>
    <x v="25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x v="14"/>
    <x v="1449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x v="29"/>
    <x v="1450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x v="29"/>
    <x v="44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x v="29"/>
    <x v="1451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x v="29"/>
    <x v="370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x v="29"/>
    <x v="1452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x v="29"/>
    <x v="1453"/>
    <x v="2"/>
    <x v="29"/>
    <x v="1906"/>
    <d v="2016-06-23T11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x v="29"/>
    <x v="1454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x v="29"/>
    <x v="145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x v="29"/>
    <x v="1456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x v="29"/>
    <x v="145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x v="29"/>
    <x v="1458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x v="29"/>
    <x v="1459"/>
    <x v="2"/>
    <x v="29"/>
    <x v="1912"/>
    <d v="2015-06-04T00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x v="29"/>
    <x v="1460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x v="29"/>
    <x v="1461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x v="29"/>
    <x v="1462"/>
    <x v="2"/>
    <x v="29"/>
    <x v="1915"/>
    <d v="2014-09-01T20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x v="29"/>
    <x v="872"/>
    <x v="2"/>
    <x v="29"/>
    <x v="1916"/>
    <d v="2016-11-07T13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x v="29"/>
    <x v="146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x v="29"/>
    <x v="146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x v="29"/>
    <x v="146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x v="29"/>
    <x v="1466"/>
    <x v="2"/>
    <x v="29"/>
    <x v="1920"/>
    <d v="2015-10-21T18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x v="14"/>
    <x v="346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x v="14"/>
    <x v="1467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x v="14"/>
    <x v="1468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x v="14"/>
    <x v="316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x v="14"/>
    <x v="146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x v="14"/>
    <x v="1470"/>
    <x v="4"/>
    <x v="14"/>
    <x v="1926"/>
    <d v="2010-11-01T19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x v="14"/>
    <x v="1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x v="14"/>
    <x v="1471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x v="14"/>
    <x v="1472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x v="14"/>
    <x v="74"/>
    <x v="4"/>
    <x v="14"/>
    <x v="1930"/>
    <d v="2013-07-07T08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x v="14"/>
    <x v="1473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x v="14"/>
    <x v="1474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x v="14"/>
    <x v="1475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x v="14"/>
    <x v="147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x v="14"/>
    <x v="1477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x v="14"/>
    <x v="1478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x v="14"/>
    <x v="1479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x v="14"/>
    <x v="1480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x v="14"/>
    <x v="1076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x v="14"/>
    <x v="1481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x v="30"/>
    <x v="148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x v="30"/>
    <x v="1483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x v="30"/>
    <x v="1484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x v="30"/>
    <x v="1485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x v="30"/>
    <x v="1486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x v="30"/>
    <x v="1487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x v="30"/>
    <x v="1488"/>
    <x v="2"/>
    <x v="30"/>
    <x v="1947"/>
    <d v="2009-11-23T00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x v="30"/>
    <x v="1489"/>
    <x v="2"/>
    <x v="30"/>
    <x v="1948"/>
    <d v="2016-06-06T12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x v="30"/>
    <x v="1490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x v="30"/>
    <x v="1491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x v="30"/>
    <x v="1492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x v="30"/>
    <x v="1493"/>
    <x v="2"/>
    <x v="30"/>
    <x v="1952"/>
    <d v="2013-10-16T09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x v="30"/>
    <x v="1494"/>
    <x v="2"/>
    <x v="30"/>
    <x v="1953"/>
    <d v="2012-03-01T22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x v="30"/>
    <x v="1495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x v="30"/>
    <x v="1496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x v="30"/>
    <x v="1497"/>
    <x v="2"/>
    <x v="30"/>
    <x v="1956"/>
    <d v="2015-04-18T16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x v="30"/>
    <x v="149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x v="30"/>
    <x v="1499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x v="30"/>
    <x v="1500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x v="30"/>
    <x v="1501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x v="30"/>
    <x v="1502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x v="30"/>
    <x v="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x v="30"/>
    <x v="1504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x v="30"/>
    <x v="1505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x v="30"/>
    <x v="150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x v="30"/>
    <x v="1507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x v="30"/>
    <x v="1508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x v="30"/>
    <x v="1509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x v="30"/>
    <x v="1510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x v="30"/>
    <x v="1511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x v="30"/>
    <x v="1512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x v="30"/>
    <x v="15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x v="30"/>
    <x v="1514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x v="30"/>
    <x v="1515"/>
    <x v="2"/>
    <x v="30"/>
    <x v="1974"/>
    <d v="2013-08-19T03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x v="30"/>
    <x v="1516"/>
    <x v="2"/>
    <x v="30"/>
    <x v="1975"/>
    <d v="2013-03-10T13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x v="30"/>
    <x v="1517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x v="30"/>
    <x v="151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x v="30"/>
    <x v="1519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x v="30"/>
    <x v="1520"/>
    <x v="2"/>
    <x v="30"/>
    <x v="1979"/>
    <d v="2015-11-18T23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x v="30"/>
    <x v="1521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x v="31"/>
    <x v="1522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x v="31"/>
    <x v="109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x v="31"/>
    <x v="1523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x v="31"/>
    <x v="1524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x v="31"/>
    <x v="152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x v="31"/>
    <x v="833"/>
    <x v="8"/>
    <x v="31"/>
    <x v="1986"/>
    <d v="2016-03-14T04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x v="31"/>
    <x v="1526"/>
    <x v="8"/>
    <x v="31"/>
    <x v="1987"/>
    <d v="2015-03-01T10:21:16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x v="31"/>
    <x v="151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x v="31"/>
    <x v="46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x v="31"/>
    <x v="1527"/>
    <x v="8"/>
    <x v="31"/>
    <x v="1990"/>
    <d v="2016-02-12T23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x v="31"/>
    <x v="1528"/>
    <x v="8"/>
    <x v="31"/>
    <x v="1991"/>
    <d v="2015-07-03T16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x v="31"/>
    <x v="1529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x v="31"/>
    <x v="109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x v="31"/>
    <x v="109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x v="31"/>
    <x v="1530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x v="31"/>
    <x v="109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x v="31"/>
    <x v="109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x v="31"/>
    <x v="1531"/>
    <x v="8"/>
    <x v="31"/>
    <x v="1998"/>
    <d v="2014-07-31T21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x v="31"/>
    <x v="153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x v="31"/>
    <x v="856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x v="30"/>
    <x v="153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x v="30"/>
    <x v="153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x v="30"/>
    <x v="153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x v="30"/>
    <x v="153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x v="30"/>
    <x v="153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x v="30"/>
    <x v="153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x v="30"/>
    <x v="153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x v="30"/>
    <x v="154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x v="30"/>
    <x v="1541"/>
    <x v="2"/>
    <x v="30"/>
    <x v="2009"/>
    <d v="2016-11-23T03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x v="30"/>
    <x v="154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x v="30"/>
    <x v="154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x v="30"/>
    <x v="154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x v="30"/>
    <x v="154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x v="30"/>
    <x v="154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x v="30"/>
    <x v="1547"/>
    <x v="2"/>
    <x v="30"/>
    <x v="2015"/>
    <d v="2011-09-09T16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x v="30"/>
    <x v="154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x v="30"/>
    <x v="154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x v="30"/>
    <x v="155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x v="30"/>
    <x v="155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x v="30"/>
    <x v="155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x v="30"/>
    <x v="155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x v="30"/>
    <x v="155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x v="30"/>
    <x v="155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x v="30"/>
    <x v="155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x v="30"/>
    <x v="1557"/>
    <x v="2"/>
    <x v="30"/>
    <x v="2025"/>
    <d v="2015-06-10T23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x v="30"/>
    <x v="155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x v="30"/>
    <x v="1559"/>
    <x v="2"/>
    <x v="30"/>
    <x v="2027"/>
    <d v="2015-03-30T13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x v="30"/>
    <x v="1560"/>
    <x v="2"/>
    <x v="30"/>
    <x v="2028"/>
    <d v="2010-03-15T16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x v="30"/>
    <x v="156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x v="30"/>
    <x v="156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x v="30"/>
    <x v="156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x v="30"/>
    <x v="156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x v="30"/>
    <x v="156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x v="30"/>
    <x v="156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x v="30"/>
    <x v="156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x v="30"/>
    <x v="156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x v="30"/>
    <x v="156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x v="30"/>
    <x v="157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x v="30"/>
    <x v="1571"/>
    <x v="2"/>
    <x v="30"/>
    <x v="2039"/>
    <d v="2016-11-30T23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x v="30"/>
    <x v="157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x v="30"/>
    <x v="157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x v="30"/>
    <x v="157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x v="30"/>
    <x v="157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x v="30"/>
    <x v="157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x v="30"/>
    <x v="157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x v="30"/>
    <x v="157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x v="30"/>
    <x v="157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x v="30"/>
    <x v="1580"/>
    <x v="2"/>
    <x v="30"/>
    <x v="2048"/>
    <d v="2013-05-23T10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x v="30"/>
    <x v="158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x v="30"/>
    <x v="158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x v="30"/>
    <x v="158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x v="30"/>
    <x v="158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x v="30"/>
    <x v="158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x v="30"/>
    <x v="158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x v="30"/>
    <x v="158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x v="30"/>
    <x v="158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x v="30"/>
    <x v="1589"/>
    <x v="2"/>
    <x v="30"/>
    <x v="2057"/>
    <d v="2016-02-26T06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x v="30"/>
    <x v="159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x v="30"/>
    <x v="159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x v="30"/>
    <x v="159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x v="30"/>
    <x v="159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x v="30"/>
    <x v="159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x v="30"/>
    <x v="159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x v="30"/>
    <x v="159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x v="30"/>
    <x v="159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x v="30"/>
    <x v="1598"/>
    <x v="2"/>
    <x v="30"/>
    <x v="2066"/>
    <d v="2014-08-23T13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x v="30"/>
    <x v="159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x v="30"/>
    <x v="160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x v="30"/>
    <x v="160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x v="30"/>
    <x v="160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x v="30"/>
    <x v="160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x v="30"/>
    <x v="160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x v="30"/>
    <x v="160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x v="30"/>
    <x v="78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x v="30"/>
    <x v="1606"/>
    <x v="2"/>
    <x v="30"/>
    <x v="2075"/>
    <d v="2013-07-25T11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x v="30"/>
    <x v="160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x v="30"/>
    <x v="1608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x v="30"/>
    <x v="1609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x v="30"/>
    <x v="1610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x v="30"/>
    <x v="1611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x v="14"/>
    <x v="1612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x v="14"/>
    <x v="161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x v="14"/>
    <x v="161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x v="14"/>
    <x v="1002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x v="14"/>
    <x v="1615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x v="14"/>
    <x v="1616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x v="14"/>
    <x v="1617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x v="14"/>
    <x v="1618"/>
    <x v="4"/>
    <x v="14"/>
    <x v="2088"/>
    <d v="2010-09-10T22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x v="14"/>
    <x v="1619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x v="14"/>
    <x v="1620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x v="14"/>
    <x v="1621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x v="14"/>
    <x v="1622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x v="14"/>
    <x v="9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x v="14"/>
    <x v="1623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x v="14"/>
    <x v="31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x v="14"/>
    <x v="658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x v="14"/>
    <x v="31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x v="14"/>
    <x v="1415"/>
    <x v="4"/>
    <x v="14"/>
    <x v="2098"/>
    <d v="2012-03-07T21:43:55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x v="14"/>
    <x v="1624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x v="14"/>
    <x v="1625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x v="14"/>
    <x v="1626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x v="14"/>
    <x v="1627"/>
    <x v="4"/>
    <x v="14"/>
    <x v="2102"/>
    <d v="2011-05-05T15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x v="14"/>
    <x v="1628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x v="14"/>
    <x v="1629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x v="14"/>
    <x v="1630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x v="14"/>
    <x v="1631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x v="14"/>
    <x v="1632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x v="14"/>
    <x v="1633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x v="14"/>
    <x v="1634"/>
    <x v="4"/>
    <x v="14"/>
    <x v="2109"/>
    <d v="2015-07-05T12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x v="14"/>
    <x v="28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x v="14"/>
    <x v="1635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x v="14"/>
    <x v="31"/>
    <x v="4"/>
    <x v="14"/>
    <x v="2112"/>
    <d v="2013-04-15T17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x v="14"/>
    <x v="1636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x v="14"/>
    <x v="163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x v="14"/>
    <x v="1638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x v="14"/>
    <x v="1639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x v="14"/>
    <x v="1640"/>
    <x v="4"/>
    <x v="14"/>
    <x v="2117"/>
    <d v="2015-10-26T23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x v="14"/>
    <x v="1641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x v="14"/>
    <x v="1266"/>
    <x v="4"/>
    <x v="14"/>
    <x v="2119"/>
    <d v="2012-08-15T22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x v="14"/>
    <x v="1642"/>
    <x v="4"/>
    <x v="14"/>
    <x v="2120"/>
    <d v="2014-01-01T18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x v="17"/>
    <x v="1643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x v="17"/>
    <x v="1644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x v="17"/>
    <x v="70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x v="17"/>
    <x v="1645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x v="17"/>
    <x v="1646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x v="17"/>
    <x v="833"/>
    <x v="6"/>
    <x v="17"/>
    <x v="2126"/>
    <d v="2014-12-08T18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x v="17"/>
    <x v="1647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x v="17"/>
    <x v="87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x v="17"/>
    <x v="1648"/>
    <x v="6"/>
    <x v="17"/>
    <x v="2129"/>
    <d v="2016-03-09T19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x v="17"/>
    <x v="1649"/>
    <x v="6"/>
    <x v="17"/>
    <x v="2130"/>
    <d v="2014-08-15T21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x v="17"/>
    <x v="152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x v="17"/>
    <x v="1650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x v="17"/>
    <x v="1462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x v="17"/>
    <x v="1651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x v="17"/>
    <x v="1652"/>
    <x v="6"/>
    <x v="17"/>
    <x v="2135"/>
    <d v="2012-10-04T18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x v="17"/>
    <x v="1653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x v="17"/>
    <x v="1654"/>
    <x v="6"/>
    <x v="17"/>
    <x v="2137"/>
    <d v="2014-12-05T13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x v="17"/>
    <x v="1655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x v="17"/>
    <x v="1656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x v="17"/>
    <x v="165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x v="17"/>
    <x v="109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x v="17"/>
    <x v="1658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x v="17"/>
    <x v="1659"/>
    <x v="6"/>
    <x v="17"/>
    <x v="2143"/>
    <d v="2010-07-21T14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x v="17"/>
    <x v="1660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x v="17"/>
    <x v="1661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x v="17"/>
    <x v="459"/>
    <x v="6"/>
    <x v="17"/>
    <x v="2146"/>
    <d v="2016-02-11T11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x v="17"/>
    <x v="1662"/>
    <x v="6"/>
    <x v="17"/>
    <x v="2147"/>
    <d v="2014-11-16T03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x v="17"/>
    <x v="172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x v="17"/>
    <x v="109"/>
    <x v="6"/>
    <x v="17"/>
    <x v="2149"/>
    <d v="2010-07-30T19:00:00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x v="17"/>
    <x v="1663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x v="17"/>
    <x v="166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x v="17"/>
    <x v="874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x v="17"/>
    <x v="1665"/>
    <x v="6"/>
    <x v="17"/>
    <x v="2153"/>
    <d v="2015-01-10T02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x v="17"/>
    <x v="417"/>
    <x v="6"/>
    <x v="17"/>
    <x v="2154"/>
    <d v="2014-01-28T10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x v="17"/>
    <x v="1666"/>
    <x v="6"/>
    <x v="17"/>
    <x v="2155"/>
    <d v="2016-03-31T11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x v="17"/>
    <x v="1667"/>
    <x v="6"/>
    <x v="17"/>
    <x v="2156"/>
    <d v="2013-09-16T15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x v="17"/>
    <x v="1668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x v="17"/>
    <x v="166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x v="17"/>
    <x v="1670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x v="17"/>
    <x v="1671"/>
    <x v="6"/>
    <x v="17"/>
    <x v="2160"/>
    <d v="2012-05-19T12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x v="11"/>
    <x v="1672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x v="11"/>
    <x v="1146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x v="11"/>
    <x v="1673"/>
    <x v="4"/>
    <x v="11"/>
    <x v="2163"/>
    <d v="2015-06-07T22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x v="11"/>
    <x v="1674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x v="11"/>
    <x v="167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x v="11"/>
    <x v="1676"/>
    <x v="4"/>
    <x v="11"/>
    <x v="2166"/>
    <d v="2014-12-05T16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x v="11"/>
    <x v="43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x v="11"/>
    <x v="1677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x v="11"/>
    <x v="31"/>
    <x v="4"/>
    <x v="11"/>
    <x v="2169"/>
    <d v="2017-03-02T11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x v="11"/>
    <x v="1678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x v="11"/>
    <x v="1679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x v="11"/>
    <x v="31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x v="11"/>
    <x v="1680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x v="11"/>
    <x v="1681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x v="11"/>
    <x v="1682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x v="11"/>
    <x v="1683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x v="11"/>
    <x v="1684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x v="11"/>
    <x v="1675"/>
    <x v="4"/>
    <x v="11"/>
    <x v="2178"/>
    <d v="2017-01-18T10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x v="11"/>
    <x v="1685"/>
    <x v="4"/>
    <x v="11"/>
    <x v="2179"/>
    <d v="2015-04-10T23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x v="11"/>
    <x v="1686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x v="32"/>
    <x v="1687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x v="32"/>
    <x v="1688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x v="32"/>
    <x v="1689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x v="32"/>
    <x v="1690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x v="32"/>
    <x v="1691"/>
    <x v="6"/>
    <x v="32"/>
    <x v="2185"/>
    <d v="2013-03-26T03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x v="32"/>
    <x v="1692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x v="32"/>
    <x v="1693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x v="32"/>
    <x v="1694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x v="32"/>
    <x v="169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x v="32"/>
    <x v="1696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x v="32"/>
    <x v="1697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x v="32"/>
    <x v="1698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x v="32"/>
    <x v="1699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x v="32"/>
    <x v="1700"/>
    <x v="6"/>
    <x v="32"/>
    <x v="2194"/>
    <d v="2016-03-26T12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x v="32"/>
    <x v="1187"/>
    <x v="6"/>
    <x v="32"/>
    <x v="2195"/>
    <d v="2015-08-11T13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x v="32"/>
    <x v="17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x v="32"/>
    <x v="170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x v="32"/>
    <x v="1703"/>
    <x v="6"/>
    <x v="32"/>
    <x v="2198"/>
    <d v="2015-11-14T08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x v="32"/>
    <x v="1704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x v="32"/>
    <x v="1705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x v="15"/>
    <x v="1706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x v="15"/>
    <x v="1707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x v="15"/>
    <x v="1708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x v="15"/>
    <x v="1709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x v="15"/>
    <x v="1710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x v="15"/>
    <x v="1711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x v="15"/>
    <x v="31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x v="15"/>
    <x v="264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x v="15"/>
    <x v="1712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x v="15"/>
    <x v="1713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x v="15"/>
    <x v="1714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x v="15"/>
    <x v="171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x v="15"/>
    <x v="1716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x v="15"/>
    <x v="1717"/>
    <x v="4"/>
    <x v="15"/>
    <x v="2214"/>
    <d v="2014-02-06T14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x v="15"/>
    <x v="1718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x v="15"/>
    <x v="1719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x v="15"/>
    <x v="1720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x v="15"/>
    <x v="1721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x v="15"/>
    <x v="1240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x v="15"/>
    <x v="1722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x v="32"/>
    <x v="1723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x v="32"/>
    <x v="1724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x v="32"/>
    <x v="1725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x v="32"/>
    <x v="1726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x v="32"/>
    <x v="1727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x v="32"/>
    <x v="172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x v="32"/>
    <x v="1729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x v="32"/>
    <x v="1730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x v="32"/>
    <x v="1731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x v="32"/>
    <x v="1732"/>
    <x v="6"/>
    <x v="32"/>
    <x v="2230"/>
    <d v="2014-04-25T16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x v="32"/>
    <x v="173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x v="32"/>
    <x v="1734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x v="32"/>
    <x v="1735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x v="32"/>
    <x v="1736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x v="32"/>
    <x v="1737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x v="32"/>
    <x v="1738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x v="32"/>
    <x v="1739"/>
    <x v="6"/>
    <x v="32"/>
    <x v="2237"/>
    <d v="2014-11-12T02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x v="32"/>
    <x v="1740"/>
    <x v="6"/>
    <x v="32"/>
    <x v="2238"/>
    <d v="2017-03-10T09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x v="32"/>
    <x v="1741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x v="32"/>
    <x v="1742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x v="32"/>
    <x v="1743"/>
    <x v="6"/>
    <x v="32"/>
    <x v="2241"/>
    <d v="2017-03-02T14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x v="32"/>
    <x v="1744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x v="32"/>
    <x v="174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x v="32"/>
    <x v="1746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x v="32"/>
    <x v="1747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x v="32"/>
    <x v="1684"/>
    <x v="6"/>
    <x v="32"/>
    <x v="2246"/>
    <d v="2015-09-04T14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x v="32"/>
    <x v="1748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x v="32"/>
    <x v="1749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x v="32"/>
    <x v="1750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x v="32"/>
    <x v="1751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x v="32"/>
    <x v="1752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x v="32"/>
    <x v="1753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x v="32"/>
    <x v="1754"/>
    <x v="6"/>
    <x v="32"/>
    <x v="2253"/>
    <d v="2015-11-18T11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x v="32"/>
    <x v="1755"/>
    <x v="6"/>
    <x v="32"/>
    <x v="2254"/>
    <d v="2017-01-24T10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x v="32"/>
    <x v="1756"/>
    <x v="6"/>
    <x v="32"/>
    <x v="2255"/>
    <d v="2016-05-07T17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x v="32"/>
    <x v="1757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x v="32"/>
    <x v="1758"/>
    <x v="6"/>
    <x v="32"/>
    <x v="2257"/>
    <d v="2016-06-19T18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x v="32"/>
    <x v="1759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x v="32"/>
    <x v="1760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x v="32"/>
    <x v="176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x v="32"/>
    <x v="1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x v="32"/>
    <x v="1763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x v="32"/>
    <x v="176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x v="32"/>
    <x v="176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x v="32"/>
    <x v="1766"/>
    <x v="6"/>
    <x v="32"/>
    <x v="2265"/>
    <d v="2016-11-22T15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x v="32"/>
    <x v="1767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x v="32"/>
    <x v="1768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x v="32"/>
    <x v="94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x v="32"/>
    <x v="1769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x v="32"/>
    <x v="1770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x v="32"/>
    <x v="1771"/>
    <x v="6"/>
    <x v="32"/>
    <x v="2271"/>
    <d v="2016-12-09T19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x v="32"/>
    <x v="1772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x v="32"/>
    <x v="1773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x v="32"/>
    <x v="1774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x v="32"/>
    <x v="177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x v="32"/>
    <x v="1776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x v="32"/>
    <x v="1777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x v="32"/>
    <x v="1778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x v="32"/>
    <x v="1779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x v="32"/>
    <x v="1780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x v="11"/>
    <x v="1781"/>
    <x v="4"/>
    <x v="11"/>
    <x v="2281"/>
    <d v="2011-07-25T01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x v="11"/>
    <x v="1782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x v="11"/>
    <x v="1783"/>
    <x v="4"/>
    <x v="11"/>
    <x v="2283"/>
    <d v="2012-05-08T21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x v="11"/>
    <x v="1784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x v="11"/>
    <x v="1785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x v="11"/>
    <x v="1395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x v="11"/>
    <x v="1786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x v="11"/>
    <x v="1787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x v="11"/>
    <x v="202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x v="11"/>
    <x v="178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x v="11"/>
    <x v="178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x v="11"/>
    <x v="1790"/>
    <x v="4"/>
    <x v="11"/>
    <x v="2292"/>
    <d v="2012-04-18T11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x v="11"/>
    <x v="179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x v="11"/>
    <x v="179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x v="11"/>
    <x v="1410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x v="11"/>
    <x v="1793"/>
    <x v="4"/>
    <x v="11"/>
    <x v="2296"/>
    <d v="2012-02-23T12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x v="11"/>
    <x v="1794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x v="11"/>
    <x v="1795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x v="11"/>
    <x v="1796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x v="11"/>
    <x v="982"/>
    <x v="4"/>
    <x v="11"/>
    <x v="2300"/>
    <d v="2012-06-28T12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x v="14"/>
    <x v="1797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x v="14"/>
    <x v="1798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x v="14"/>
    <x v="1799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x v="14"/>
    <x v="1800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x v="14"/>
    <x v="1801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x v="14"/>
    <x v="1802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x v="14"/>
    <x v="1803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x v="14"/>
    <x v="180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x v="14"/>
    <x v="1805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x v="14"/>
    <x v="1806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x v="14"/>
    <x v="1807"/>
    <x v="4"/>
    <x v="14"/>
    <x v="2311"/>
    <d v="2014-05-06T19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x v="14"/>
    <x v="1808"/>
    <x v="4"/>
    <x v="14"/>
    <x v="2312"/>
    <d v="2014-04-18T18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x v="14"/>
    <x v="1809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x v="14"/>
    <x v="1810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x v="14"/>
    <x v="946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x v="14"/>
    <x v="1811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x v="14"/>
    <x v="87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x v="14"/>
    <x v="1812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x v="14"/>
    <x v="1813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x v="14"/>
    <x v="1814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x v="33"/>
    <x v="181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x v="33"/>
    <x v="1816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x v="33"/>
    <x v="1817"/>
    <x v="7"/>
    <x v="33"/>
    <x v="2323"/>
    <d v="2017-03-20T13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x v="33"/>
    <x v="1818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x v="33"/>
    <x v="181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x v="33"/>
    <x v="174"/>
    <x v="7"/>
    <x v="33"/>
    <x v="2326"/>
    <d v="2017-04-30T12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x v="33"/>
    <x v="1820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x v="33"/>
    <x v="1821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x v="33"/>
    <x v="1822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x v="33"/>
    <x v="1823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x v="33"/>
    <x v="1824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x v="33"/>
    <x v="1825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x v="33"/>
    <x v="1826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x v="33"/>
    <x v="1827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x v="33"/>
    <x v="1828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x v="33"/>
    <x v="1829"/>
    <x v="7"/>
    <x v="33"/>
    <x v="2336"/>
    <d v="2014-03-08T17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x v="33"/>
    <x v="1830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x v="33"/>
    <x v="1831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x v="33"/>
    <x v="1832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x v="33"/>
    <x v="1833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x v="7"/>
    <x v="109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x v="7"/>
    <x v="109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x v="7"/>
    <x v="419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x v="7"/>
    <x v="37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x v="7"/>
    <x v="109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x v="7"/>
    <x v="1834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x v="7"/>
    <x v="183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x v="7"/>
    <x v="1836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x v="7"/>
    <x v="109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x v="7"/>
    <x v="109"/>
    <x v="2"/>
    <x v="7"/>
    <x v="2350"/>
    <d v="2017-01-03T15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x v="7"/>
    <x v="183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x v="7"/>
    <x v="109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x v="7"/>
    <x v="109"/>
    <x v="2"/>
    <x v="7"/>
    <x v="2353"/>
    <d v="2015-04-21T11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x v="7"/>
    <x v="1838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x v="7"/>
    <x v="1839"/>
    <x v="2"/>
    <x v="7"/>
    <x v="2355"/>
    <d v="2015-05-02T17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x v="7"/>
    <x v="109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x v="7"/>
    <x v="109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x v="7"/>
    <x v="109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x v="7"/>
    <x v="1840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x v="7"/>
    <x v="167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x v="7"/>
    <x v="109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x v="7"/>
    <x v="1841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x v="7"/>
    <x v="109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x v="7"/>
    <x v="109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x v="7"/>
    <x v="109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x v="7"/>
    <x v="1842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x v="7"/>
    <x v="1843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x v="7"/>
    <x v="1161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x v="7"/>
    <x v="109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x v="7"/>
    <x v="1844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x v="7"/>
    <x v="109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x v="7"/>
    <x v="1845"/>
    <x v="2"/>
    <x v="7"/>
    <x v="2372"/>
    <d v="2015-04-23T20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x v="7"/>
    <x v="1846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x v="7"/>
    <x v="1847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x v="7"/>
    <x v="109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x v="7"/>
    <x v="1848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x v="7"/>
    <x v="109"/>
    <x v="2"/>
    <x v="7"/>
    <x v="2377"/>
    <d v="2016-11-25T16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x v="7"/>
    <x v="109"/>
    <x v="2"/>
    <x v="7"/>
    <x v="2378"/>
    <d v="2015-08-25T19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x v="7"/>
    <x v="109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x v="7"/>
    <x v="456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x v="7"/>
    <x v="1849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x v="7"/>
    <x v="453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x v="7"/>
    <x v="1850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x v="7"/>
    <x v="417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x v="7"/>
    <x v="1851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x v="7"/>
    <x v="109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x v="7"/>
    <x v="185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x v="7"/>
    <x v="1853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x v="7"/>
    <x v="1854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x v="7"/>
    <x v="109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x v="7"/>
    <x v="41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x v="7"/>
    <x v="109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x v="7"/>
    <x v="83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x v="7"/>
    <x v="185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x v="7"/>
    <x v="109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x v="7"/>
    <x v="418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x v="7"/>
    <x v="109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x v="7"/>
    <x v="109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x v="7"/>
    <x v="109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x v="7"/>
    <x v="109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x v="19"/>
    <x v="1856"/>
    <x v="7"/>
    <x v="19"/>
    <x v="2401"/>
    <d v="2016-03-05T14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x v="19"/>
    <x v="414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x v="19"/>
    <x v="1857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x v="19"/>
    <x v="109"/>
    <x v="7"/>
    <x v="19"/>
    <x v="2404"/>
    <d v="2016-01-02T19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x v="19"/>
    <x v="1858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x v="19"/>
    <x v="1859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x v="19"/>
    <x v="1860"/>
    <x v="7"/>
    <x v="19"/>
    <x v="2407"/>
    <d v="2015-04-11T01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x v="19"/>
    <x v="418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x v="19"/>
    <x v="186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x v="19"/>
    <x v="109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x v="19"/>
    <x v="1862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x v="19"/>
    <x v="109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x v="19"/>
    <x v="1863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x v="19"/>
    <x v="186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x v="19"/>
    <x v="186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x v="19"/>
    <x v="1866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x v="19"/>
    <x v="109"/>
    <x v="7"/>
    <x v="19"/>
    <x v="2417"/>
    <d v="2014-08-10T16:13:07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x v="19"/>
    <x v="459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x v="19"/>
    <x v="109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x v="19"/>
    <x v="1867"/>
    <x v="7"/>
    <x v="19"/>
    <x v="2420"/>
    <d v="2014-11-09T20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x v="19"/>
    <x v="374"/>
    <x v="7"/>
    <x v="19"/>
    <x v="2421"/>
    <d v="2015-02-21T11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x v="19"/>
    <x v="418"/>
    <x v="7"/>
    <x v="19"/>
    <x v="2422"/>
    <d v="2015-03-11T11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x v="19"/>
    <x v="473"/>
    <x v="7"/>
    <x v="19"/>
    <x v="2423"/>
    <d v="2014-12-31T11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x v="19"/>
    <x v="186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x v="19"/>
    <x v="1869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x v="19"/>
    <x v="109"/>
    <x v="7"/>
    <x v="19"/>
    <x v="2426"/>
    <d v="2015-08-07T23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x v="19"/>
    <x v="133"/>
    <x v="7"/>
    <x v="19"/>
    <x v="2427"/>
    <d v="2016-03-23T01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x v="19"/>
    <x v="187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x v="19"/>
    <x v="1871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x v="19"/>
    <x v="449"/>
    <x v="7"/>
    <x v="19"/>
    <x v="2430"/>
    <d v="2016-02-11T22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x v="19"/>
    <x v="133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x v="19"/>
    <x v="107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x v="19"/>
    <x v="109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x v="19"/>
    <x v="1872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x v="19"/>
    <x v="1873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x v="19"/>
    <x v="1874"/>
    <x v="7"/>
    <x v="19"/>
    <x v="2436"/>
    <d v="2016-01-29T09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x v="19"/>
    <x v="109"/>
    <x v="7"/>
    <x v="19"/>
    <x v="2437"/>
    <d v="2015-03-17T13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x v="19"/>
    <x v="119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x v="19"/>
    <x v="109"/>
    <x v="7"/>
    <x v="19"/>
    <x v="2439"/>
    <d v="2015-10-18T14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x v="19"/>
    <x v="418"/>
    <x v="7"/>
    <x v="19"/>
    <x v="2440"/>
    <d v="2016-02-13T16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x v="33"/>
    <x v="1875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x v="33"/>
    <x v="1876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x v="33"/>
    <x v="1877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x v="33"/>
    <x v="1878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x v="33"/>
    <x v="1789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x v="33"/>
    <x v="1879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x v="33"/>
    <x v="1880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x v="33"/>
    <x v="1881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x v="33"/>
    <x v="1277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x v="33"/>
    <x v="1882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x v="33"/>
    <x v="1883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x v="33"/>
    <x v="188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x v="33"/>
    <x v="1885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x v="33"/>
    <x v="1886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x v="33"/>
    <x v="1887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x v="33"/>
    <x v="1888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x v="33"/>
    <x v="1889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x v="33"/>
    <x v="1890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x v="33"/>
    <x v="1891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x v="33"/>
    <x v="1892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x v="14"/>
    <x v="965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x v="14"/>
    <x v="1893"/>
    <x v="4"/>
    <x v="14"/>
    <x v="2462"/>
    <d v="2012-07-18T23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x v="14"/>
    <x v="63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x v="14"/>
    <x v="20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x v="14"/>
    <x v="1894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x v="14"/>
    <x v="31"/>
    <x v="4"/>
    <x v="14"/>
    <x v="2466"/>
    <d v="2013-05-08T21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x v="14"/>
    <x v="23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x v="14"/>
    <x v="1895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x v="14"/>
    <x v="9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x v="14"/>
    <x v="1896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x v="14"/>
    <x v="602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x v="14"/>
    <x v="1897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x v="14"/>
    <x v="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x v="14"/>
    <x v="1898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x v="14"/>
    <x v="1262"/>
    <x v="4"/>
    <x v="14"/>
    <x v="2475"/>
    <d v="2010-07-10T17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x v="14"/>
    <x v="1899"/>
    <x v="4"/>
    <x v="14"/>
    <x v="2476"/>
    <d v="2014-11-03T03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x v="14"/>
    <x v="1900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x v="14"/>
    <x v="1901"/>
    <x v="4"/>
    <x v="14"/>
    <x v="2478"/>
    <d v="2013-01-13T17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x v="14"/>
    <x v="1902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x v="14"/>
    <x v="31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x v="14"/>
    <x v="190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x v="14"/>
    <x v="1787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x v="14"/>
    <x v="1904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x v="14"/>
    <x v="1905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x v="14"/>
    <x v="1906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x v="14"/>
    <x v="190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x v="14"/>
    <x v="190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x v="14"/>
    <x v="1909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x v="14"/>
    <x v="1910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x v="14"/>
    <x v="1911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x v="14"/>
    <x v="1912"/>
    <x v="4"/>
    <x v="14"/>
    <x v="2491"/>
    <d v="2011-01-15T20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x v="14"/>
    <x v="1054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x v="14"/>
    <x v="1913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x v="14"/>
    <x v="1914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x v="14"/>
    <x v="1915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x v="14"/>
    <x v="31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x v="14"/>
    <x v="1916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x v="14"/>
    <x v="1917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x v="14"/>
    <x v="1918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x v="14"/>
    <x v="161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x v="34"/>
    <x v="1919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x v="34"/>
    <x v="1920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x v="34"/>
    <x v="109"/>
    <x v="7"/>
    <x v="34"/>
    <x v="2503"/>
    <d v="2016-06-07T16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x v="34"/>
    <x v="109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x v="34"/>
    <x v="109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x v="34"/>
    <x v="722"/>
    <x v="7"/>
    <x v="34"/>
    <x v="2506"/>
    <d v="2015-10-03T16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x v="34"/>
    <x v="109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x v="34"/>
    <x v="109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x v="34"/>
    <x v="1921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x v="34"/>
    <x v="840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x v="34"/>
    <x v="109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x v="34"/>
    <x v="109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x v="34"/>
    <x v="109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x v="34"/>
    <x v="1922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x v="34"/>
    <x v="1923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x v="34"/>
    <x v="109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x v="34"/>
    <x v="1924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x v="34"/>
    <x v="109"/>
    <x v="7"/>
    <x v="34"/>
    <x v="2518"/>
    <d v="2014-11-13T12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x v="34"/>
    <x v="19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x v="34"/>
    <x v="109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x v="35"/>
    <x v="1926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x v="35"/>
    <x v="31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x v="35"/>
    <x v="1927"/>
    <x v="4"/>
    <x v="35"/>
    <x v="2523"/>
    <d v="2014-11-17T19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x v="35"/>
    <x v="26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x v="35"/>
    <x v="1928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x v="35"/>
    <x v="1929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x v="35"/>
    <x v="1930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x v="35"/>
    <x v="1931"/>
    <x v="4"/>
    <x v="35"/>
    <x v="2528"/>
    <d v="2015-08-20T06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x v="35"/>
    <x v="1932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x v="35"/>
    <x v="31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x v="35"/>
    <x v="84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x v="35"/>
    <x v="1933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x v="35"/>
    <x v="193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x v="35"/>
    <x v="2"/>
    <x v="4"/>
    <x v="35"/>
    <x v="2534"/>
    <d v="2010-01-01T01:00:00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x v="35"/>
    <x v="640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x v="35"/>
    <x v="1339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x v="35"/>
    <x v="1007"/>
    <x v="4"/>
    <x v="35"/>
    <x v="2537"/>
    <d v="2011-08-01T10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x v="35"/>
    <x v="1935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x v="35"/>
    <x v="598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x v="35"/>
    <x v="1936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x v="35"/>
    <x v="1937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x v="35"/>
    <x v="1938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x v="35"/>
    <x v="1939"/>
    <x v="4"/>
    <x v="35"/>
    <x v="2543"/>
    <d v="2011-01-01T22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x v="35"/>
    <x v="1940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x v="35"/>
    <x v="1941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x v="35"/>
    <x v="1942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x v="35"/>
    <x v="1943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x v="35"/>
    <x v="1944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x v="35"/>
    <x v="1945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x v="35"/>
    <x v="1946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x v="35"/>
    <x v="1947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x v="35"/>
    <x v="163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x v="35"/>
    <x v="1948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x v="35"/>
    <x v="1949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x v="35"/>
    <x v="1950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x v="35"/>
    <x v="1951"/>
    <x v="4"/>
    <x v="35"/>
    <x v="2556"/>
    <d v="2012-12-24T18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x v="35"/>
    <x v="1952"/>
    <x v="4"/>
    <x v="35"/>
    <x v="2557"/>
    <d v="2014-05-15T12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x v="35"/>
    <x v="1953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x v="35"/>
    <x v="1954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x v="35"/>
    <x v="1787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x v="19"/>
    <x v="109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x v="19"/>
    <x v="571"/>
    <x v="7"/>
    <x v="19"/>
    <x v="2562"/>
    <d v="2016-10-11T07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x v="19"/>
    <x v="109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x v="19"/>
    <x v="109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x v="19"/>
    <x v="46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x v="19"/>
    <x v="109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x v="19"/>
    <x v="48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x v="19"/>
    <x v="724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x v="19"/>
    <x v="195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x v="19"/>
    <x v="1956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x v="19"/>
    <x v="1161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x v="19"/>
    <x v="109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x v="19"/>
    <x v="109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x v="19"/>
    <x v="109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x v="19"/>
    <x v="109"/>
    <x v="7"/>
    <x v="19"/>
    <x v="2575"/>
    <d v="2015-01-11T21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x v="19"/>
    <x v="109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x v="19"/>
    <x v="109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x v="19"/>
    <x v="109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x v="19"/>
    <x v="1957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x v="19"/>
    <x v="722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x v="19"/>
    <x v="1958"/>
    <x v="7"/>
    <x v="19"/>
    <x v="2581"/>
    <d v="2015-11-16T11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x v="19"/>
    <x v="1959"/>
    <x v="7"/>
    <x v="19"/>
    <x v="2582"/>
    <d v="2016-10-29T18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x v="19"/>
    <x v="724"/>
    <x v="7"/>
    <x v="19"/>
    <x v="2583"/>
    <d v="2015-03-16T12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x v="19"/>
    <x v="109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x v="19"/>
    <x v="874"/>
    <x v="7"/>
    <x v="19"/>
    <x v="2585"/>
    <d v="2014-07-05T18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x v="19"/>
    <x v="87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x v="19"/>
    <x v="1960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x v="19"/>
    <x v="1961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x v="19"/>
    <x v="13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x v="19"/>
    <x v="109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x v="19"/>
    <x v="165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x v="19"/>
    <x v="874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x v="19"/>
    <x v="109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x v="19"/>
    <x v="466"/>
    <x v="7"/>
    <x v="19"/>
    <x v="2594"/>
    <d v="2014-08-07T18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x v="19"/>
    <x v="1962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x v="19"/>
    <x v="1963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x v="19"/>
    <x v="905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x v="19"/>
    <x v="1964"/>
    <x v="7"/>
    <x v="19"/>
    <x v="2598"/>
    <d v="2015-09-23T15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x v="19"/>
    <x v="1965"/>
    <x v="7"/>
    <x v="19"/>
    <x v="2599"/>
    <d v="2014-08-03T13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x v="19"/>
    <x v="1966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x v="36"/>
    <x v="1967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x v="36"/>
    <x v="1968"/>
    <x v="2"/>
    <x v="36"/>
    <x v="2602"/>
    <d v="2014-11-12T16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x v="36"/>
    <x v="1969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x v="36"/>
    <x v="1970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x v="36"/>
    <x v="1971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x v="36"/>
    <x v="1972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x v="36"/>
    <x v="1973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x v="36"/>
    <x v="1974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x v="36"/>
    <x v="1975"/>
    <x v="2"/>
    <x v="36"/>
    <x v="2609"/>
    <d v="2012-07-15T00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x v="36"/>
    <x v="1976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x v="36"/>
    <x v="1977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x v="36"/>
    <x v="1978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x v="36"/>
    <x v="1979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x v="36"/>
    <x v="607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x v="36"/>
    <x v="1980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x v="36"/>
    <x v="1981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x v="36"/>
    <x v="1982"/>
    <x v="2"/>
    <x v="36"/>
    <x v="2617"/>
    <d v="2014-10-20T15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x v="36"/>
    <x v="198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x v="36"/>
    <x v="1984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x v="36"/>
    <x v="1985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x v="36"/>
    <x v="1986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x v="36"/>
    <x v="1987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x v="36"/>
    <x v="430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x v="36"/>
    <x v="1988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x v="36"/>
    <x v="1989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x v="36"/>
    <x v="199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x v="36"/>
    <x v="1991"/>
    <x v="2"/>
    <x v="36"/>
    <x v="2627"/>
    <d v="2015-11-26T15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x v="36"/>
    <x v="1992"/>
    <x v="2"/>
    <x v="36"/>
    <x v="2628"/>
    <d v="2014-11-30T18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x v="36"/>
    <x v="1993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x v="36"/>
    <x v="1994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x v="36"/>
    <x v="1995"/>
    <x v="2"/>
    <x v="36"/>
    <x v="2631"/>
    <d v="2015-08-29T23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x v="36"/>
    <x v="1996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x v="36"/>
    <x v="1997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x v="36"/>
    <x v="1998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x v="36"/>
    <x v="31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x v="36"/>
    <x v="1999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x v="36"/>
    <x v="2000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x v="36"/>
    <x v="2001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x v="36"/>
    <x v="200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x v="36"/>
    <x v="1719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x v="36"/>
    <x v="460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x v="36"/>
    <x v="109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x v="36"/>
    <x v="2003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x v="36"/>
    <x v="200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x v="36"/>
    <x v="1131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x v="36"/>
    <x v="200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x v="36"/>
    <x v="2006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x v="36"/>
    <x v="2007"/>
    <x v="2"/>
    <x v="36"/>
    <x v="2648"/>
    <d v="2016-03-09T12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x v="36"/>
    <x v="2008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x v="36"/>
    <x v="2009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x v="36"/>
    <x v="2010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x v="36"/>
    <x v="2011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x v="36"/>
    <x v="2012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x v="36"/>
    <x v="2013"/>
    <x v="2"/>
    <x v="36"/>
    <x v="2654"/>
    <d v="2015-04-21T08:25:2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x v="36"/>
    <x v="2014"/>
    <x v="2"/>
    <x v="36"/>
    <x v="2655"/>
    <d v="2016-02-09T15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x v="36"/>
    <x v="2015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x v="36"/>
    <x v="2016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x v="36"/>
    <x v="2017"/>
    <x v="2"/>
    <x v="36"/>
    <x v="2658"/>
    <d v="2016-07-30T16:13:14"/>
  </r>
  <r>
    <n v="2659"/>
    <s v="test (Canceled)"/>
    <s v="test"/>
    <x v="197"/>
    <x v="1819"/>
    <x v="1"/>
    <x v="0"/>
    <s v="USD"/>
    <n v="1429321210"/>
    <n v="1426729210"/>
    <b v="0"/>
    <x v="73"/>
    <b v="0"/>
    <x v="36"/>
    <x v="2018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x v="36"/>
    <x v="2019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x v="37"/>
    <x v="133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x v="37"/>
    <x v="2020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x v="37"/>
    <x v="2021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x v="37"/>
    <x v="2022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x v="37"/>
    <x v="2023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x v="37"/>
    <x v="2024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x v="37"/>
    <x v="1934"/>
    <x v="2"/>
    <x v="37"/>
    <x v="2667"/>
    <d v="2016-02-10T17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x v="37"/>
    <x v="202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x v="37"/>
    <x v="1239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x v="37"/>
    <x v="202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x v="37"/>
    <x v="2027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x v="37"/>
    <x v="2028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x v="37"/>
    <x v="2029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x v="37"/>
    <x v="2030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x v="37"/>
    <x v="2031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x v="37"/>
    <x v="2032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x v="37"/>
    <x v="2033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x v="37"/>
    <x v="2034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x v="37"/>
    <x v="2035"/>
    <x v="2"/>
    <x v="37"/>
    <x v="2679"/>
    <d v="2015-02-27T19:01:34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x v="37"/>
    <x v="2036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x v="19"/>
    <x v="1839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x v="19"/>
    <x v="2037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x v="19"/>
    <x v="1156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x v="19"/>
    <x v="736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x v="19"/>
    <x v="45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x v="19"/>
    <x v="109"/>
    <x v="7"/>
    <x v="19"/>
    <x v="2686"/>
    <d v="2014-09-30T18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x v="19"/>
    <x v="109"/>
    <x v="7"/>
    <x v="19"/>
    <x v="2687"/>
    <d v="2015-06-29T10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x v="19"/>
    <x v="2038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x v="19"/>
    <x v="187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x v="19"/>
    <x v="2039"/>
    <x v="7"/>
    <x v="19"/>
    <x v="2690"/>
    <d v="2015-06-02T21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x v="19"/>
    <x v="2040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x v="19"/>
    <x v="115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x v="19"/>
    <x v="417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x v="19"/>
    <x v="372"/>
    <x v="7"/>
    <x v="19"/>
    <x v="2694"/>
    <d v="2014-09-25T22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x v="19"/>
    <x v="2041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x v="19"/>
    <x v="2042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x v="19"/>
    <x v="2043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x v="19"/>
    <x v="2044"/>
    <x v="7"/>
    <x v="19"/>
    <x v="2698"/>
    <d v="2014-06-27T16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x v="19"/>
    <x v="109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x v="19"/>
    <x v="204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x v="38"/>
    <x v="2046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x v="38"/>
    <x v="2047"/>
    <x v="1"/>
    <x v="38"/>
    <x v="2702"/>
    <d v="2017-04-05T13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x v="38"/>
    <x v="603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x v="38"/>
    <x v="2048"/>
    <x v="1"/>
    <x v="38"/>
    <x v="2704"/>
    <d v="2017-04-05T14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x v="38"/>
    <x v="2049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x v="38"/>
    <x v="2050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x v="38"/>
    <x v="2051"/>
    <x v="1"/>
    <x v="38"/>
    <x v="2707"/>
    <d v="2013-05-27T01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x v="38"/>
    <x v="2052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x v="38"/>
    <x v="2053"/>
    <x v="1"/>
    <x v="38"/>
    <x v="2709"/>
    <d v="2016-10-03T22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x v="38"/>
    <x v="20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x v="38"/>
    <x v="2055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x v="38"/>
    <x v="2056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x v="38"/>
    <x v="2057"/>
    <x v="1"/>
    <x v="38"/>
    <x v="2713"/>
    <d v="2015-12-24T10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x v="38"/>
    <x v="2058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x v="38"/>
    <x v="2059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x v="38"/>
    <x v="2060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x v="38"/>
    <x v="2061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x v="38"/>
    <x v="2062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x v="38"/>
    <x v="2063"/>
    <x v="1"/>
    <x v="38"/>
    <x v="2719"/>
    <d v="2016-04-17T18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x v="38"/>
    <x v="2064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x v="30"/>
    <x v="2065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x v="30"/>
    <x v="2066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x v="30"/>
    <x v="2067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x v="30"/>
    <x v="2068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x v="30"/>
    <x v="2069"/>
    <x v="2"/>
    <x v="30"/>
    <x v="2725"/>
    <d v="2017-03-01T12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x v="30"/>
    <x v="2070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x v="30"/>
    <x v="2071"/>
    <x v="2"/>
    <x v="30"/>
    <x v="2727"/>
    <d v="2015-08-07T11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x v="30"/>
    <x v="2072"/>
    <x v="2"/>
    <x v="30"/>
    <x v="2728"/>
    <d v="2015-12-30T09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x v="30"/>
    <x v="970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x v="30"/>
    <x v="2073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x v="30"/>
    <x v="2074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x v="30"/>
    <x v="2075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x v="30"/>
    <x v="20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x v="30"/>
    <x v="2077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x v="30"/>
    <x v="2078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x v="30"/>
    <x v="2079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x v="30"/>
    <x v="2080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x v="30"/>
    <x v="2081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x v="30"/>
    <x v="2082"/>
    <x v="2"/>
    <x v="30"/>
    <x v="2739"/>
    <d v="2014-05-05T16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x v="30"/>
    <x v="101"/>
    <x v="2"/>
    <x v="30"/>
    <x v="2740"/>
    <d v="2015-03-11T18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x v="39"/>
    <x v="2083"/>
    <x v="3"/>
    <x v="39"/>
    <x v="2741"/>
    <d v="2014-10-19T21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x v="39"/>
    <x v="208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x v="39"/>
    <x v="109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x v="39"/>
    <x v="2085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x v="39"/>
    <x v="2086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x v="39"/>
    <x v="2087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x v="39"/>
    <x v="2088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x v="39"/>
    <x v="550"/>
    <x v="3"/>
    <x v="39"/>
    <x v="2748"/>
    <d v="2016-09-02T12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x v="39"/>
    <x v="2089"/>
    <x v="3"/>
    <x v="39"/>
    <x v="2749"/>
    <d v="2015-04-04T13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x v="39"/>
    <x v="109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x v="39"/>
    <x v="109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x v="39"/>
    <x v="2090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x v="39"/>
    <x v="2091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x v="39"/>
    <x v="109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x v="39"/>
    <x v="209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x v="39"/>
    <x v="156"/>
    <x v="3"/>
    <x v="39"/>
    <x v="2756"/>
    <d v="2014-01-11T16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x v="39"/>
    <x v="886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x v="39"/>
    <x v="2093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x v="39"/>
    <x v="1131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x v="39"/>
    <x v="109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x v="39"/>
    <x v="174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x v="39"/>
    <x v="2094"/>
    <x v="3"/>
    <x v="39"/>
    <x v="2762"/>
    <d v="2012-03-18T18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x v="39"/>
    <x v="2095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x v="39"/>
    <x v="2096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x v="39"/>
    <x v="109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x v="39"/>
    <x v="172"/>
    <x v="3"/>
    <x v="39"/>
    <x v="2766"/>
    <d v="2011-08-11T11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x v="39"/>
    <x v="1671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x v="39"/>
    <x v="2097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x v="39"/>
    <x v="116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x v="39"/>
    <x v="2098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x v="39"/>
    <x v="109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x v="39"/>
    <x v="109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x v="39"/>
    <x v="2099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x v="39"/>
    <x v="2100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x v="39"/>
    <x v="419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x v="39"/>
    <x v="210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x v="39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x v="39"/>
    <x v="2102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x v="39"/>
    <x v="2103"/>
    <x v="3"/>
    <x v="39"/>
    <x v="2779"/>
    <d v="2015-11-22T10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x v="39"/>
    <x v="109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x v="6"/>
    <x v="210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x v="6"/>
    <x v="43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x v="6"/>
    <x v="1444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x v="6"/>
    <x v="98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x v="6"/>
    <x v="212"/>
    <x v="1"/>
    <x v="6"/>
    <x v="2785"/>
    <d v="2016-08-05T16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x v="6"/>
    <x v="2105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x v="6"/>
    <x v="2106"/>
    <x v="1"/>
    <x v="6"/>
    <x v="2787"/>
    <d v="2014-07-17T23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x v="6"/>
    <x v="78"/>
    <x v="1"/>
    <x v="6"/>
    <x v="2788"/>
    <d v="2016-07-29T11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x v="6"/>
    <x v="2107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x v="6"/>
    <x v="2108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x v="6"/>
    <x v="7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x v="6"/>
    <x v="2109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x v="6"/>
    <x v="2110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x v="6"/>
    <x v="2111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x v="6"/>
    <x v="2112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x v="6"/>
    <x v="2113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x v="6"/>
    <x v="2114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x v="6"/>
    <x v="57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x v="6"/>
    <x v="2115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x v="6"/>
    <x v="2116"/>
    <x v="1"/>
    <x v="6"/>
    <x v="2800"/>
    <d v="2015-01-04T08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x v="6"/>
    <x v="2117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x v="6"/>
    <x v="2118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x v="6"/>
    <x v="2119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x v="6"/>
    <x v="935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x v="6"/>
    <x v="1007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x v="6"/>
    <x v="2120"/>
    <x v="1"/>
    <x v="6"/>
    <x v="2806"/>
    <d v="2015-08-05T06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x v="6"/>
    <x v="582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x v="6"/>
    <x v="2121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x v="6"/>
    <x v="2122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x v="6"/>
    <x v="2123"/>
    <x v="1"/>
    <x v="6"/>
    <x v="2810"/>
    <d v="2014-05-31T22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x v="6"/>
    <x v="2124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x v="6"/>
    <x v="2125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x v="6"/>
    <x v="2126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x v="6"/>
    <x v="2127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x v="6"/>
    <x v="1003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x v="6"/>
    <x v="212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x v="6"/>
    <x v="2129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x v="6"/>
    <x v="2130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x v="6"/>
    <x v="2131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x v="6"/>
    <x v="1627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x v="6"/>
    <x v="31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x v="6"/>
    <x v="31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x v="6"/>
    <x v="1014"/>
    <x v="1"/>
    <x v="6"/>
    <x v="2823"/>
    <d v="2015-03-31T17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x v="6"/>
    <x v="2132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x v="6"/>
    <x v="101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x v="6"/>
    <x v="213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x v="6"/>
    <x v="966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x v="6"/>
    <x v="2134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x v="6"/>
    <x v="2135"/>
    <x v="1"/>
    <x v="6"/>
    <x v="2829"/>
    <d v="2016-06-02T05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x v="6"/>
    <x v="31"/>
    <x v="1"/>
    <x v="6"/>
    <x v="2830"/>
    <d v="2014-05-11T22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x v="6"/>
    <x v="1934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x v="6"/>
    <x v="2136"/>
    <x v="1"/>
    <x v="6"/>
    <x v="2832"/>
    <d v="2014-11-23T17:00:00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x v="6"/>
    <x v="2137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x v="6"/>
    <x v="2138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x v="6"/>
    <x v="2139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x v="6"/>
    <x v="919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x v="6"/>
    <x v="31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x v="6"/>
    <x v="966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x v="6"/>
    <x v="2140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x v="6"/>
    <x v="87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x v="6"/>
    <x v="46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x v="6"/>
    <x v="109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x v="6"/>
    <x v="109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x v="6"/>
    <x v="2141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x v="6"/>
    <x v="2142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x v="6"/>
    <x v="109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x v="6"/>
    <x v="109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x v="6"/>
    <x v="418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x v="6"/>
    <x v="460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x v="6"/>
    <x v="214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x v="6"/>
    <x v="109"/>
    <x v="1"/>
    <x v="6"/>
    <x v="2851"/>
    <d v="2016-01-29T18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x v="6"/>
    <x v="1160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x v="6"/>
    <x v="109"/>
    <x v="1"/>
    <x v="6"/>
    <x v="2853"/>
    <d v="2014-09-13T23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x v="6"/>
    <x v="2144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x v="6"/>
    <x v="2145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x v="6"/>
    <x v="2146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x v="6"/>
    <x v="2147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x v="6"/>
    <x v="109"/>
    <x v="1"/>
    <x v="6"/>
    <x v="2858"/>
    <d v="2014-12-05T06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x v="6"/>
    <x v="1922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x v="6"/>
    <x v="2148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x v="6"/>
    <x v="2149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x v="6"/>
    <x v="2150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x v="6"/>
    <x v="167"/>
    <x v="1"/>
    <x v="6"/>
    <x v="2863"/>
    <d v="2014-09-09T11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x v="6"/>
    <x v="1462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x v="6"/>
    <x v="109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x v="6"/>
    <x v="215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x v="6"/>
    <x v="2152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x v="6"/>
    <x v="2153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x v="6"/>
    <x v="201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x v="6"/>
    <x v="2154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x v="6"/>
    <x v="2155"/>
    <x v="1"/>
    <x v="6"/>
    <x v="2871"/>
    <d v="2014-12-21T12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x v="6"/>
    <x v="109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x v="6"/>
    <x v="215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x v="6"/>
    <x v="1656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x v="6"/>
    <x v="2157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x v="6"/>
    <x v="109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x v="6"/>
    <x v="2158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x v="6"/>
    <x v="1153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x v="6"/>
    <x v="215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x v="6"/>
    <x v="216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x v="6"/>
    <x v="109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x v="6"/>
    <x v="216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x v="6"/>
    <x v="2162"/>
    <x v="1"/>
    <x v="6"/>
    <x v="2883"/>
    <d v="2016-02-05T23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x v="6"/>
    <x v="2163"/>
    <x v="1"/>
    <x v="6"/>
    <x v="2884"/>
    <d v="2014-12-05T12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x v="6"/>
    <x v="2164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x v="6"/>
    <x v="152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x v="6"/>
    <x v="87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x v="6"/>
    <x v="109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x v="6"/>
    <x v="2165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x v="6"/>
    <x v="85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x v="6"/>
    <x v="2166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x v="6"/>
    <x v="2167"/>
    <x v="1"/>
    <x v="6"/>
    <x v="2892"/>
    <d v="2014-08-25T16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x v="6"/>
    <x v="724"/>
    <x v="1"/>
    <x v="6"/>
    <x v="2893"/>
    <d v="2015-01-08T21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x v="6"/>
    <x v="109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x v="6"/>
    <x v="2168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x v="6"/>
    <x v="2169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x v="6"/>
    <x v="2170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x v="6"/>
    <x v="2171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x v="6"/>
    <x v="109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x v="6"/>
    <x v="2172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x v="6"/>
    <x v="417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x v="6"/>
    <x v="37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x v="6"/>
    <x v="2173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x v="6"/>
    <x v="152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x v="6"/>
    <x v="2174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x v="6"/>
    <x v="2175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x v="6"/>
    <x v="123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x v="6"/>
    <x v="17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x v="6"/>
    <x v="469"/>
    <x v="1"/>
    <x v="6"/>
    <x v="2909"/>
    <d v="2014-11-25T14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x v="6"/>
    <x v="372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x v="6"/>
    <x v="2176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x v="6"/>
    <x v="2177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x v="6"/>
    <x v="459"/>
    <x v="1"/>
    <x v="6"/>
    <x v="2913"/>
    <d v="2014-09-06T17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x v="6"/>
    <x v="524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x v="6"/>
    <x v="2178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x v="6"/>
    <x v="2179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x v="6"/>
    <x v="2180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x v="6"/>
    <x v="2181"/>
    <x v="1"/>
    <x v="6"/>
    <x v="2918"/>
    <d v="2015-10-29T10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x v="6"/>
    <x v="2182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x v="6"/>
    <x v="218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x v="40"/>
    <x v="2184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x v="40"/>
    <x v="3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x v="40"/>
    <x v="31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x v="40"/>
    <x v="191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x v="40"/>
    <x v="21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x v="40"/>
    <x v="1054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x v="40"/>
    <x v="2186"/>
    <x v="1"/>
    <x v="40"/>
    <x v="2927"/>
    <d v="2014-07-15T00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x v="40"/>
    <x v="31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x v="40"/>
    <x v="2187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x v="40"/>
    <x v="2188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x v="40"/>
    <x v="938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x v="40"/>
    <x v="2189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x v="40"/>
    <x v="2190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x v="40"/>
    <x v="1277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x v="40"/>
    <x v="219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x v="40"/>
    <x v="602"/>
    <x v="1"/>
    <x v="40"/>
    <x v="2936"/>
    <d v="2014-10-12T23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x v="40"/>
    <x v="25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x v="40"/>
    <x v="300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x v="40"/>
    <x v="219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x v="40"/>
    <x v="2193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x v="38"/>
    <x v="524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x v="38"/>
    <x v="2194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x v="38"/>
    <x v="109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x v="38"/>
    <x v="46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x v="38"/>
    <x v="109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x v="38"/>
    <x v="37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x v="38"/>
    <x v="2195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x v="38"/>
    <x v="2196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x v="38"/>
    <x v="453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x v="38"/>
    <x v="109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x v="38"/>
    <x v="2197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x v="38"/>
    <x v="2198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x v="38"/>
    <x v="2199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x v="38"/>
    <x v="109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x v="38"/>
    <x v="2200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x v="38"/>
    <x v="2201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x v="38"/>
    <x v="2202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x v="38"/>
    <x v="109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x v="38"/>
    <x v="109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x v="38"/>
    <x v="109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x v="6"/>
    <x v="220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x v="6"/>
    <x v="662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x v="6"/>
    <x v="2204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x v="6"/>
    <x v="2205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x v="6"/>
    <x v="2206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x v="6"/>
    <x v="2207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x v="6"/>
    <x v="2208"/>
    <x v="1"/>
    <x v="6"/>
    <x v="2967"/>
    <d v="2015-03-08T22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x v="6"/>
    <x v="93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x v="6"/>
    <x v="2209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x v="6"/>
    <x v="938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x v="6"/>
    <x v="2210"/>
    <x v="1"/>
    <x v="6"/>
    <x v="2971"/>
    <d v="2014-08-31T10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x v="6"/>
    <x v="2211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x v="6"/>
    <x v="2212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x v="6"/>
    <x v="607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x v="6"/>
    <x v="2213"/>
    <x v="1"/>
    <x v="6"/>
    <x v="2975"/>
    <d v="2014-11-26T22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x v="6"/>
    <x v="2214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x v="6"/>
    <x v="2215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x v="6"/>
    <x v="2216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x v="6"/>
    <x v="578"/>
    <x v="1"/>
    <x v="6"/>
    <x v="2979"/>
    <d v="2015-01-06T01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x v="6"/>
    <x v="2217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x v="38"/>
    <x v="2218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x v="38"/>
    <x v="2219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x v="38"/>
    <x v="2220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x v="38"/>
    <x v="2221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x v="38"/>
    <x v="2222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x v="38"/>
    <x v="269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x v="38"/>
    <x v="2223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x v="38"/>
    <x v="31"/>
    <x v="1"/>
    <x v="38"/>
    <x v="2988"/>
    <d v="2016-06-20T03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x v="38"/>
    <x v="2224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x v="38"/>
    <x v="31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x v="38"/>
    <x v="2225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x v="38"/>
    <x v="2226"/>
    <x v="1"/>
    <x v="38"/>
    <x v="2992"/>
    <d v="2016-10-09T13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x v="38"/>
    <x v="2227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x v="38"/>
    <x v="2228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x v="38"/>
    <x v="2229"/>
    <x v="1"/>
    <x v="38"/>
    <x v="2995"/>
    <d v="2017-01-19T10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x v="38"/>
    <x v="2230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x v="38"/>
    <x v="2231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x v="38"/>
    <x v="2232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x v="38"/>
    <x v="2233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x v="38"/>
    <x v="31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x v="38"/>
    <x v="2234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x v="38"/>
    <x v="223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x v="38"/>
    <x v="2107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x v="38"/>
    <x v="2236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x v="38"/>
    <x v="2237"/>
    <x v="1"/>
    <x v="38"/>
    <x v="3005"/>
    <d v="2014-10-06T11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x v="38"/>
    <x v="2133"/>
    <x v="1"/>
    <x v="38"/>
    <x v="3006"/>
    <d v="2014-12-14T13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x v="38"/>
    <x v="2238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x v="38"/>
    <x v="2107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x v="38"/>
    <x v="2239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x v="38"/>
    <x v="2240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x v="38"/>
    <x v="2241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x v="38"/>
    <x v="2242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x v="38"/>
    <x v="2243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x v="38"/>
    <x v="2244"/>
    <x v="1"/>
    <x v="38"/>
    <x v="3014"/>
    <d v="2014-11-05T00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x v="38"/>
    <x v="2245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x v="38"/>
    <x v="2246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x v="38"/>
    <x v="2247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x v="38"/>
    <x v="2248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x v="38"/>
    <x v="2249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x v="38"/>
    <x v="2250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x v="38"/>
    <x v="2251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x v="38"/>
    <x v="2252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x v="38"/>
    <x v="288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x v="38"/>
    <x v="2253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x v="38"/>
    <x v="2254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x v="38"/>
    <x v="2255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x v="38"/>
    <x v="2256"/>
    <x v="1"/>
    <x v="38"/>
    <x v="3027"/>
    <d v="2015-03-20T10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x v="38"/>
    <x v="2257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x v="38"/>
    <x v="2258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x v="38"/>
    <x v="2259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x v="38"/>
    <x v="31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x v="38"/>
    <x v="66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x v="38"/>
    <x v="226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x v="38"/>
    <x v="2261"/>
    <x v="1"/>
    <x v="38"/>
    <x v="3034"/>
    <d v="2016-10-31T22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x v="38"/>
    <x v="226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x v="38"/>
    <x v="226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x v="38"/>
    <x v="226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x v="38"/>
    <x v="10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x v="38"/>
    <x v="2265"/>
    <x v="1"/>
    <x v="38"/>
    <x v="3039"/>
    <d v="2013-12-29T02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x v="38"/>
    <x v="1881"/>
    <x v="1"/>
    <x v="38"/>
    <x v="3040"/>
    <d v="2015-06-26T18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x v="38"/>
    <x v="2266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x v="38"/>
    <x v="602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x v="38"/>
    <x v="2267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x v="38"/>
    <x v="2268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x v="38"/>
    <x v="2269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x v="38"/>
    <x v="2270"/>
    <x v="1"/>
    <x v="38"/>
    <x v="3046"/>
    <d v="2014-09-09T23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x v="38"/>
    <x v="2271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x v="38"/>
    <x v="2272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x v="38"/>
    <x v="313"/>
    <x v="1"/>
    <x v="38"/>
    <x v="3049"/>
    <d v="2015-06-13T19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x v="38"/>
    <x v="938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x v="38"/>
    <x v="227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x v="38"/>
    <x v="840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x v="38"/>
    <x v="177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x v="38"/>
    <x v="109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x v="38"/>
    <x v="2274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x v="38"/>
    <x v="109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x v="38"/>
    <x v="109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x v="38"/>
    <x v="374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x v="38"/>
    <x v="2275"/>
    <x v="1"/>
    <x v="38"/>
    <x v="3059"/>
    <d v="2014-08-08T17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x v="38"/>
    <x v="2276"/>
    <x v="1"/>
    <x v="38"/>
    <x v="3060"/>
    <d v="2015-09-28T01:35:34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x v="38"/>
    <x v="109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x v="38"/>
    <x v="2277"/>
    <x v="1"/>
    <x v="38"/>
    <x v="3062"/>
    <d v="2015-09-30T13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x v="38"/>
    <x v="2278"/>
    <x v="1"/>
    <x v="38"/>
    <x v="3063"/>
    <d v="2016-10-22T17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x v="38"/>
    <x v="2279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x v="38"/>
    <x v="167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x v="38"/>
    <x v="2280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x v="38"/>
    <x v="453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x v="38"/>
    <x v="2281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x v="38"/>
    <x v="228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x v="38"/>
    <x v="2283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x v="38"/>
    <x v="2284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x v="38"/>
    <x v="374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x v="38"/>
    <x v="2285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x v="38"/>
    <x v="2286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x v="38"/>
    <x v="2287"/>
    <x v="1"/>
    <x v="38"/>
    <x v="3075"/>
    <d v="2016-08-18T21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x v="38"/>
    <x v="2288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x v="38"/>
    <x v="228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x v="38"/>
    <x v="2290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x v="38"/>
    <x v="2291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x v="38"/>
    <x v="2292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x v="38"/>
    <x v="2293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x v="38"/>
    <x v="109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x v="38"/>
    <x v="122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x v="38"/>
    <x v="2294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x v="38"/>
    <x v="2295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x v="38"/>
    <x v="1161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x v="38"/>
    <x v="89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x v="38"/>
    <x v="2296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x v="38"/>
    <x v="229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x v="38"/>
    <x v="229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x v="38"/>
    <x v="229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x v="38"/>
    <x v="230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x v="38"/>
    <x v="230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x v="38"/>
    <x v="1866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x v="38"/>
    <x v="2302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x v="38"/>
    <x v="2303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x v="38"/>
    <x v="2304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x v="38"/>
    <x v="2305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x v="38"/>
    <x v="230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x v="38"/>
    <x v="2307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x v="38"/>
    <x v="746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x v="38"/>
    <x v="2308"/>
    <x v="1"/>
    <x v="38"/>
    <x v="3102"/>
    <d v="2016-08-23T03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x v="38"/>
    <x v="2309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x v="38"/>
    <x v="2310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x v="38"/>
    <x v="2311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x v="38"/>
    <x v="2312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x v="38"/>
    <x v="2313"/>
    <x v="1"/>
    <x v="38"/>
    <x v="3107"/>
    <d v="2015-05-11T14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x v="38"/>
    <x v="2314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x v="38"/>
    <x v="2315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x v="38"/>
    <x v="167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x v="38"/>
    <x v="2316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x v="38"/>
    <x v="2317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x v="38"/>
    <x v="2318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x v="38"/>
    <x v="109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x v="38"/>
    <x v="419"/>
    <x v="1"/>
    <x v="38"/>
    <x v="3115"/>
    <d v="2016-06-05T05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x v="38"/>
    <x v="2319"/>
    <x v="1"/>
    <x v="38"/>
    <x v="3116"/>
    <d v="2015-04-01T07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x v="38"/>
    <x v="370"/>
    <x v="1"/>
    <x v="38"/>
    <x v="3117"/>
    <d v="2016-05-27T08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x v="38"/>
    <x v="691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x v="38"/>
    <x v="833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x v="38"/>
    <x v="2320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x v="38"/>
    <x v="886"/>
    <x v="1"/>
    <x v="38"/>
    <x v="3121"/>
    <d v="2014-09-26T11:18:55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x v="38"/>
    <x v="2321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x v="38"/>
    <x v="232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x v="38"/>
    <x v="2323"/>
    <x v="1"/>
    <x v="38"/>
    <x v="3124"/>
    <d v="2015-02-02T13:43:21"/>
  </r>
  <r>
    <n v="3125"/>
    <s v="N/A (Canceled)"/>
    <s v="N/A"/>
    <x v="86"/>
    <x v="117"/>
    <x v="1"/>
    <x v="0"/>
    <s v="USD"/>
    <n v="1452142672"/>
    <n v="1449550672"/>
    <b v="0"/>
    <x v="78"/>
    <b v="0"/>
    <x v="38"/>
    <x v="109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x v="38"/>
    <x v="2324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x v="38"/>
    <x v="109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x v="6"/>
    <x v="23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x v="6"/>
    <x v="417"/>
    <x v="1"/>
    <x v="6"/>
    <x v="3129"/>
    <d v="2017-04-18T14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x v="6"/>
    <x v="2326"/>
    <x v="1"/>
    <x v="6"/>
    <x v="3130"/>
    <d v="2017-04-13T23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x v="6"/>
    <x v="2327"/>
    <x v="1"/>
    <x v="6"/>
    <x v="3131"/>
    <d v="2017-04-08T07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x v="6"/>
    <x v="108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x v="6"/>
    <x v="1277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x v="6"/>
    <x v="2328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x v="6"/>
    <x v="2329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x v="6"/>
    <x v="2330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x v="6"/>
    <x v="422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x v="6"/>
    <x v="109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x v="6"/>
    <x v="2331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x v="6"/>
    <x v="2332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x v="6"/>
    <x v="2333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x v="6"/>
    <x v="2334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x v="6"/>
    <x v="109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x v="6"/>
    <x v="2335"/>
    <x v="1"/>
    <x v="6"/>
    <x v="3144"/>
    <d v="2017-03-19T01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x v="6"/>
    <x v="109"/>
    <x v="1"/>
    <x v="6"/>
    <x v="3145"/>
    <d v="2017-03-27T18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x v="6"/>
    <x v="1131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x v="6"/>
    <x v="2336"/>
    <x v="1"/>
    <x v="6"/>
    <x v="3147"/>
    <d v="2014-11-06T19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x v="6"/>
    <x v="2337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x v="6"/>
    <x v="87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x v="6"/>
    <x v="50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x v="6"/>
    <x v="84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x v="6"/>
    <x v="2338"/>
    <x v="1"/>
    <x v="6"/>
    <x v="3152"/>
    <d v="2013-11-02T15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x v="6"/>
    <x v="2339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x v="6"/>
    <x v="2340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x v="6"/>
    <x v="2341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x v="6"/>
    <x v="2342"/>
    <x v="1"/>
    <x v="6"/>
    <x v="3156"/>
    <d v="2012-06-01T17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x v="6"/>
    <x v="50"/>
    <x v="1"/>
    <x v="6"/>
    <x v="3157"/>
    <d v="2014-07-19T00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x v="6"/>
    <x v="430"/>
    <x v="1"/>
    <x v="6"/>
    <x v="3158"/>
    <d v="2013-07-22T15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x v="6"/>
    <x v="234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x v="6"/>
    <x v="1400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x v="6"/>
    <x v="2344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x v="6"/>
    <x v="234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x v="6"/>
    <x v="23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x v="6"/>
    <x v="2347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x v="6"/>
    <x v="2348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x v="6"/>
    <x v="2349"/>
    <x v="1"/>
    <x v="6"/>
    <x v="3166"/>
    <d v="2014-11-26T02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x v="6"/>
    <x v="2350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x v="6"/>
    <x v="2351"/>
    <x v="1"/>
    <x v="6"/>
    <x v="3168"/>
    <d v="2014-06-13T17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x v="6"/>
    <x v="2352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x v="6"/>
    <x v="2353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x v="6"/>
    <x v="2354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x v="6"/>
    <x v="935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x v="6"/>
    <x v="288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x v="6"/>
    <x v="235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x v="6"/>
    <x v="235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x v="6"/>
    <x v="235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x v="6"/>
    <x v="235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x v="6"/>
    <x v="2359"/>
    <x v="1"/>
    <x v="6"/>
    <x v="3178"/>
    <d v="2014-07-16T09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x v="6"/>
    <x v="236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x v="6"/>
    <x v="236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x v="6"/>
    <x v="220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x v="6"/>
    <x v="2191"/>
    <x v="1"/>
    <x v="6"/>
    <x v="3182"/>
    <d v="2012-01-31T12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x v="6"/>
    <x v="2206"/>
    <x v="1"/>
    <x v="6"/>
    <x v="3183"/>
    <d v="2013-08-23T14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x v="6"/>
    <x v="2362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x v="6"/>
    <x v="31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x v="6"/>
    <x v="2363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x v="6"/>
    <x v="2364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x v="40"/>
    <x v="236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x v="40"/>
    <x v="2366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x v="40"/>
    <x v="109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x v="40"/>
    <x v="2367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x v="40"/>
    <x v="391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x v="40"/>
    <x v="2368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x v="40"/>
    <x v="109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x v="40"/>
    <x v="2369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x v="40"/>
    <x v="1855"/>
    <x v="1"/>
    <x v="40"/>
    <x v="3196"/>
    <d v="2015-08-01T09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x v="40"/>
    <x v="2370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x v="40"/>
    <x v="456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x v="40"/>
    <x v="2371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x v="40"/>
    <x v="133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x v="40"/>
    <x v="2372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x v="40"/>
    <x v="2373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x v="40"/>
    <x v="180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x v="40"/>
    <x v="109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x v="40"/>
    <x v="2374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x v="40"/>
    <x v="109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x v="40"/>
    <x v="2375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x v="6"/>
    <x v="991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x v="6"/>
    <x v="2376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x v="6"/>
    <x v="2377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x v="6"/>
    <x v="2378"/>
    <x v="1"/>
    <x v="6"/>
    <x v="3211"/>
    <d v="2014-08-14T21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x v="6"/>
    <x v="2379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x v="6"/>
    <x v="2380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x v="6"/>
    <x v="2381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x v="6"/>
    <x v="2382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x v="6"/>
    <x v="2383"/>
    <x v="1"/>
    <x v="6"/>
    <x v="3216"/>
    <d v="2015-07-11T09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x v="6"/>
    <x v="2251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x v="6"/>
    <x v="426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x v="6"/>
    <x v="2384"/>
    <x v="1"/>
    <x v="6"/>
    <x v="3219"/>
    <d v="2015-03-22T17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x v="6"/>
    <x v="2385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x v="6"/>
    <x v="2386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x v="6"/>
    <x v="2387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x v="6"/>
    <x v="2388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x v="6"/>
    <x v="2389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x v="6"/>
    <x v="109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x v="6"/>
    <x v="44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x v="6"/>
    <x v="1054"/>
    <x v="1"/>
    <x v="6"/>
    <x v="3227"/>
    <d v="2017-01-17T16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x v="6"/>
    <x v="2390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x v="6"/>
    <x v="2391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x v="6"/>
    <x v="2392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x v="6"/>
    <x v="2393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x v="6"/>
    <x v="2394"/>
    <x v="1"/>
    <x v="6"/>
    <x v="3232"/>
    <d v="2016-05-03T22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x v="6"/>
    <x v="2395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x v="6"/>
    <x v="2396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x v="6"/>
    <x v="2397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x v="6"/>
    <x v="1794"/>
    <x v="1"/>
    <x v="6"/>
    <x v="3236"/>
    <d v="2016-12-28T17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x v="6"/>
    <x v="2398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x v="6"/>
    <x v="2399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x v="6"/>
    <x v="2400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x v="6"/>
    <x v="51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x v="6"/>
    <x v="240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x v="6"/>
    <x v="2402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x v="6"/>
    <x v="2403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x v="6"/>
    <x v="2404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x v="6"/>
    <x v="2405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x v="6"/>
    <x v="240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x v="6"/>
    <x v="2407"/>
    <x v="1"/>
    <x v="6"/>
    <x v="3247"/>
    <d v="2015-07-12T05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x v="6"/>
    <x v="2408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x v="6"/>
    <x v="2409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x v="6"/>
    <x v="2410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x v="6"/>
    <x v="1613"/>
    <x v="1"/>
    <x v="6"/>
    <x v="3251"/>
    <d v="2015-06-21T12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x v="6"/>
    <x v="2411"/>
    <x v="1"/>
    <x v="6"/>
    <x v="3252"/>
    <d v="2016-09-07T06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x v="6"/>
    <x v="2412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x v="6"/>
    <x v="2413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x v="6"/>
    <x v="1290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x v="6"/>
    <x v="241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x v="6"/>
    <x v="2415"/>
    <x v="1"/>
    <x v="6"/>
    <x v="3257"/>
    <d v="2017-02-22T08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x v="6"/>
    <x v="2416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x v="6"/>
    <x v="2417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x v="6"/>
    <x v="2418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x v="6"/>
    <x v="2419"/>
    <x v="1"/>
    <x v="6"/>
    <x v="3261"/>
    <d v="2015-07-16T12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x v="6"/>
    <x v="2420"/>
    <x v="1"/>
    <x v="6"/>
    <x v="3262"/>
    <d v="2014-12-21T23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x v="6"/>
    <x v="2421"/>
    <x v="1"/>
    <x v="6"/>
    <x v="3263"/>
    <d v="2015-10-30T16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x v="6"/>
    <x v="28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x v="6"/>
    <x v="2002"/>
    <x v="1"/>
    <x v="6"/>
    <x v="3265"/>
    <d v="2015-12-03T12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x v="6"/>
    <x v="242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x v="6"/>
    <x v="42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x v="6"/>
    <x v="602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x v="6"/>
    <x v="1240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x v="6"/>
    <x v="658"/>
    <x v="1"/>
    <x v="6"/>
    <x v="3270"/>
    <d v="2015-07-12T07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x v="6"/>
    <x v="2129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x v="6"/>
    <x v="2423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x v="6"/>
    <x v="202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x v="6"/>
    <x v="2424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x v="6"/>
    <x v="2425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x v="6"/>
    <x v="2426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x v="6"/>
    <x v="1878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x v="6"/>
    <x v="1936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x v="6"/>
    <x v="2427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x v="6"/>
    <x v="288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x v="6"/>
    <x v="242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x v="6"/>
    <x v="242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x v="6"/>
    <x v="243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x v="6"/>
    <x v="264"/>
    <x v="1"/>
    <x v="6"/>
    <x v="3284"/>
    <d v="2016-01-29T00:59:00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x v="6"/>
    <x v="2431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x v="6"/>
    <x v="2432"/>
    <x v="1"/>
    <x v="6"/>
    <x v="3286"/>
    <d v="2016-08-15T15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x v="6"/>
    <x v="31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x v="6"/>
    <x v="2433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x v="6"/>
    <x v="2434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x v="6"/>
    <x v="124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x v="6"/>
    <x v="430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x v="6"/>
    <x v="2435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x v="6"/>
    <x v="2436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x v="6"/>
    <x v="1237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x v="6"/>
    <x v="24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x v="6"/>
    <x v="2438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x v="6"/>
    <x v="243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x v="6"/>
    <x v="2440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x v="6"/>
    <x v="2441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x v="6"/>
    <x v="2442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x v="6"/>
    <x v="1424"/>
    <x v="1"/>
    <x v="6"/>
    <x v="3301"/>
    <d v="2016-08-01T01:59:00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x v="6"/>
    <x v="2443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x v="6"/>
    <x v="2444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x v="6"/>
    <x v="2445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x v="6"/>
    <x v="2446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x v="6"/>
    <x v="2447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x v="6"/>
    <x v="2448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x v="6"/>
    <x v="2449"/>
    <x v="1"/>
    <x v="6"/>
    <x v="3308"/>
    <d v="2016-04-13T16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x v="6"/>
    <x v="2450"/>
    <x v="1"/>
    <x v="6"/>
    <x v="3309"/>
    <d v="2016-10-16T10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x v="6"/>
    <x v="1417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x v="6"/>
    <x v="2451"/>
    <x v="1"/>
    <x v="6"/>
    <x v="3311"/>
    <d v="2015-10-17T02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x v="6"/>
    <x v="2452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x v="6"/>
    <x v="245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x v="6"/>
    <x v="2454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x v="6"/>
    <x v="1007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x v="6"/>
    <x v="2455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x v="6"/>
    <x v="2456"/>
    <x v="1"/>
    <x v="6"/>
    <x v="3317"/>
    <d v="2016-06-07T19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x v="6"/>
    <x v="2457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x v="6"/>
    <x v="1277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x v="6"/>
    <x v="50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x v="6"/>
    <x v="202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x v="6"/>
    <x v="2458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x v="6"/>
    <x v="2459"/>
    <x v="1"/>
    <x v="6"/>
    <x v="3323"/>
    <d v="2016-09-25T03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x v="6"/>
    <x v="658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x v="6"/>
    <x v="246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x v="6"/>
    <x v="300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x v="6"/>
    <x v="982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x v="6"/>
    <x v="2461"/>
    <x v="1"/>
    <x v="6"/>
    <x v="3328"/>
    <d v="2014-07-04T20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x v="6"/>
    <x v="246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x v="6"/>
    <x v="2463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x v="6"/>
    <x v="2464"/>
    <x v="1"/>
    <x v="6"/>
    <x v="3331"/>
    <d v="2015-10-06T11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x v="6"/>
    <x v="31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x v="6"/>
    <x v="246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x v="6"/>
    <x v="2466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x v="6"/>
    <x v="2467"/>
    <x v="1"/>
    <x v="6"/>
    <x v="3335"/>
    <d v="2014-08-03T18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x v="6"/>
    <x v="31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x v="6"/>
    <x v="1097"/>
    <x v="1"/>
    <x v="6"/>
    <x v="3337"/>
    <d v="2014-10-10T16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x v="6"/>
    <x v="246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x v="6"/>
    <x v="2469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x v="6"/>
    <x v="2470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x v="6"/>
    <x v="31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x v="6"/>
    <x v="658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x v="6"/>
    <x v="2214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x v="6"/>
    <x v="2471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x v="6"/>
    <x v="2129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x v="6"/>
    <x v="1007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x v="6"/>
    <x v="2472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x v="6"/>
    <x v="2473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x v="6"/>
    <x v="2474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x v="6"/>
    <x v="2475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x v="6"/>
    <x v="940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x v="6"/>
    <x v="2476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x v="6"/>
    <x v="247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x v="6"/>
    <x v="2478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x v="6"/>
    <x v="2479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x v="6"/>
    <x v="578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x v="6"/>
    <x v="50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x v="6"/>
    <x v="2480"/>
    <x v="1"/>
    <x v="6"/>
    <x v="3358"/>
    <d v="2014-11-19T03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x v="6"/>
    <x v="90"/>
    <x v="1"/>
    <x v="6"/>
    <x v="3359"/>
    <d v="2017-02-24T20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x v="6"/>
    <x v="2481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x v="6"/>
    <x v="2482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x v="6"/>
    <x v="678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x v="6"/>
    <x v="2483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x v="6"/>
    <x v="2484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x v="6"/>
    <x v="87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x v="6"/>
    <x v="2485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x v="6"/>
    <x v="2486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x v="6"/>
    <x v="81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x v="6"/>
    <x v="3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x v="6"/>
    <x v="2487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x v="6"/>
    <x v="2488"/>
    <x v="1"/>
    <x v="6"/>
    <x v="3371"/>
    <d v="2015-12-02T15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x v="6"/>
    <x v="991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x v="6"/>
    <x v="598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x v="6"/>
    <x v="2489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x v="6"/>
    <x v="31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x v="6"/>
    <x v="77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x v="6"/>
    <x v="348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x v="6"/>
    <x v="2490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x v="6"/>
    <x v="2491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x v="6"/>
    <x v="2492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x v="6"/>
    <x v="1891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x v="6"/>
    <x v="2493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x v="6"/>
    <x v="1942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x v="6"/>
    <x v="2494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x v="6"/>
    <x v="31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x v="6"/>
    <x v="2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x v="6"/>
    <x v="2495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x v="6"/>
    <x v="965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x v="6"/>
    <x v="1444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x v="6"/>
    <x v="212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x v="6"/>
    <x v="2496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x v="6"/>
    <x v="31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x v="6"/>
    <x v="1725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x v="6"/>
    <x v="2497"/>
    <x v="1"/>
    <x v="6"/>
    <x v="3394"/>
    <d v="2014-07-27T09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x v="6"/>
    <x v="2498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x v="6"/>
    <x v="2499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x v="6"/>
    <x v="1990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x v="6"/>
    <x v="2500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x v="6"/>
    <x v="603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x v="6"/>
    <x v="2501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x v="6"/>
    <x v="2502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x v="6"/>
    <x v="2503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x v="6"/>
    <x v="3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x v="6"/>
    <x v="1009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x v="6"/>
    <x v="2504"/>
    <x v="1"/>
    <x v="6"/>
    <x v="3405"/>
    <d v="2016-03-01T18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x v="6"/>
    <x v="2505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x v="6"/>
    <x v="1088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x v="6"/>
    <x v="250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x v="6"/>
    <x v="250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x v="6"/>
    <x v="250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x v="6"/>
    <x v="250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x v="6"/>
    <x v="31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x v="6"/>
    <x v="2129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x v="6"/>
    <x v="991"/>
    <x v="1"/>
    <x v="6"/>
    <x v="3414"/>
    <d v="2016-12-01T02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x v="6"/>
    <x v="3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x v="6"/>
    <x v="177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x v="6"/>
    <x v="2510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x v="6"/>
    <x v="251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x v="6"/>
    <x v="2512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x v="6"/>
    <x v="2513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x v="6"/>
    <x v="2514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x v="6"/>
    <x v="1071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x v="6"/>
    <x v="251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x v="6"/>
    <x v="2062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x v="6"/>
    <x v="2516"/>
    <x v="1"/>
    <x v="6"/>
    <x v="3425"/>
    <d v="2014-10-04T09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x v="6"/>
    <x v="2517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x v="6"/>
    <x v="31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x v="6"/>
    <x v="1015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x v="6"/>
    <x v="2129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x v="6"/>
    <x v="2518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x v="6"/>
    <x v="3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x v="6"/>
    <x v="2519"/>
    <x v="1"/>
    <x v="6"/>
    <x v="3432"/>
    <d v="2016-02-05T17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x v="6"/>
    <x v="2520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x v="6"/>
    <x v="1442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x v="6"/>
    <x v="199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x v="6"/>
    <x v="252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x v="6"/>
    <x v="50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x v="6"/>
    <x v="12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x v="6"/>
    <x v="2522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x v="6"/>
    <x v="2523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x v="6"/>
    <x v="9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x v="6"/>
    <x v="31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x v="6"/>
    <x v="2524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x v="6"/>
    <x v="252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x v="6"/>
    <x v="31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x v="6"/>
    <x v="2123"/>
    <x v="1"/>
    <x v="6"/>
    <x v="3446"/>
    <d v="2015-02-05T07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x v="6"/>
    <x v="2526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x v="6"/>
    <x v="2527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x v="6"/>
    <x v="2528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x v="6"/>
    <x v="1710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x v="6"/>
    <x v="2529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x v="6"/>
    <x v="2530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x v="6"/>
    <x v="2531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x v="6"/>
    <x v="2248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x v="6"/>
    <x v="2532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x v="6"/>
    <x v="2533"/>
    <x v="1"/>
    <x v="6"/>
    <x v="3456"/>
    <d v="2014-08-01T01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x v="6"/>
    <x v="253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x v="6"/>
    <x v="2535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x v="6"/>
    <x v="2536"/>
    <x v="1"/>
    <x v="6"/>
    <x v="3459"/>
    <d v="2016-05-20T06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x v="6"/>
    <x v="2537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x v="6"/>
    <x v="2538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x v="6"/>
    <x v="2539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x v="6"/>
    <x v="2540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x v="6"/>
    <x v="2541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x v="6"/>
    <x v="288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x v="6"/>
    <x v="2542"/>
    <x v="1"/>
    <x v="6"/>
    <x v="3466"/>
    <d v="2016-04-19T18:27:30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x v="6"/>
    <x v="50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x v="6"/>
    <x v="2543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x v="6"/>
    <x v="2544"/>
    <x v="1"/>
    <x v="6"/>
    <x v="3469"/>
    <d v="2016-04-28T10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x v="6"/>
    <x v="2111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x v="6"/>
    <x v="2545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x v="6"/>
    <x v="2546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x v="6"/>
    <x v="31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x v="6"/>
    <x v="50"/>
    <x v="1"/>
    <x v="6"/>
    <x v="3474"/>
    <d v="2016-07-20T07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x v="6"/>
    <x v="1614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x v="6"/>
    <x v="87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x v="6"/>
    <x v="1288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x v="6"/>
    <x v="2547"/>
    <x v="1"/>
    <x v="6"/>
    <x v="3478"/>
    <d v="2015-03-16T16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x v="6"/>
    <x v="254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x v="6"/>
    <x v="254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x v="6"/>
    <x v="2395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x v="6"/>
    <x v="255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x v="6"/>
    <x v="255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x v="6"/>
    <x v="255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x v="6"/>
    <x v="2553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x v="6"/>
    <x v="26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x v="6"/>
    <x v="92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x v="6"/>
    <x v="1247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x v="6"/>
    <x v="2554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x v="6"/>
    <x v="190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x v="6"/>
    <x v="2555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x v="6"/>
    <x v="2556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x v="6"/>
    <x v="31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x v="6"/>
    <x v="31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x v="6"/>
    <x v="2557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x v="6"/>
    <x v="2558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x v="6"/>
    <x v="2559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x v="6"/>
    <x v="2560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x v="6"/>
    <x v="269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x v="6"/>
    <x v="256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x v="6"/>
    <x v="17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x v="6"/>
    <x v="2562"/>
    <x v="1"/>
    <x v="6"/>
    <x v="3502"/>
    <d v="2016-03-15T22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x v="6"/>
    <x v="2563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x v="6"/>
    <x v="31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x v="6"/>
    <x v="2564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x v="6"/>
    <x v="124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x v="6"/>
    <x v="256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x v="6"/>
    <x v="2238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x v="6"/>
    <x v="2566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x v="6"/>
    <x v="2567"/>
    <x v="1"/>
    <x v="6"/>
    <x v="3510"/>
    <d v="2014-07-02T09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x v="6"/>
    <x v="2568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x v="6"/>
    <x v="31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x v="6"/>
    <x v="2569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x v="6"/>
    <x v="1007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x v="6"/>
    <x v="2570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x v="6"/>
    <x v="31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x v="6"/>
    <x v="31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x v="6"/>
    <x v="2571"/>
    <x v="1"/>
    <x v="6"/>
    <x v="3518"/>
    <d v="2014-10-02T09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x v="6"/>
    <x v="40"/>
    <x v="1"/>
    <x v="6"/>
    <x v="3519"/>
    <d v="2015-03-04T09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x v="6"/>
    <x v="1266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x v="6"/>
    <x v="257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x v="6"/>
    <x v="31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x v="6"/>
    <x v="257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x v="6"/>
    <x v="2574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x v="6"/>
    <x v="93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x v="6"/>
    <x v="60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x v="6"/>
    <x v="2575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x v="6"/>
    <x v="2576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x v="6"/>
    <x v="2577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x v="6"/>
    <x v="31"/>
    <x v="1"/>
    <x v="6"/>
    <x v="3530"/>
    <d v="2016-04-10T15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x v="6"/>
    <x v="602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x v="6"/>
    <x v="257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x v="6"/>
    <x v="2536"/>
    <x v="1"/>
    <x v="6"/>
    <x v="3533"/>
    <d v="2015-11-11T14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x v="6"/>
    <x v="2579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x v="6"/>
    <x v="2580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x v="6"/>
    <x v="71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x v="6"/>
    <x v="2581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x v="6"/>
    <x v="258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x v="6"/>
    <x v="2583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x v="6"/>
    <x v="2584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x v="6"/>
    <x v="2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x v="6"/>
    <x v="2585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x v="6"/>
    <x v="436"/>
    <x v="1"/>
    <x v="6"/>
    <x v="3543"/>
    <d v="2015-06-25T13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x v="6"/>
    <x v="31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x v="6"/>
    <x v="84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x v="6"/>
    <x v="2586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x v="6"/>
    <x v="2587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x v="6"/>
    <x v="2588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x v="6"/>
    <x v="607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x v="6"/>
    <x v="2131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x v="6"/>
    <x v="2118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x v="6"/>
    <x v="31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x v="6"/>
    <x v="258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x v="6"/>
    <x v="259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x v="6"/>
    <x v="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x v="6"/>
    <x v="2419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x v="6"/>
    <x v="2591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x v="6"/>
    <x v="2592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x v="6"/>
    <x v="991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x v="6"/>
    <x v="2593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x v="6"/>
    <x v="2122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x v="6"/>
    <x v="2594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x v="6"/>
    <x v="2595"/>
    <x v="1"/>
    <x v="6"/>
    <x v="3563"/>
    <d v="2016-08-01T14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x v="6"/>
    <x v="10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x v="6"/>
    <x v="2596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x v="6"/>
    <x v="2430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x v="6"/>
    <x v="259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x v="6"/>
    <x v="2598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x v="6"/>
    <x v="2599"/>
    <x v="1"/>
    <x v="6"/>
    <x v="3569"/>
    <d v="2015-01-08T11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x v="6"/>
    <x v="2600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x v="6"/>
    <x v="2601"/>
    <x v="1"/>
    <x v="6"/>
    <x v="3571"/>
    <d v="2014-10-30T15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x v="6"/>
    <x v="31"/>
    <x v="1"/>
    <x v="6"/>
    <x v="3572"/>
    <d v="2015-06-21T08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x v="6"/>
    <x v="2602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x v="6"/>
    <x v="2603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x v="6"/>
    <x v="2604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x v="6"/>
    <x v="31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x v="6"/>
    <x v="2129"/>
    <x v="1"/>
    <x v="6"/>
    <x v="3577"/>
    <d v="2015-04-26T01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x v="6"/>
    <x v="260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x v="6"/>
    <x v="31"/>
    <x v="1"/>
    <x v="6"/>
    <x v="3579"/>
    <d v="2016-03-31T12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x v="6"/>
    <x v="2606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x v="6"/>
    <x v="31"/>
    <x v="1"/>
    <x v="6"/>
    <x v="3581"/>
    <d v="2014-07-30T06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x v="6"/>
    <x v="2607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x v="6"/>
    <x v="2508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x v="6"/>
    <x v="2113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x v="6"/>
    <x v="2608"/>
    <x v="1"/>
    <x v="6"/>
    <x v="3585"/>
    <d v="2014-12-21T12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x v="6"/>
    <x v="2609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x v="6"/>
    <x v="2610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x v="6"/>
    <x v="10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x v="6"/>
    <x v="1901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x v="6"/>
    <x v="2611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x v="6"/>
    <x v="1290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x v="6"/>
    <x v="261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x v="6"/>
    <x v="261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x v="6"/>
    <x v="2614"/>
    <x v="1"/>
    <x v="6"/>
    <x v="3594"/>
    <d v="2016-09-03T20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x v="6"/>
    <x v="23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x v="6"/>
    <x v="2615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x v="6"/>
    <x v="946"/>
    <x v="1"/>
    <x v="6"/>
    <x v="3597"/>
    <d v="2016-03-03T00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x v="6"/>
    <x v="2616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x v="6"/>
    <x v="2539"/>
    <x v="1"/>
    <x v="6"/>
    <x v="3599"/>
    <d v="2015-08-29T19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x v="6"/>
    <x v="212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x v="6"/>
    <x v="246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x v="6"/>
    <x v="2383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x v="6"/>
    <x v="2617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x v="6"/>
    <x v="2618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x v="6"/>
    <x v="249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x v="6"/>
    <x v="2619"/>
    <x v="1"/>
    <x v="6"/>
    <x v="3606"/>
    <d v="2016-08-14T09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x v="6"/>
    <x v="2620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x v="6"/>
    <x v="31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x v="6"/>
    <x v="262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x v="6"/>
    <x v="2622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x v="6"/>
    <x v="1627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x v="6"/>
    <x v="2623"/>
    <x v="1"/>
    <x v="6"/>
    <x v="3612"/>
    <d v="2014-06-09T12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x v="6"/>
    <x v="31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x v="6"/>
    <x v="2624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x v="6"/>
    <x v="202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x v="6"/>
    <x v="2387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x v="6"/>
    <x v="2625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x v="6"/>
    <x v="50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x v="6"/>
    <x v="124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x v="6"/>
    <x v="2626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x v="6"/>
    <x v="2627"/>
    <x v="1"/>
    <x v="6"/>
    <x v="3621"/>
    <d v="2016-09-30T16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x v="6"/>
    <x v="2628"/>
    <x v="1"/>
    <x v="6"/>
    <x v="3622"/>
    <d v="2014-09-27T22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x v="6"/>
    <x v="43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x v="6"/>
    <x v="2629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x v="6"/>
    <x v="2570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x v="6"/>
    <x v="2412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x v="6"/>
    <x v="3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x v="40"/>
    <x v="109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x v="40"/>
    <x v="263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x v="40"/>
    <x v="108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x v="40"/>
    <x v="2631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x v="40"/>
    <x v="143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x v="40"/>
    <x v="263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x v="40"/>
    <x v="2633"/>
    <x v="1"/>
    <x v="40"/>
    <x v="3634"/>
    <d v="2017-01-13T22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x v="40"/>
    <x v="2634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x v="40"/>
    <x v="109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x v="40"/>
    <x v="2635"/>
    <x v="1"/>
    <x v="40"/>
    <x v="3637"/>
    <d v="2015-01-01T11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x v="40"/>
    <x v="2636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x v="40"/>
    <x v="524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x v="40"/>
    <x v="148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x v="40"/>
    <x v="109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x v="40"/>
    <x v="263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x v="40"/>
    <x v="109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x v="40"/>
    <x v="2638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x v="40"/>
    <x v="370"/>
    <x v="1"/>
    <x v="40"/>
    <x v="3645"/>
    <d v="2016-11-21T19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x v="40"/>
    <x v="2639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x v="40"/>
    <x v="733"/>
    <x v="1"/>
    <x v="40"/>
    <x v="3647"/>
    <d v="2016-09-30T12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x v="6"/>
    <x v="2640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x v="6"/>
    <x v="87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x v="6"/>
    <x v="3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x v="6"/>
    <x v="8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x v="6"/>
    <x v="2641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x v="6"/>
    <x v="10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x v="6"/>
    <x v="264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x v="6"/>
    <x v="264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x v="6"/>
    <x v="264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x v="6"/>
    <x v="2645"/>
    <x v="1"/>
    <x v="6"/>
    <x v="3657"/>
    <d v="2016-06-01T16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x v="6"/>
    <x v="17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x v="6"/>
    <x v="2389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x v="6"/>
    <x v="31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x v="6"/>
    <x v="2598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x v="6"/>
    <x v="2646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x v="6"/>
    <x v="87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x v="6"/>
    <x v="264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x v="6"/>
    <x v="2648"/>
    <x v="1"/>
    <x v="6"/>
    <x v="3665"/>
    <d v="2015-10-28T14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x v="6"/>
    <x v="3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x v="6"/>
    <x v="2649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x v="6"/>
    <x v="991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x v="6"/>
    <x v="2650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x v="6"/>
    <x v="2651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x v="6"/>
    <x v="2652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x v="6"/>
    <x v="1400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x v="6"/>
    <x v="2653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x v="6"/>
    <x v="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x v="6"/>
    <x v="2515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x v="6"/>
    <x v="2654"/>
    <x v="1"/>
    <x v="6"/>
    <x v="3676"/>
    <d v="2014-09-12T14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x v="6"/>
    <x v="2655"/>
    <x v="1"/>
    <x v="6"/>
    <x v="3677"/>
    <d v="2014-07-02T22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x v="6"/>
    <x v="78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x v="6"/>
    <x v="261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x v="6"/>
    <x v="265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x v="6"/>
    <x v="2657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x v="6"/>
    <x v="2658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x v="6"/>
    <x v="265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x v="6"/>
    <x v="2660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x v="6"/>
    <x v="2661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x v="6"/>
    <x v="2662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x v="6"/>
    <x v="2663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x v="6"/>
    <x v="2217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x v="6"/>
    <x v="1237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x v="6"/>
    <x v="43"/>
    <x v="1"/>
    <x v="6"/>
    <x v="3690"/>
    <d v="2014-11-27T10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x v="6"/>
    <x v="2664"/>
    <x v="1"/>
    <x v="6"/>
    <x v="3691"/>
    <d v="2015-03-01T23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x v="6"/>
    <x v="582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x v="6"/>
    <x v="266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x v="6"/>
    <x v="2666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x v="6"/>
    <x v="2213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x v="6"/>
    <x v="1342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x v="6"/>
    <x v="1277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x v="6"/>
    <x v="2667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x v="6"/>
    <x v="2624"/>
    <x v="1"/>
    <x v="6"/>
    <x v="3699"/>
    <d v="2014-10-15T09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x v="6"/>
    <x v="124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x v="6"/>
    <x v="1415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x v="6"/>
    <x v="2217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x v="6"/>
    <x v="2668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x v="6"/>
    <x v="2669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x v="6"/>
    <x v="2670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x v="6"/>
    <x v="2671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x v="6"/>
    <x v="2672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x v="6"/>
    <x v="2673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x v="6"/>
    <x v="2674"/>
    <x v="1"/>
    <x v="6"/>
    <x v="3709"/>
    <d v="2014-06-25T11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x v="6"/>
    <x v="2675"/>
    <x v="1"/>
    <x v="6"/>
    <x v="3710"/>
    <d v="2015-04-03T08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x v="6"/>
    <x v="430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x v="6"/>
    <x v="2676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x v="6"/>
    <x v="1240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x v="6"/>
    <x v="1099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x v="6"/>
    <x v="2677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x v="6"/>
    <x v="2678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x v="6"/>
    <x v="1266"/>
    <x v="1"/>
    <x v="6"/>
    <x v="3717"/>
    <d v="2015-05-09T15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x v="6"/>
    <x v="2679"/>
    <x v="1"/>
    <x v="6"/>
    <x v="3718"/>
    <d v="2015-02-27T12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x v="6"/>
    <x v="2680"/>
    <x v="1"/>
    <x v="6"/>
    <x v="3719"/>
    <d v="2015-06-22T12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x v="6"/>
    <x v="2681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x v="6"/>
    <x v="2624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x v="6"/>
    <x v="2682"/>
    <x v="1"/>
    <x v="6"/>
    <x v="3722"/>
    <d v="2016-02-11T17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x v="6"/>
    <x v="268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x v="6"/>
    <x v="268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x v="6"/>
    <x v="7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x v="6"/>
    <x v="2685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x v="6"/>
    <x v="1266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x v="6"/>
    <x v="268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x v="6"/>
    <x v="2687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x v="6"/>
    <x v="709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x v="6"/>
    <x v="2688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x v="6"/>
    <x v="2689"/>
    <x v="1"/>
    <x v="6"/>
    <x v="3732"/>
    <d v="2015-01-24T07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x v="6"/>
    <x v="109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x v="6"/>
    <x v="2690"/>
    <x v="1"/>
    <x v="6"/>
    <x v="3734"/>
    <d v="2015-05-25T16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x v="6"/>
    <x v="2691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x v="6"/>
    <x v="886"/>
    <x v="1"/>
    <x v="6"/>
    <x v="3736"/>
    <d v="2015-03-23T13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x v="6"/>
    <x v="2692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x v="6"/>
    <x v="2693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x v="6"/>
    <x v="2694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x v="6"/>
    <x v="2695"/>
    <x v="1"/>
    <x v="6"/>
    <x v="3740"/>
    <d v="2014-08-11T20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x v="6"/>
    <x v="109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x v="6"/>
    <x v="172"/>
    <x v="1"/>
    <x v="6"/>
    <x v="3742"/>
    <d v="2014-09-06T00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x v="6"/>
    <x v="109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x v="6"/>
    <x v="109"/>
    <x v="1"/>
    <x v="6"/>
    <x v="3744"/>
    <d v="2014-07-04T22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x v="6"/>
    <x v="709"/>
    <x v="1"/>
    <x v="6"/>
    <x v="3745"/>
    <d v="2014-08-10T11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x v="6"/>
    <x v="2696"/>
    <x v="1"/>
    <x v="6"/>
    <x v="3746"/>
    <d v="2016-10-08T04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x v="6"/>
    <x v="460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x v="40"/>
    <x v="2697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x v="40"/>
    <x v="2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x v="40"/>
    <x v="1004"/>
    <x v="1"/>
    <x v="40"/>
    <x v="3750"/>
    <d v="2015-02-10T02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x v="40"/>
    <x v="2698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x v="40"/>
    <x v="1246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x v="40"/>
    <x v="2699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x v="40"/>
    <x v="43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x v="40"/>
    <x v="2700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x v="40"/>
    <x v="2701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x v="40"/>
    <x v="2702"/>
    <x v="1"/>
    <x v="40"/>
    <x v="3757"/>
    <d v="2014-12-01T15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x v="40"/>
    <x v="2703"/>
    <x v="1"/>
    <x v="40"/>
    <x v="3758"/>
    <d v="2014-05-19T00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x v="40"/>
    <x v="2704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x v="40"/>
    <x v="270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x v="40"/>
    <x v="31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x v="40"/>
    <x v="2706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x v="40"/>
    <x v="31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x v="40"/>
    <x v="31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x v="40"/>
    <x v="270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x v="40"/>
    <x v="270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x v="40"/>
    <x v="270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x v="40"/>
    <x v="271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x v="40"/>
    <x v="3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x v="40"/>
    <x v="31"/>
    <x v="1"/>
    <x v="40"/>
    <x v="3770"/>
    <d v="2015-06-13T17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x v="40"/>
    <x v="2711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x v="40"/>
    <x v="1097"/>
    <x v="1"/>
    <x v="40"/>
    <x v="3772"/>
    <d v="2016-11-29T01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x v="40"/>
    <x v="212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x v="40"/>
    <x v="3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x v="40"/>
    <x v="598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x v="40"/>
    <x v="2712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x v="40"/>
    <x v="2713"/>
    <x v="1"/>
    <x v="40"/>
    <x v="3777"/>
    <d v="2014-09-26T23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x v="40"/>
    <x v="2714"/>
    <x v="1"/>
    <x v="40"/>
    <x v="3778"/>
    <d v="2015-02-14T14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x v="40"/>
    <x v="2715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x v="40"/>
    <x v="43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x v="40"/>
    <x v="27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x v="40"/>
    <x v="1409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x v="40"/>
    <x v="2717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x v="40"/>
    <x v="93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x v="40"/>
    <x v="2718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x v="40"/>
    <x v="2719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x v="40"/>
    <x v="2720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x v="40"/>
    <x v="886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x v="40"/>
    <x v="2721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x v="40"/>
    <x v="109"/>
    <x v="1"/>
    <x v="40"/>
    <x v="3790"/>
    <d v="2016-11-22T12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x v="40"/>
    <x v="109"/>
    <x v="1"/>
    <x v="40"/>
    <x v="3791"/>
    <d v="2014-07-06T11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x v="40"/>
    <x v="1228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x v="40"/>
    <x v="2722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x v="40"/>
    <x v="460"/>
    <x v="1"/>
    <x v="40"/>
    <x v="3794"/>
    <d v="2015-06-07T08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x v="40"/>
    <x v="1312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x v="40"/>
    <x v="2723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x v="40"/>
    <x v="2724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x v="40"/>
    <x v="2725"/>
    <x v="1"/>
    <x v="40"/>
    <x v="3798"/>
    <d v="2014-08-10T12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x v="40"/>
    <x v="2726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x v="40"/>
    <x v="2727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x v="40"/>
    <x v="2728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x v="40"/>
    <x v="109"/>
    <x v="1"/>
    <x v="40"/>
    <x v="3802"/>
    <d v="2015-10-21T22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x v="40"/>
    <x v="2729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x v="40"/>
    <x v="109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x v="40"/>
    <x v="133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x v="40"/>
    <x v="2730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x v="40"/>
    <x v="273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x v="6"/>
    <x v="31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x v="6"/>
    <x v="98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x v="6"/>
    <x v="273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x v="6"/>
    <x v="273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x v="6"/>
    <x v="1708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x v="6"/>
    <x v="2734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x v="6"/>
    <x v="2735"/>
    <x v="1"/>
    <x v="6"/>
    <x v="3814"/>
    <d v="2015-03-31T22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x v="6"/>
    <x v="2736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x v="6"/>
    <x v="2737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x v="6"/>
    <x v="7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x v="6"/>
    <x v="2738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x v="6"/>
    <x v="20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x v="6"/>
    <x v="225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x v="6"/>
    <x v="2739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x v="6"/>
    <x v="2740"/>
    <x v="1"/>
    <x v="6"/>
    <x v="3822"/>
    <d v="2016-01-19T17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x v="6"/>
    <x v="938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x v="6"/>
    <x v="1277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x v="6"/>
    <x v="2741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x v="6"/>
    <x v="650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x v="6"/>
    <x v="2742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x v="6"/>
    <x v="31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x v="6"/>
    <x v="20"/>
    <x v="1"/>
    <x v="6"/>
    <x v="3829"/>
    <d v="2016-08-31T15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x v="6"/>
    <x v="2743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x v="6"/>
    <x v="2744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x v="6"/>
    <x v="436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x v="6"/>
    <x v="988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x v="6"/>
    <x v="2745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x v="6"/>
    <x v="583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x v="6"/>
    <x v="2460"/>
    <x v="1"/>
    <x v="6"/>
    <x v="3836"/>
    <d v="2016-08-02T23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x v="6"/>
    <x v="42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x v="6"/>
    <x v="2746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x v="6"/>
    <x v="982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x v="6"/>
    <x v="2747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x v="6"/>
    <x v="2748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x v="6"/>
    <x v="2749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x v="6"/>
    <x v="2750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x v="6"/>
    <x v="2751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x v="6"/>
    <x v="2752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x v="6"/>
    <x v="837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x v="6"/>
    <x v="2753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x v="6"/>
    <x v="2754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x v="6"/>
    <x v="2755"/>
    <x v="1"/>
    <x v="6"/>
    <x v="3849"/>
    <d v="2015-06-11T13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x v="6"/>
    <x v="2756"/>
    <x v="1"/>
    <x v="6"/>
    <x v="3850"/>
    <d v="2014-12-31T21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x v="6"/>
    <x v="2757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x v="6"/>
    <x v="418"/>
    <x v="1"/>
    <x v="6"/>
    <x v="3852"/>
    <d v="2015-03-26T22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x v="6"/>
    <x v="2758"/>
    <x v="1"/>
    <x v="6"/>
    <x v="3853"/>
    <d v="2014-09-01T15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x v="6"/>
    <x v="2759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x v="6"/>
    <x v="453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x v="6"/>
    <x v="459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x v="6"/>
    <x v="2760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x v="6"/>
    <x v="172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x v="6"/>
    <x v="167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x v="6"/>
    <x v="2761"/>
    <x v="1"/>
    <x v="6"/>
    <x v="3860"/>
    <d v="2014-08-12T10:51:50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x v="6"/>
    <x v="152"/>
    <x v="1"/>
    <x v="6"/>
    <x v="3861"/>
    <d v="2014-11-12T16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x v="6"/>
    <x v="473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x v="6"/>
    <x v="109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x v="6"/>
    <x v="444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x v="6"/>
    <x v="2762"/>
    <x v="1"/>
    <x v="6"/>
    <x v="3865"/>
    <d v="2014-08-30T00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x v="6"/>
    <x v="1219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x v="6"/>
    <x v="2763"/>
    <x v="1"/>
    <x v="6"/>
    <x v="3867"/>
    <d v="2016-06-18T14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x v="40"/>
    <x v="418"/>
    <x v="1"/>
    <x v="40"/>
    <x v="3868"/>
    <d v="2014-09-08T10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x v="40"/>
    <x v="2764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x v="40"/>
    <x v="2154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x v="40"/>
    <x v="129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x v="40"/>
    <x v="109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x v="40"/>
    <x v="109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x v="40"/>
    <x v="109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x v="40"/>
    <x v="109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x v="40"/>
    <x v="2765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x v="40"/>
    <x v="2766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x v="40"/>
    <x v="2767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x v="40"/>
    <x v="109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x v="40"/>
    <x v="2768"/>
    <x v="1"/>
    <x v="40"/>
    <x v="3880"/>
    <d v="2014-07-30T18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x v="40"/>
    <x v="152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x v="40"/>
    <x v="109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x v="40"/>
    <x v="109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x v="40"/>
    <x v="109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x v="40"/>
    <x v="109"/>
    <x v="1"/>
    <x v="40"/>
    <x v="3885"/>
    <d v="2016-05-09T17:49:51"/>
  </r>
  <r>
    <n v="3886"/>
    <s v="a (Canceled)"/>
    <n v="1"/>
    <x v="3"/>
    <x v="117"/>
    <x v="1"/>
    <x v="2"/>
    <s v="AUD"/>
    <n v="1418275702"/>
    <n v="1415683702"/>
    <b v="0"/>
    <x v="78"/>
    <b v="0"/>
    <x v="40"/>
    <x v="109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x v="40"/>
    <x v="1922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x v="6"/>
    <x v="2769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x v="6"/>
    <x v="2770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x v="6"/>
    <x v="2771"/>
    <x v="1"/>
    <x v="6"/>
    <x v="3890"/>
    <d v="2015-08-15T13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x v="6"/>
    <x v="2164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x v="6"/>
    <x v="109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x v="6"/>
    <x v="277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x v="6"/>
    <x v="27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x v="6"/>
    <x v="152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x v="6"/>
    <x v="2774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x v="6"/>
    <x v="277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x v="6"/>
    <x v="39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x v="6"/>
    <x v="2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x v="6"/>
    <x v="233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x v="6"/>
    <x v="1863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x v="6"/>
    <x v="2776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x v="6"/>
    <x v="109"/>
    <x v="1"/>
    <x v="6"/>
    <x v="3903"/>
    <d v="2015-08-14T14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x v="6"/>
    <x v="479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x v="6"/>
    <x v="2777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x v="6"/>
    <x v="2778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x v="6"/>
    <x v="2779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x v="6"/>
    <x v="2780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x v="6"/>
    <x v="2781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x v="6"/>
    <x v="2782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x v="6"/>
    <x v="2783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x v="6"/>
    <x v="44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x v="6"/>
    <x v="709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x v="6"/>
    <x v="278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x v="6"/>
    <x v="119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x v="6"/>
    <x v="109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x v="6"/>
    <x v="2785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x v="6"/>
    <x v="418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x v="6"/>
    <x v="2786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x v="6"/>
    <x v="2331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x v="6"/>
    <x v="109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x v="6"/>
    <x v="2787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x v="6"/>
    <x v="278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x v="6"/>
    <x v="2789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x v="6"/>
    <x v="709"/>
    <x v="1"/>
    <x v="6"/>
    <x v="3925"/>
    <d v="2014-07-30T15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x v="6"/>
    <x v="7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x v="6"/>
    <x v="460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x v="6"/>
    <x v="2790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x v="6"/>
    <x v="2791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x v="6"/>
    <x v="109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x v="6"/>
    <x v="109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x v="6"/>
    <x v="2792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x v="6"/>
    <x v="279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x v="6"/>
    <x v="132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x v="6"/>
    <x v="2794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x v="6"/>
    <x v="109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x v="6"/>
    <x v="279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x v="6"/>
    <x v="279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x v="6"/>
    <x v="370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x v="6"/>
    <x v="881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x v="6"/>
    <x v="957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x v="6"/>
    <x v="109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x v="6"/>
    <x v="279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x v="6"/>
    <x v="109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x v="6"/>
    <x v="1161"/>
    <x v="1"/>
    <x v="6"/>
    <x v="3945"/>
    <d v="2015-05-15T14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x v="6"/>
    <x v="140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x v="6"/>
    <x v="2798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x v="6"/>
    <x v="109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x v="6"/>
    <x v="279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x v="6"/>
    <x v="89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x v="6"/>
    <x v="280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x v="6"/>
    <x v="2801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x v="6"/>
    <x v="109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x v="6"/>
    <x v="109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x v="6"/>
    <x v="2802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x v="6"/>
    <x v="109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x v="6"/>
    <x v="1866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x v="6"/>
    <x v="2803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x v="6"/>
    <x v="695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x v="6"/>
    <x v="183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x v="6"/>
    <x v="714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x v="6"/>
    <x v="2804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x v="6"/>
    <x v="109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x v="6"/>
    <x v="2805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x v="6"/>
    <x v="2100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x v="6"/>
    <x v="722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x v="6"/>
    <x v="2806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x v="6"/>
    <x v="28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x v="6"/>
    <x v="2808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x v="6"/>
    <x v="2809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x v="6"/>
    <x v="2810"/>
    <x v="1"/>
    <x v="6"/>
    <x v="3971"/>
    <d v="2014-07-21T07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x v="6"/>
    <x v="2811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x v="6"/>
    <x v="2812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x v="6"/>
    <x v="214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x v="6"/>
    <x v="109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x v="6"/>
    <x v="2813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x v="6"/>
    <x v="2814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x v="6"/>
    <x v="281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x v="6"/>
    <x v="2816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x v="6"/>
    <x v="2693"/>
    <x v="1"/>
    <x v="6"/>
    <x v="3980"/>
    <d v="2014-07-05T09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x v="6"/>
    <x v="2817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x v="6"/>
    <x v="143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x v="6"/>
    <x v="2818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x v="6"/>
    <x v="2819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x v="6"/>
    <x v="2803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x v="6"/>
    <x v="2820"/>
    <x v="1"/>
    <x v="6"/>
    <x v="3986"/>
    <d v="2016-05-06T08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x v="6"/>
    <x v="2821"/>
    <x v="1"/>
    <x v="6"/>
    <x v="3987"/>
    <d v="2014-05-16T17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x v="6"/>
    <x v="2822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x v="6"/>
    <x v="109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x v="6"/>
    <x v="2823"/>
    <x v="1"/>
    <x v="6"/>
    <x v="3990"/>
    <d v="2016-03-02T11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x v="6"/>
    <x v="143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x v="6"/>
    <x v="282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x v="6"/>
    <x v="130"/>
    <x v="1"/>
    <x v="6"/>
    <x v="3993"/>
    <d v="2015-05-13T15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x v="6"/>
    <x v="1161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x v="6"/>
    <x v="282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x v="6"/>
    <x v="2826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x v="6"/>
    <x v="109"/>
    <x v="1"/>
    <x v="6"/>
    <x v="3997"/>
    <d v="2015-04-05T03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x v="6"/>
    <x v="2827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x v="6"/>
    <x v="2828"/>
    <x v="1"/>
    <x v="6"/>
    <x v="3999"/>
    <d v="2014-08-31T14:51:49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x v="6"/>
    <x v="415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x v="6"/>
    <x v="2821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x v="6"/>
    <x v="1861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x v="6"/>
    <x v="2829"/>
    <x v="1"/>
    <x v="6"/>
    <x v="4003"/>
    <d v="2015-02-15T09:05:47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x v="6"/>
    <x v="418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x v="6"/>
    <x v="843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x v="6"/>
    <x v="440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x v="6"/>
    <x v="1161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x v="6"/>
    <x v="733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x v="6"/>
    <x v="2830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x v="6"/>
    <x v="2831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x v="6"/>
    <x v="2832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x v="6"/>
    <x v="109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x v="6"/>
    <x v="698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x v="6"/>
    <x v="109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x v="6"/>
    <x v="107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x v="6"/>
    <x v="111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x v="6"/>
    <x v="857"/>
    <x v="1"/>
    <x v="6"/>
    <x v="4017"/>
    <d v="2014-09-04T11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x v="6"/>
    <x v="2780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x v="6"/>
    <x v="2833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x v="6"/>
    <x v="2834"/>
    <x v="1"/>
    <x v="6"/>
    <x v="4020"/>
    <d v="2015-03-23T22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x v="6"/>
    <x v="1863"/>
    <x v="1"/>
    <x v="6"/>
    <x v="4021"/>
    <d v="2014-10-26T16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x v="6"/>
    <x v="2835"/>
    <x v="1"/>
    <x v="6"/>
    <x v="4022"/>
    <d v="2015-01-31T21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x v="6"/>
    <x v="109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x v="6"/>
    <x v="2372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x v="6"/>
    <x v="15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x v="6"/>
    <x v="109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x v="6"/>
    <x v="2836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x v="6"/>
    <x v="2837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x v="6"/>
    <x v="109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x v="6"/>
    <x v="149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x v="6"/>
    <x v="109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x v="6"/>
    <x v="2838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x v="6"/>
    <x v="2839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x v="6"/>
    <x v="2840"/>
    <x v="1"/>
    <x v="6"/>
    <x v="4034"/>
    <d v="2015-04-03T16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x v="6"/>
    <x v="284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x v="6"/>
    <x v="284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x v="6"/>
    <x v="2843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x v="6"/>
    <x v="2844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x v="6"/>
    <x v="137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x v="6"/>
    <x v="1296"/>
    <x v="1"/>
    <x v="6"/>
    <x v="4040"/>
    <d v="2015-07-17T22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x v="6"/>
    <x v="714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x v="6"/>
    <x v="2845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x v="6"/>
    <x v="109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x v="6"/>
    <x v="2846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x v="6"/>
    <x v="459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x v="6"/>
    <x v="2847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x v="6"/>
    <x v="727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x v="6"/>
    <x v="284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x v="6"/>
    <x v="123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x v="6"/>
    <x v="273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x v="6"/>
    <x v="109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x v="6"/>
    <x v="2849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x v="6"/>
    <x v="2850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x v="6"/>
    <x v="109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x v="6"/>
    <x v="2851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x v="6"/>
    <x v="2852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x v="6"/>
    <x v="2853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x v="6"/>
    <x v="2854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x v="6"/>
    <x v="453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x v="6"/>
    <x v="2855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x v="6"/>
    <x v="109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x v="6"/>
    <x v="2856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x v="6"/>
    <x v="2857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x v="6"/>
    <x v="2858"/>
    <x v="1"/>
    <x v="6"/>
    <x v="4064"/>
    <d v="2015-04-29T09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x v="6"/>
    <x v="2859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x v="6"/>
    <x v="87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x v="6"/>
    <x v="2860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x v="6"/>
    <x v="460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x v="6"/>
    <x v="2861"/>
    <x v="1"/>
    <x v="6"/>
    <x v="4069"/>
    <d v="2015-02-28T07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x v="6"/>
    <x v="2862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x v="6"/>
    <x v="109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x v="6"/>
    <x v="177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x v="6"/>
    <x v="2863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x v="6"/>
    <x v="2864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x v="6"/>
    <x v="2865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x v="6"/>
    <x v="109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x v="6"/>
    <x v="1159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x v="6"/>
    <x v="109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x v="6"/>
    <x v="87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x v="6"/>
    <x v="109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x v="6"/>
    <x v="2866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x v="6"/>
    <x v="172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x v="6"/>
    <x v="2867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x v="6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x v="6"/>
    <x v="2785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x v="6"/>
    <x v="609"/>
    <x v="1"/>
    <x v="6"/>
    <x v="4086"/>
    <d v="2015-11-20T23:00:00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x v="6"/>
    <x v="109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x v="6"/>
    <x v="2868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x v="6"/>
    <x v="2869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x v="6"/>
    <x v="41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x v="6"/>
    <x v="782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x v="6"/>
    <x v="287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x v="6"/>
    <x v="36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x v="6"/>
    <x v="2176"/>
    <x v="1"/>
    <x v="6"/>
    <x v="4094"/>
    <d v="2014-10-21T23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x v="6"/>
    <x v="129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x v="6"/>
    <x v="2843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x v="6"/>
    <x v="109"/>
    <x v="1"/>
    <x v="6"/>
    <x v="4097"/>
    <d v="2016-01-31T18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x v="6"/>
    <x v="109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x v="6"/>
    <x v="2871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x v="6"/>
    <x v="109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x v="6"/>
    <x v="109"/>
    <x v="1"/>
    <x v="6"/>
    <x v="4101"/>
    <d v="2017-01-25T16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x v="6"/>
    <x v="287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x v="6"/>
    <x v="709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x v="6"/>
    <x v="2873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x v="6"/>
    <x v="2874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x v="6"/>
    <x v="2875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x v="6"/>
    <x v="2876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x v="6"/>
    <x v="2877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x v="6"/>
    <x v="109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x v="6"/>
    <x v="2878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x v="6"/>
    <x v="2879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x v="6"/>
    <x v="167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x v="6"/>
    <x v="418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9B49E-ED2C-994C-9DD4-906E968A8A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>
  <location ref="A3:K9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Row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7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28"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2" format="3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2" format="3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2" format="3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2" format="3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2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2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23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3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3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3" format="4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3" format="4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3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3" format="4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3" format="4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3" format="4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FA812-2F01-D24F-BB68-AE2B5B918A33}" name="PivotTable3" cacheId="0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2">
  <location ref="A4:AQ10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BE8D9-A5B0-304B-A91E-2E4688748B81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axis="axisRow" numFmtId="164" showAll="0">
      <items count="15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formats count="2">
    <format dxfId="5">
      <pivotArea collapsedLevelsAreSubtotals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27A68-ABF6-8746-92CD-C9638C6DDF8B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K9" firstHeaderRow="1" firstDataRow="2" firstDataCol="1"/>
  <pivotFields count="21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Row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backers_count" fld="11" baseField="0" baseItem="0"/>
  </dataFields>
  <chartFormats count="2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36ACB-4C8E-5C4B-97D4-DE10FD2F688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2" colPageCount="1"/>
  <pivotFields count="21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3741C-9AC9-C245-94CF-B04BF8059228}">
  <sheetPr codeName="Sheet1"/>
  <dimension ref="A1:K9"/>
  <sheetViews>
    <sheetView workbookViewId="0">
      <selection activeCell="O13" sqref="O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11" x14ac:dyDescent="0.2">
      <c r="A1" s="7" t="s">
        <v>8223</v>
      </c>
      <c r="B1" t="s">
        <v>8362</v>
      </c>
    </row>
    <row r="3" spans="1:11" x14ac:dyDescent="0.2">
      <c r="A3" s="7" t="s">
        <v>8361</v>
      </c>
      <c r="B3" s="7" t="s">
        <v>8363</v>
      </c>
    </row>
    <row r="4" spans="1:11" x14ac:dyDescent="0.2">
      <c r="A4" s="7" t="s">
        <v>8359</v>
      </c>
      <c r="B4" t="s">
        <v>8309</v>
      </c>
      <c r="C4" t="s">
        <v>8335</v>
      </c>
      <c r="D4" t="s">
        <v>8332</v>
      </c>
      <c r="E4" t="s">
        <v>8330</v>
      </c>
      <c r="F4" t="s">
        <v>8324</v>
      </c>
      <c r="G4" t="s">
        <v>8337</v>
      </c>
      <c r="H4" t="s">
        <v>8321</v>
      </c>
      <c r="I4" t="s">
        <v>8318</v>
      </c>
      <c r="J4" t="s">
        <v>8316</v>
      </c>
      <c r="K4" t="s">
        <v>8360</v>
      </c>
    </row>
    <row r="5" spans="1:11" x14ac:dyDescent="0.2">
      <c r="A5" s="8" t="s">
        <v>8219</v>
      </c>
      <c r="B5" s="13">
        <v>300</v>
      </c>
      <c r="C5" s="13">
        <v>34</v>
      </c>
      <c r="D5" s="13">
        <v>80</v>
      </c>
      <c r="E5" s="13"/>
      <c r="F5" s="13">
        <v>540</v>
      </c>
      <c r="G5" s="13">
        <v>103</v>
      </c>
      <c r="H5" s="13">
        <v>80</v>
      </c>
      <c r="I5" s="13">
        <v>209</v>
      </c>
      <c r="J5" s="13">
        <v>839</v>
      </c>
      <c r="K5" s="13">
        <v>2185</v>
      </c>
    </row>
    <row r="6" spans="1:11" x14ac:dyDescent="0.2">
      <c r="A6" s="8" t="s">
        <v>8222</v>
      </c>
      <c r="B6" s="13"/>
      <c r="C6" s="13">
        <v>6</v>
      </c>
      <c r="D6" s="13"/>
      <c r="E6" s="13"/>
      <c r="F6" s="13">
        <v>20</v>
      </c>
      <c r="G6" s="13"/>
      <c r="H6" s="13"/>
      <c r="I6" s="13"/>
      <c r="J6" s="13">
        <v>24</v>
      </c>
      <c r="K6" s="13">
        <v>50</v>
      </c>
    </row>
    <row r="7" spans="1:11" x14ac:dyDescent="0.2">
      <c r="A7" s="8" t="s">
        <v>8221</v>
      </c>
      <c r="B7" s="13">
        <v>180</v>
      </c>
      <c r="C7" s="13">
        <v>140</v>
      </c>
      <c r="D7" s="13">
        <v>140</v>
      </c>
      <c r="E7" s="13"/>
      <c r="F7" s="13">
        <v>120</v>
      </c>
      <c r="G7" s="13">
        <v>117</v>
      </c>
      <c r="H7" s="13">
        <v>127</v>
      </c>
      <c r="I7" s="13">
        <v>213</v>
      </c>
      <c r="J7" s="13">
        <v>493</v>
      </c>
      <c r="K7" s="13">
        <v>1530</v>
      </c>
    </row>
    <row r="8" spans="1:11" x14ac:dyDescent="0.2">
      <c r="A8" s="8" t="s">
        <v>8220</v>
      </c>
      <c r="B8" s="13">
        <v>40</v>
      </c>
      <c r="C8" s="13">
        <v>20</v>
      </c>
      <c r="D8" s="13"/>
      <c r="E8" s="13">
        <v>24</v>
      </c>
      <c r="F8" s="13">
        <v>20</v>
      </c>
      <c r="G8" s="13"/>
      <c r="H8" s="13">
        <v>30</v>
      </c>
      <c r="I8" s="13">
        <v>178</v>
      </c>
      <c r="J8" s="13">
        <v>37</v>
      </c>
      <c r="K8" s="13">
        <v>349</v>
      </c>
    </row>
    <row r="9" spans="1:11" x14ac:dyDescent="0.2">
      <c r="A9" s="8" t="s">
        <v>8360</v>
      </c>
      <c r="B9" s="13">
        <v>520</v>
      </c>
      <c r="C9" s="13">
        <v>200</v>
      </c>
      <c r="D9" s="13">
        <v>220</v>
      </c>
      <c r="E9" s="13">
        <v>24</v>
      </c>
      <c r="F9" s="13">
        <v>700</v>
      </c>
      <c r="G9" s="13">
        <v>220</v>
      </c>
      <c r="H9" s="13">
        <v>237</v>
      </c>
      <c r="I9" s="13">
        <v>600</v>
      </c>
      <c r="J9" s="13">
        <v>1393</v>
      </c>
      <c r="K9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AA89-79D7-3543-B3C6-8FF4E7D2E2BF}">
  <sheetPr codeName="Sheet2"/>
  <dimension ref="A1:AQ10"/>
  <sheetViews>
    <sheetView topLeftCell="B34" workbookViewId="0">
      <selection activeCell="G11" sqref="G11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13.6640625" bestFit="1" customWidth="1"/>
    <col min="6" max="6" width="12.164062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43" x14ac:dyDescent="0.2">
      <c r="A1" s="7" t="s">
        <v>8223</v>
      </c>
      <c r="B1" t="s">
        <v>8362</v>
      </c>
    </row>
    <row r="2" spans="1:43" x14ac:dyDescent="0.2">
      <c r="A2" s="7" t="s">
        <v>8264</v>
      </c>
      <c r="B2" t="s">
        <v>8362</v>
      </c>
    </row>
    <row r="4" spans="1:43" x14ac:dyDescent="0.2">
      <c r="A4" s="7" t="s">
        <v>8361</v>
      </c>
      <c r="B4" s="7" t="s">
        <v>8363</v>
      </c>
    </row>
    <row r="5" spans="1:43" x14ac:dyDescent="0.2">
      <c r="A5" s="7" t="s">
        <v>8359</v>
      </c>
      <c r="B5" t="s">
        <v>8315</v>
      </c>
      <c r="C5" t="s">
        <v>8343</v>
      </c>
      <c r="D5" t="s">
        <v>8331</v>
      </c>
      <c r="E5" t="s">
        <v>8357</v>
      </c>
      <c r="F5" t="s">
        <v>8353</v>
      </c>
      <c r="G5" t="s">
        <v>8314</v>
      </c>
      <c r="H5" t="s">
        <v>8313</v>
      </c>
      <c r="I5" t="s">
        <v>8329</v>
      </c>
      <c r="J5" t="s">
        <v>8346</v>
      </c>
      <c r="K5" t="s">
        <v>8323</v>
      </c>
      <c r="L5" t="s">
        <v>8336</v>
      </c>
      <c r="M5" t="s">
        <v>8347</v>
      </c>
      <c r="N5" t="s">
        <v>8348</v>
      </c>
      <c r="O5" t="s">
        <v>8328</v>
      </c>
      <c r="P5" t="s">
        <v>8327</v>
      </c>
      <c r="Q5" t="s">
        <v>8355</v>
      </c>
      <c r="R5" t="s">
        <v>8326</v>
      </c>
      <c r="S5" t="s">
        <v>8334</v>
      </c>
      <c r="T5" t="s">
        <v>8358</v>
      </c>
      <c r="U5" t="s">
        <v>8342</v>
      </c>
      <c r="V5" t="s">
        <v>8322</v>
      </c>
      <c r="W5" t="s">
        <v>8349</v>
      </c>
      <c r="X5" t="s">
        <v>8338</v>
      </c>
      <c r="Y5" t="s">
        <v>8344</v>
      </c>
      <c r="Z5" t="s">
        <v>8317</v>
      </c>
      <c r="AA5" t="s">
        <v>8345</v>
      </c>
      <c r="AB5" t="s">
        <v>8341</v>
      </c>
      <c r="AC5" t="s">
        <v>8352</v>
      </c>
      <c r="AD5" t="s">
        <v>8325</v>
      </c>
      <c r="AE5" t="s">
        <v>8312</v>
      </c>
      <c r="AF5" t="s">
        <v>8311</v>
      </c>
      <c r="AG5" t="s">
        <v>8351</v>
      </c>
      <c r="AH5" t="s">
        <v>8354</v>
      </c>
      <c r="AI5" t="s">
        <v>8356</v>
      </c>
      <c r="AJ5" t="s">
        <v>8350</v>
      </c>
      <c r="AK5" t="s">
        <v>8310</v>
      </c>
      <c r="AL5" t="s">
        <v>8340</v>
      </c>
      <c r="AM5" t="s">
        <v>8333</v>
      </c>
      <c r="AN5" t="s">
        <v>8320</v>
      </c>
      <c r="AO5" t="s">
        <v>8319</v>
      </c>
      <c r="AP5" t="s">
        <v>8339</v>
      </c>
      <c r="AQ5" t="s">
        <v>8360</v>
      </c>
    </row>
    <row r="6" spans="1:43" x14ac:dyDescent="0.2">
      <c r="A6" s="8" t="s">
        <v>8220</v>
      </c>
      <c r="B6" s="9"/>
      <c r="C6" s="9">
        <v>20</v>
      </c>
      <c r="D6" s="9">
        <v>24</v>
      </c>
      <c r="E6" s="9"/>
      <c r="F6" s="9"/>
      <c r="G6" s="9"/>
      <c r="H6" s="9"/>
      <c r="I6" s="9"/>
      <c r="J6" s="9"/>
      <c r="K6" s="9"/>
      <c r="L6" s="9">
        <v>20</v>
      </c>
      <c r="M6" s="9"/>
      <c r="N6" s="9"/>
      <c r="O6" s="9"/>
      <c r="P6" s="9"/>
      <c r="Q6" s="9"/>
      <c r="R6" s="9"/>
      <c r="S6" s="9"/>
      <c r="T6" s="9">
        <v>20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>
        <v>40</v>
      </c>
      <c r="AF6" s="9"/>
      <c r="AG6" s="9"/>
      <c r="AH6" s="9">
        <v>18</v>
      </c>
      <c r="AI6" s="9">
        <v>17</v>
      </c>
      <c r="AJ6" s="9"/>
      <c r="AK6" s="9"/>
      <c r="AL6" s="9">
        <v>10</v>
      </c>
      <c r="AM6" s="9"/>
      <c r="AN6" s="9">
        <v>60</v>
      </c>
      <c r="AO6" s="9">
        <v>100</v>
      </c>
      <c r="AP6" s="9">
        <v>20</v>
      </c>
      <c r="AQ6" s="9">
        <v>349</v>
      </c>
    </row>
    <row r="7" spans="1:43" x14ac:dyDescent="0.2">
      <c r="A7" s="8" t="s">
        <v>8221</v>
      </c>
      <c r="B7" s="9">
        <v>100</v>
      </c>
      <c r="C7" s="9"/>
      <c r="D7" s="9"/>
      <c r="E7" s="9">
        <v>40</v>
      </c>
      <c r="F7" s="9"/>
      <c r="G7" s="9"/>
      <c r="H7" s="9">
        <v>80</v>
      </c>
      <c r="I7" s="9"/>
      <c r="J7" s="9">
        <v>40</v>
      </c>
      <c r="K7" s="9">
        <v>40</v>
      </c>
      <c r="L7" s="9">
        <v>120</v>
      </c>
      <c r="M7" s="9">
        <v>20</v>
      </c>
      <c r="N7" s="9"/>
      <c r="O7" s="9">
        <v>20</v>
      </c>
      <c r="P7" s="9">
        <v>60</v>
      </c>
      <c r="Q7" s="9">
        <v>11</v>
      </c>
      <c r="R7" s="9"/>
      <c r="S7" s="9">
        <v>40</v>
      </c>
      <c r="T7" s="9">
        <v>60</v>
      </c>
      <c r="U7" s="9">
        <v>20</v>
      </c>
      <c r="V7" s="9"/>
      <c r="W7" s="9">
        <v>20</v>
      </c>
      <c r="X7" s="9">
        <v>57</v>
      </c>
      <c r="Y7" s="9">
        <v>20</v>
      </c>
      <c r="Z7" s="9">
        <v>353</v>
      </c>
      <c r="AA7" s="9"/>
      <c r="AB7" s="9"/>
      <c r="AC7" s="9">
        <v>20</v>
      </c>
      <c r="AD7" s="9"/>
      <c r="AE7" s="9"/>
      <c r="AF7" s="9"/>
      <c r="AG7" s="9"/>
      <c r="AH7" s="9">
        <v>2</v>
      </c>
      <c r="AI7" s="9">
        <v>80</v>
      </c>
      <c r="AJ7" s="9"/>
      <c r="AK7" s="9"/>
      <c r="AL7" s="9">
        <v>47</v>
      </c>
      <c r="AM7" s="9">
        <v>100</v>
      </c>
      <c r="AN7" s="9">
        <v>120</v>
      </c>
      <c r="AO7" s="9">
        <v>60</v>
      </c>
      <c r="AP7" s="9"/>
      <c r="AQ7" s="9">
        <v>1530</v>
      </c>
    </row>
    <row r="8" spans="1:43" x14ac:dyDescent="0.2">
      <c r="A8" s="8" t="s">
        <v>8222</v>
      </c>
      <c r="B8" s="9"/>
      <c r="C8" s="9"/>
      <c r="D8" s="9"/>
      <c r="E8" s="9"/>
      <c r="F8" s="9"/>
      <c r="G8" s="9"/>
      <c r="H8" s="9"/>
      <c r="I8" s="9"/>
      <c r="J8" s="9">
        <v>20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>
        <v>19</v>
      </c>
      <c r="AA8" s="9"/>
      <c r="AB8" s="9"/>
      <c r="AC8" s="9"/>
      <c r="AD8" s="9"/>
      <c r="AE8" s="9"/>
      <c r="AF8" s="9"/>
      <c r="AG8" s="9">
        <v>6</v>
      </c>
      <c r="AH8" s="9"/>
      <c r="AI8" s="9">
        <v>5</v>
      </c>
      <c r="AJ8" s="9"/>
      <c r="AK8" s="9"/>
      <c r="AL8" s="9"/>
      <c r="AM8" s="9"/>
      <c r="AN8" s="9"/>
      <c r="AO8" s="9"/>
      <c r="AP8" s="9"/>
      <c r="AQ8" s="9">
        <v>50</v>
      </c>
    </row>
    <row r="9" spans="1:43" x14ac:dyDescent="0.2">
      <c r="A9" s="8" t="s">
        <v>8219</v>
      </c>
      <c r="B9" s="9"/>
      <c r="C9" s="9"/>
      <c r="D9" s="9"/>
      <c r="E9" s="9"/>
      <c r="F9" s="9">
        <v>40</v>
      </c>
      <c r="G9" s="9">
        <v>180</v>
      </c>
      <c r="H9" s="9"/>
      <c r="I9" s="9">
        <v>40</v>
      </c>
      <c r="J9" s="9"/>
      <c r="K9" s="9"/>
      <c r="L9" s="9"/>
      <c r="M9" s="9"/>
      <c r="N9" s="9">
        <v>140</v>
      </c>
      <c r="O9" s="9">
        <v>140</v>
      </c>
      <c r="P9" s="9"/>
      <c r="Q9" s="9">
        <v>9</v>
      </c>
      <c r="R9" s="9">
        <v>20</v>
      </c>
      <c r="S9" s="9"/>
      <c r="T9" s="9">
        <v>60</v>
      </c>
      <c r="U9" s="9"/>
      <c r="V9" s="9">
        <v>60</v>
      </c>
      <c r="W9" s="9"/>
      <c r="X9" s="9">
        <v>103</v>
      </c>
      <c r="Y9" s="9"/>
      <c r="Z9" s="9">
        <v>694</v>
      </c>
      <c r="AA9" s="9">
        <v>40</v>
      </c>
      <c r="AB9" s="9">
        <v>20</v>
      </c>
      <c r="AC9" s="9"/>
      <c r="AD9" s="9">
        <v>260</v>
      </c>
      <c r="AE9" s="9"/>
      <c r="AF9" s="9">
        <v>60</v>
      </c>
      <c r="AG9" s="9">
        <v>34</v>
      </c>
      <c r="AH9" s="9">
        <v>40</v>
      </c>
      <c r="AI9" s="9">
        <v>85</v>
      </c>
      <c r="AJ9" s="9">
        <v>80</v>
      </c>
      <c r="AK9" s="9">
        <v>60</v>
      </c>
      <c r="AL9" s="9"/>
      <c r="AM9" s="9"/>
      <c r="AN9" s="9">
        <v>20</v>
      </c>
      <c r="AO9" s="9"/>
      <c r="AP9" s="9"/>
      <c r="AQ9" s="9">
        <v>2185</v>
      </c>
    </row>
    <row r="10" spans="1:43" x14ac:dyDescent="0.2">
      <c r="A10" s="8" t="s">
        <v>8360</v>
      </c>
      <c r="B10" s="9">
        <v>100</v>
      </c>
      <c r="C10" s="9">
        <v>20</v>
      </c>
      <c r="D10" s="9">
        <v>24</v>
      </c>
      <c r="E10" s="9">
        <v>40</v>
      </c>
      <c r="F10" s="9">
        <v>40</v>
      </c>
      <c r="G10" s="9">
        <v>180</v>
      </c>
      <c r="H10" s="9">
        <v>80</v>
      </c>
      <c r="I10" s="9">
        <v>40</v>
      </c>
      <c r="J10" s="9">
        <v>60</v>
      </c>
      <c r="K10" s="9">
        <v>40</v>
      </c>
      <c r="L10" s="9">
        <v>140</v>
      </c>
      <c r="M10" s="9">
        <v>20</v>
      </c>
      <c r="N10" s="9">
        <v>140</v>
      </c>
      <c r="O10" s="9">
        <v>160</v>
      </c>
      <c r="P10" s="9">
        <v>60</v>
      </c>
      <c r="Q10" s="9">
        <v>20</v>
      </c>
      <c r="R10" s="9">
        <v>20</v>
      </c>
      <c r="S10" s="9">
        <v>40</v>
      </c>
      <c r="T10" s="9">
        <v>140</v>
      </c>
      <c r="U10" s="9">
        <v>20</v>
      </c>
      <c r="V10" s="9">
        <v>60</v>
      </c>
      <c r="W10" s="9">
        <v>20</v>
      </c>
      <c r="X10" s="9">
        <v>160</v>
      </c>
      <c r="Y10" s="9">
        <v>20</v>
      </c>
      <c r="Z10" s="9">
        <v>1066</v>
      </c>
      <c r="AA10" s="9">
        <v>40</v>
      </c>
      <c r="AB10" s="9">
        <v>20</v>
      </c>
      <c r="AC10" s="9">
        <v>20</v>
      </c>
      <c r="AD10" s="9">
        <v>260</v>
      </c>
      <c r="AE10" s="9">
        <v>40</v>
      </c>
      <c r="AF10" s="9">
        <v>60</v>
      </c>
      <c r="AG10" s="9">
        <v>40</v>
      </c>
      <c r="AH10" s="9">
        <v>60</v>
      </c>
      <c r="AI10" s="9">
        <v>187</v>
      </c>
      <c r="AJ10" s="9">
        <v>80</v>
      </c>
      <c r="AK10" s="9">
        <v>60</v>
      </c>
      <c r="AL10" s="9">
        <v>57</v>
      </c>
      <c r="AM10" s="9">
        <v>100</v>
      </c>
      <c r="AN10" s="9">
        <v>200</v>
      </c>
      <c r="AO10" s="9">
        <v>160</v>
      </c>
      <c r="AP10" s="9">
        <v>20</v>
      </c>
      <c r="AQ10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7712C-3C8E-6747-836C-67E95E836834}">
  <sheetPr codeName="Sheet3"/>
  <dimension ref="A1:F18"/>
  <sheetViews>
    <sheetView workbookViewId="0">
      <selection activeCell="C27" sqref="C27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</cols>
  <sheetData>
    <row r="1" spans="1:6" x14ac:dyDescent="0.2">
      <c r="A1" s="7" t="s">
        <v>8378</v>
      </c>
      <c r="B1" t="s">
        <v>8379</v>
      </c>
    </row>
    <row r="2" spans="1:6" x14ac:dyDescent="0.2">
      <c r="A2" s="7" t="s">
        <v>8264</v>
      </c>
      <c r="B2" t="s">
        <v>8362</v>
      </c>
    </row>
    <row r="4" spans="1:6" x14ac:dyDescent="0.2">
      <c r="A4" s="7" t="s">
        <v>8361</v>
      </c>
      <c r="B4" s="7" t="s">
        <v>8363</v>
      </c>
    </row>
    <row r="5" spans="1:6" x14ac:dyDescent="0.2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2" t="s">
        <v>8372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2">
      <c r="A7" s="12" t="s">
        <v>8373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2">
      <c r="A8" s="12" t="s">
        <v>8374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2">
      <c r="A9" s="12" t="s">
        <v>8375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2">
      <c r="A10" s="12" t="s">
        <v>8366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2">
      <c r="A11" s="12" t="s">
        <v>8376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2">
      <c r="A12" s="12" t="s">
        <v>8367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2">
      <c r="A13" s="12" t="s">
        <v>8368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2">
      <c r="A14" s="12" t="s">
        <v>8369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2">
      <c r="A15" s="12" t="s">
        <v>8370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2">
      <c r="A16" s="12" t="s">
        <v>8371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2">
      <c r="A17" s="12" t="s">
        <v>8377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2">
      <c r="A18" s="12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846A6-987B-A548-810E-AD71162DD0E1}">
  <dimension ref="A3:K9"/>
  <sheetViews>
    <sheetView tabSelected="1" workbookViewId="0">
      <selection activeCell="T6" sqref="T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4" width="6.1640625" bestFit="1" customWidth="1"/>
    <col min="5" max="5" width="9.33203125" bestFit="1" customWidth="1"/>
    <col min="6" max="6" width="6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3" spans="1:11" x14ac:dyDescent="0.2">
      <c r="A3" s="7" t="s">
        <v>8400</v>
      </c>
      <c r="B3" s="7" t="s">
        <v>8363</v>
      </c>
    </row>
    <row r="4" spans="1:11" x14ac:dyDescent="0.2">
      <c r="A4" s="7" t="s">
        <v>8359</v>
      </c>
      <c r="B4" t="s">
        <v>8309</v>
      </c>
      <c r="C4" t="s">
        <v>8335</v>
      </c>
      <c r="D4" t="s">
        <v>8332</v>
      </c>
      <c r="E4" t="s">
        <v>8330</v>
      </c>
      <c r="F4" t="s">
        <v>8324</v>
      </c>
      <c r="G4" t="s">
        <v>8337</v>
      </c>
      <c r="H4" t="s">
        <v>8321</v>
      </c>
      <c r="I4" t="s">
        <v>8318</v>
      </c>
      <c r="J4" t="s">
        <v>8316</v>
      </c>
      <c r="K4" t="s">
        <v>8360</v>
      </c>
    </row>
    <row r="5" spans="1:11" x14ac:dyDescent="0.2">
      <c r="A5" s="8" t="s">
        <v>8220</v>
      </c>
      <c r="B5" s="9">
        <v>377</v>
      </c>
      <c r="C5" s="9">
        <v>29</v>
      </c>
      <c r="D5" s="9"/>
      <c r="E5" s="9">
        <v>315</v>
      </c>
      <c r="F5" s="9">
        <v>183</v>
      </c>
      <c r="G5" s="9"/>
      <c r="H5" s="9">
        <v>233</v>
      </c>
      <c r="I5" s="9">
        <v>7808</v>
      </c>
      <c r="J5" s="9">
        <v>585</v>
      </c>
      <c r="K5" s="9">
        <v>9530</v>
      </c>
    </row>
    <row r="6" spans="1:11" x14ac:dyDescent="0.2">
      <c r="A6" s="8" t="s">
        <v>8221</v>
      </c>
      <c r="B6" s="9">
        <v>3211</v>
      </c>
      <c r="C6" s="9">
        <v>975</v>
      </c>
      <c r="D6" s="9">
        <v>4614</v>
      </c>
      <c r="E6" s="9"/>
      <c r="F6" s="9">
        <v>1041</v>
      </c>
      <c r="G6" s="9">
        <v>2921</v>
      </c>
      <c r="H6" s="9">
        <v>848</v>
      </c>
      <c r="I6" s="9">
        <v>8720</v>
      </c>
      <c r="J6" s="9">
        <v>4766</v>
      </c>
      <c r="K6" s="9">
        <v>27096</v>
      </c>
    </row>
    <row r="7" spans="1:11" x14ac:dyDescent="0.2">
      <c r="A7" s="8" t="s">
        <v>8222</v>
      </c>
      <c r="B7" s="9"/>
      <c r="C7" s="9">
        <v>141</v>
      </c>
      <c r="D7" s="9"/>
      <c r="E7" s="9"/>
      <c r="F7" s="9">
        <v>1272</v>
      </c>
      <c r="G7" s="9"/>
      <c r="H7" s="9"/>
      <c r="I7" s="9"/>
      <c r="J7" s="9">
        <v>388</v>
      </c>
      <c r="K7" s="9">
        <v>1801</v>
      </c>
    </row>
    <row r="8" spans="1:11" x14ac:dyDescent="0.2">
      <c r="A8" s="8" t="s">
        <v>8219</v>
      </c>
      <c r="B8" s="9">
        <v>54758</v>
      </c>
      <c r="C8" s="9">
        <v>11853</v>
      </c>
      <c r="D8" s="9">
        <v>44208</v>
      </c>
      <c r="E8" s="9"/>
      <c r="F8" s="9">
        <v>44801</v>
      </c>
      <c r="G8" s="9">
        <v>18882</v>
      </c>
      <c r="H8" s="9">
        <v>33591</v>
      </c>
      <c r="I8" s="9">
        <v>158269</v>
      </c>
      <c r="J8" s="9">
        <v>58457</v>
      </c>
      <c r="K8" s="9">
        <v>424819</v>
      </c>
    </row>
    <row r="9" spans="1:11" x14ac:dyDescent="0.2">
      <c r="A9" s="8" t="s">
        <v>8360</v>
      </c>
      <c r="B9" s="9">
        <v>58346</v>
      </c>
      <c r="C9" s="9">
        <v>12998</v>
      </c>
      <c r="D9" s="9">
        <v>48822</v>
      </c>
      <c r="E9" s="9">
        <v>315</v>
      </c>
      <c r="F9" s="9">
        <v>47297</v>
      </c>
      <c r="G9" s="9">
        <v>21803</v>
      </c>
      <c r="H9" s="9">
        <v>34672</v>
      </c>
      <c r="I9" s="9">
        <v>174797</v>
      </c>
      <c r="J9" s="9">
        <v>64196</v>
      </c>
      <c r="K9" s="9">
        <v>463246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X4115"/>
  <sheetViews>
    <sheetView zoomScale="143" zoomScaleNormal="95" workbookViewId="0">
      <selection activeCell="C2" sqref="C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2.5" customWidth="1"/>
    <col min="17" max="17" width="19.1640625" customWidth="1"/>
    <col min="18" max="18" width="17.5" customWidth="1"/>
    <col min="19" max="19" width="19.1640625" customWidth="1"/>
    <col min="20" max="20" width="22.6640625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8380</v>
      </c>
      <c r="Q1" s="1" t="s">
        <v>8308</v>
      </c>
      <c r="R1" s="1" t="s">
        <v>8307</v>
      </c>
      <c r="S1" s="1" t="s">
        <v>8364</v>
      </c>
      <c r="T1" s="1" t="s">
        <v>8365</v>
      </c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t="s">
        <v>8309</v>
      </c>
      <c r="R2" t="s">
        <v>8310</v>
      </c>
      <c r="S2" s="10">
        <f>(J2/86400)+25569+(-5/24)</f>
        <v>42176.798738425925</v>
      </c>
      <c r="T2" s="10">
        <f>(I2/86400)+25569+(-5/24)</f>
        <v>42207.916666666664</v>
      </c>
      <c r="V2" s="14"/>
      <c r="X2" s="11"/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42405.494016203702</v>
      </c>
      <c r="T4" s="10">
        <f t="shared" si="3"/>
        <v>42415.494016203702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41828.306793981479</v>
      </c>
      <c r="T5" s="10">
        <f t="shared" si="3"/>
        <v>41858.306793981479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42327.625914351847</v>
      </c>
      <c r="T6" s="10">
        <f t="shared" si="3"/>
        <v>42357.625914351847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42563.724618055552</v>
      </c>
      <c r="T7" s="10">
        <f t="shared" si="3"/>
        <v>42580.024305555555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41793.864004629628</v>
      </c>
      <c r="T8" s="10">
        <f t="shared" si="3"/>
        <v>41803.864004629628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42515.838738425919</v>
      </c>
      <c r="T9" s="10">
        <f t="shared" si="3"/>
        <v>42555.838738425919</v>
      </c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42468.736249999994</v>
      </c>
      <c r="T10" s="10">
        <f t="shared" si="3"/>
        <v>42475.666666666664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42446.895185185182</v>
      </c>
      <c r="T11" s="10">
        <f t="shared" si="3"/>
        <v>42476.895185185182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41779.859710648147</v>
      </c>
      <c r="T12" s="10">
        <f t="shared" si="3"/>
        <v>41814.859710648147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42572.570162037031</v>
      </c>
      <c r="T13" s="10">
        <f t="shared" si="3"/>
        <v>42603.916666666664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41791.504918981482</v>
      </c>
      <c r="T14" s="10">
        <f t="shared" si="3"/>
        <v>41835.916666666664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42508.468854166662</v>
      </c>
      <c r="T15" s="10">
        <f t="shared" si="3"/>
        <v>42544.643749999996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41869.333981481475</v>
      </c>
      <c r="T20" s="10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42200.549907407403</v>
      </c>
      <c r="T22" s="10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42229.611840277772</v>
      </c>
      <c r="T26" s="10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42317.816678240742</v>
      </c>
      <c r="T27" s="10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42286.452557870369</v>
      </c>
      <c r="T35" s="10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41374.84888888889</v>
      </c>
      <c r="T40" s="10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41873.890474537031</v>
      </c>
      <c r="T46" s="10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42323.756643518514</v>
      </c>
      <c r="T48" s="10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42196.72033564814</v>
      </c>
      <c r="T53" s="10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42149.340555555558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42230.027499999997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41701.693483796298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41409.605983796289</v>
      </c>
      <c r="T63" s="10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41207.801863425928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40996.936539351846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41099.950543981475</v>
      </c>
      <c r="T83" s="10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40322.331053240741</v>
      </c>
      <c r="T89" s="10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41402.543888888882</v>
      </c>
      <c r="T91" s="10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41214.586504629631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40987.568298611106</v>
      </c>
      <c r="T108" s="10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41717.834699074076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40918.530601851853</v>
      </c>
      <c r="T117" s="10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41778.707083333335</v>
      </c>
      <c r="T132" s="10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42558.855810185181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41874.869212962956</v>
      </c>
      <c r="T154" s="10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42171.70475694444</v>
      </c>
      <c r="T162" s="10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42047.186608796292</v>
      </c>
      <c r="T174" s="10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41866.875034722216</v>
      </c>
      <c r="T202" s="10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42235.951585648145</v>
      </c>
      <c r="T213" s="10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42195.435532407406</v>
      </c>
      <c r="T222" s="10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42129.568877314814</v>
      </c>
      <c r="T232" s="10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42341.75059027777</v>
      </c>
      <c r="T233" s="10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42320.876145833332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42713.754166666666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40213.115266203698</v>
      </c>
      <c r="T246" s="10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40266.454374999994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42263.744328703702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40267.03738425926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40637.658217592594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41611.891909722217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40966.873541666668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41744.382349537038</v>
      </c>
      <c r="T282" s="10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41313.607916666668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42089.519687499997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41031.862800925919</v>
      </c>
      <c r="T305" s="10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41333.628854166665</v>
      </c>
      <c r="T308" s="10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41282.736122685186</v>
      </c>
      <c r="T309" s="10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42261.291909722218</v>
      </c>
      <c r="T348" s="10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41934.86215277778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41019.584699074076</v>
      </c>
      <c r="T368" s="10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42548.86782407407</v>
      </c>
      <c r="T390" s="10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41673.854745370372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40864.833923611106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41082.356550925928</v>
      </c>
      <c r="T398" s="10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41646.419699074067</v>
      </c>
      <c r="T406" s="10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42113.773113425923</v>
      </c>
      <c r="T412" s="10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41360.762268518512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41863.052048611113</v>
      </c>
      <c r="T424" s="10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42285.700694444444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42526.662997685184</v>
      </c>
      <c r="T433" s="10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42228.421550925923</v>
      </c>
      <c r="T435" s="10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41919.553449074076</v>
      </c>
      <c r="T441" s="10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42107.49554398148</v>
      </c>
      <c r="T454" s="10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40970.794236111113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41547.486122685186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40704.918298611105</v>
      </c>
      <c r="T464" s="10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42488.640451388885</v>
      </c>
      <c r="T466" s="10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41040.959293981483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41465.29184027778</v>
      </c>
      <c r="T482" s="10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42447.688541666663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41381.297442129631</v>
      </c>
      <c r="T487" s="10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41113.760243055549</v>
      </c>
      <c r="T492" s="10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42366.774293981478</v>
      </c>
      <c r="T493" s="10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42114.517800925925</v>
      </c>
      <c r="T495" s="10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40247.677673611106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41218.183113425919</v>
      </c>
      <c r="T521" s="10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42711.336863425924</v>
      </c>
      <c r="T537" s="10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42179.136655092589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42692.180729166663</v>
      </c>
      <c r="T564" s="10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42165.576956018514</v>
      </c>
      <c r="T567" s="10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42388.589918981474</v>
      </c>
      <c r="T572" s="10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42282.507962962962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42631.561180555553</v>
      </c>
      <c r="T590" s="10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42082.861550925925</v>
      </c>
      <c r="T597" s="10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42194.149398148147</v>
      </c>
      <c r="T607" s="10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42584.823449074072</v>
      </c>
      <c r="T614" s="10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42761.167905092589</v>
      </c>
      <c r="T618" s="10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42507.090995370367</v>
      </c>
      <c r="T635" s="10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41865.374942129631</v>
      </c>
      <c r="T641" s="10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42683.211979166663</v>
      </c>
      <c r="T642" s="10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42417.596284722218</v>
      </c>
      <c r="T658" s="10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41922.533321759256</v>
      </c>
      <c r="T662" s="10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41838.623819444438</v>
      </c>
      <c r="T668" s="10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42012.559965277775</v>
      </c>
      <c r="T678" s="10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42778.556967592587</v>
      </c>
      <c r="T684" s="10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41866.722743055558</v>
      </c>
      <c r="T700" s="10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42668.518368055556</v>
      </c>
      <c r="T704" s="10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42725.984583333331</v>
      </c>
      <c r="T706" s="10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42384.472592592589</v>
      </c>
      <c r="T714" s="10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41857.645856481475</v>
      </c>
      <c r="T719" s="10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42408.83189814815</v>
      </c>
      <c r="T721" s="10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42184.608206018514</v>
      </c>
      <c r="T725" s="10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41246.811909722222</v>
      </c>
      <c r="T729" s="10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41943.39576388889</v>
      </c>
      <c r="T740" s="10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41789.121979166666</v>
      </c>
      <c r="T761" s="10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42670.555706018517</v>
      </c>
      <c r="T762" s="10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41471.238518518519</v>
      </c>
      <c r="T765" s="10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41593.998726851853</v>
      </c>
      <c r="T770" s="10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41289.791307870364</v>
      </c>
      <c r="T772" s="10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42100.527604166666</v>
      </c>
      <c r="T775" s="10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40436.475752314815</v>
      </c>
      <c r="T781" s="10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41402.792523148142</v>
      </c>
      <c r="T783" s="10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41303.38559027778</v>
      </c>
      <c r="T787" s="10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40982.847615740735</v>
      </c>
      <c r="T788" s="10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41276.977777777771</v>
      </c>
      <c r="T791" s="10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41555.665312499994</v>
      </c>
      <c r="T794" s="10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41122.813935185179</v>
      </c>
      <c r="T804" s="10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40729.897291666661</v>
      </c>
      <c r="T806" s="10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40690.614722222221</v>
      </c>
      <c r="T807" s="10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41768.633587962962</v>
      </c>
      <c r="T822" s="10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41072.842384259253</v>
      </c>
      <c r="T830" s="10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40869.466840277775</v>
      </c>
      <c r="T834" s="10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41144.555046296293</v>
      </c>
      <c r="T841" s="10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41923.630358796298</v>
      </c>
      <c r="T843" s="10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41526.384062499994</v>
      </c>
      <c r="T844" s="10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42165.59</v>
      </c>
      <c r="T849" s="10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42544.916863425919</v>
      </c>
      <c r="T857" s="10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42128.611898148149</v>
      </c>
      <c r="T861" s="10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41230.564780092587</v>
      </c>
      <c r="T867" s="10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41342.637233796289</v>
      </c>
      <c r="T871" s="10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41577.352951388886</v>
      </c>
      <c r="T873" s="10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41183.958796296291</v>
      </c>
      <c r="T875" s="10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41597.580555555549</v>
      </c>
      <c r="T879" s="10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41037.621585648143</v>
      </c>
      <c r="T881" s="10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40981.594282407408</v>
      </c>
      <c r="T886" s="10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42496.773263888885</v>
      </c>
      <c r="T896" s="10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42218.66465277777</v>
      </c>
      <c r="T898" s="10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40645.890763888885</v>
      </c>
      <c r="T901" s="10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41193.901006944441</v>
      </c>
      <c r="T914" s="10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41116.554942129624</v>
      </c>
      <c r="T916" s="10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40434.645069444443</v>
      </c>
      <c r="T918" s="10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41562.463217592587</v>
      </c>
      <c r="T922" s="10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40846.962685185186</v>
      </c>
      <c r="T923" s="10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41288.734594907401</v>
      </c>
      <c r="T926" s="10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41710.960752314808</v>
      </c>
      <c r="T935" s="10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41551.589780092589</v>
      </c>
      <c r="T939" s="10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41416.554837962962</v>
      </c>
      <c r="T941" s="10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42382.634953703702</v>
      </c>
      <c r="T944" s="10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42732.66465277777</v>
      </c>
      <c r="T947" s="10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42480.445277777777</v>
      </c>
      <c r="T953" s="10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42662.405231481483</v>
      </c>
      <c r="T954" s="10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42766.41846064815</v>
      </c>
      <c r="T962" s="10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42506.208657407406</v>
      </c>
      <c r="T981" s="10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42574.459317129622</v>
      </c>
      <c r="T985" s="10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42060.907499999994</v>
      </c>
      <c r="T986" s="10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42748.851388888885</v>
      </c>
      <c r="T1002" s="10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42276.41646990741</v>
      </c>
      <c r="T1007" s="10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42421.898796296293</v>
      </c>
      <c r="T1018" s="10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42009.765613425923</v>
      </c>
      <c r="T1021" s="10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42111.438391203701</v>
      </c>
      <c r="T1024" s="10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42370.372256944444</v>
      </c>
      <c r="T1026" s="10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42688.52407407407</v>
      </c>
      <c r="T1035" s="10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42691.900995370372</v>
      </c>
      <c r="T1041" s="10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41830.851759259254</v>
      </c>
      <c r="T1043" s="10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41844.666087962956</v>
      </c>
      <c r="T1047" s="10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41918.610127314816</v>
      </c>
      <c r="T1049" s="10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42058.511307870365</v>
      </c>
      <c r="T1058" s="10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42678.662997685184</v>
      </c>
      <c r="T1059" s="10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42582.822476851848</v>
      </c>
      <c r="T1065" s="10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41445.754421296289</v>
      </c>
      <c r="T1068" s="10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42440.162777777776</v>
      </c>
      <c r="T1070" s="10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42479.358055555553</v>
      </c>
      <c r="T1081" s="10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41101.697777777772</v>
      </c>
      <c r="T1084" s="10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41775.505636574067</v>
      </c>
      <c r="T1089" s="10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41723.591053240736</v>
      </c>
      <c r="T1090" s="10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42440.611944444441</v>
      </c>
      <c r="T1093" s="10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40795.505011574074</v>
      </c>
      <c r="T1096" s="10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42346.995254629626</v>
      </c>
      <c r="T1113" s="10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41009.638981481483</v>
      </c>
      <c r="T1118" s="10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41718.315370370365</v>
      </c>
      <c r="T1125" s="10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42535.119143518517</v>
      </c>
      <c r="T1128" s="10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42558.781180555554</v>
      </c>
      <c r="T1137" s="10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42327.46329861111</v>
      </c>
      <c r="T1138" s="10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41975.139189814814</v>
      </c>
      <c r="T1141" s="10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42021.797766203701</v>
      </c>
      <c r="T1144" s="10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42324.985254629624</v>
      </c>
      <c r="T1145" s="10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41854.539259259254</v>
      </c>
      <c r="T1147" s="10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42223.894247685188</v>
      </c>
      <c r="T1153" s="10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42109.501296296294</v>
      </c>
      <c r="T1154" s="10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41918.419907407406</v>
      </c>
      <c r="T1159" s="10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42060.946597222217</v>
      </c>
      <c r="T1162" s="10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41792.00613425926</v>
      </c>
      <c r="T1167" s="10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41841.473981481475</v>
      </c>
      <c r="T1174" s="10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42656.653043981474</v>
      </c>
      <c r="T1185" s="10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42419.395370370366</v>
      </c>
      <c r="T1193" s="10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42409.567743055552</v>
      </c>
      <c r="T1195" s="10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42152.08048611111</v>
      </c>
      <c r="T1204" s="10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42772.567743055552</v>
      </c>
      <c r="T1208" s="10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42247.408067129632</v>
      </c>
      <c r="T1218" s="10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42633.253622685188</v>
      </c>
      <c r="T1221" s="10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42653.968854166662</v>
      </c>
      <c r="T1225" s="10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41506.639699074069</v>
      </c>
      <c r="T1234" s="10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40671.670960648145</v>
      </c>
      <c r="T1245" s="10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41355.617164351854</v>
      </c>
      <c r="T1246" s="10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41774.391597222224</v>
      </c>
      <c r="T1247" s="10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41067.532534722217</v>
      </c>
      <c r="T1251" s="10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40921.711006944439</v>
      </c>
      <c r="T1258" s="10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42445.614722222221</v>
      </c>
      <c r="T1271" s="10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40933.648634259254</v>
      </c>
      <c r="T1272" s="10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40513.54923611111</v>
      </c>
      <c r="T1282" s="10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41586.266840277771</v>
      </c>
      <c r="T1284" s="10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41320.50913194444</v>
      </c>
      <c r="T1285" s="10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42708.926446759258</v>
      </c>
      <c r="T1291" s="10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42292.492719907408</v>
      </c>
      <c r="T1295" s="10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42458.472592592589</v>
      </c>
      <c r="T1300" s="10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42566.232870370368</v>
      </c>
      <c r="T1305" s="10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42387.294895833336</v>
      </c>
      <c r="T1309" s="10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42393.753576388888</v>
      </c>
      <c r="T1318" s="10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41974.583657407406</v>
      </c>
      <c r="T1328" s="10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42172.608090277776</v>
      </c>
      <c r="T1344" s="10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42542.318090277775</v>
      </c>
      <c r="T1345" s="10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42522.581469907404</v>
      </c>
      <c r="T1346" s="10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41963.297835648147</v>
      </c>
      <c r="T1350" s="10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41429.830555555549</v>
      </c>
      <c r="T1358" s="10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42396.635729166665</v>
      </c>
      <c r="T1365" s="10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41951.487337962964</v>
      </c>
      <c r="T1366" s="10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42568.551041666666</v>
      </c>
      <c r="T1380" s="10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42130.283287037033</v>
      </c>
      <c r="T1381" s="10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42087.594976851855</v>
      </c>
      <c r="T1392" s="10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42064.845034722217</v>
      </c>
      <c r="T1404" s="10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41450.854571759257</v>
      </c>
      <c r="T1405" s="10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42291.663842592585</v>
      </c>
      <c r="T1410" s="10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42231.941828703704</v>
      </c>
      <c r="T1419" s="10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42073.852337962962</v>
      </c>
      <c r="T1431" s="10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41961.605185185188</v>
      </c>
      <c r="T1432" s="10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42040.621539351851</v>
      </c>
      <c r="T1441" s="10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41915.688634259255</v>
      </c>
      <c r="T1462" s="10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40645.806122685179</v>
      </c>
      <c r="T1470" s="10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41533.33452546296</v>
      </c>
      <c r="T1474" s="10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41500.519583333335</v>
      </c>
      <c r="T1476" s="10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41464.725682870368</v>
      </c>
      <c r="T1482" s="10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41136.649722222217</v>
      </c>
      <c r="T1484" s="10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41411.658275462956</v>
      </c>
      <c r="T1495" s="10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41365.69626157407</v>
      </c>
      <c r="T1502" s="10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40254.242002314808</v>
      </c>
      <c r="T1509" s="10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41809.176828703705</v>
      </c>
      <c r="T1512" s="10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42780.392199074071</v>
      </c>
      <c r="T1529" s="10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42275.558969907404</v>
      </c>
      <c r="T1532" s="10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42221.465995370367</v>
      </c>
      <c r="T1536" s="10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42213.593865740739</v>
      </c>
      <c r="T1538" s="10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42705.710868055554</v>
      </c>
      <c r="T1541" s="10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41938.798796296294</v>
      </c>
      <c r="T1542" s="10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42286.673842592594</v>
      </c>
      <c r="T1550" s="10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42107.844895833332</v>
      </c>
      <c r="T1561" s="10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41935.812418981477</v>
      </c>
      <c r="T1562" s="10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41554.833368055552</v>
      </c>
      <c r="T1563" s="10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41671.728530092594</v>
      </c>
      <c r="T1569" s="10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42144.56114583333</v>
      </c>
      <c r="T1573" s="10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41799.315925925919</v>
      </c>
      <c r="T1577" s="10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41054.639444444438</v>
      </c>
      <c r="T1579" s="10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40989.841736111106</v>
      </c>
      <c r="T1582" s="10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42068.896087962959</v>
      </c>
      <c r="T1588" s="10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42445.504421296289</v>
      </c>
      <c r="T1596" s="10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41779.84175925926</v>
      </c>
      <c r="T1597" s="10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41790.848981481475</v>
      </c>
      <c r="T1602" s="10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40945.636979166666</v>
      </c>
      <c r="T1606" s="10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41607.622523148144</v>
      </c>
      <c r="T1610" s="10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41794.772789351853</v>
      </c>
      <c r="T1616" s="10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41875.977847222217</v>
      </c>
      <c r="T1621" s="10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41950.086504629631</v>
      </c>
      <c r="T1624" s="10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41579.639664351846</v>
      </c>
      <c r="T1628" s="10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40750.132569444446</v>
      </c>
      <c r="T1634" s="10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40122.543287037035</v>
      </c>
      <c r="T1639" s="10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40379.022627314815</v>
      </c>
      <c r="T1642" s="10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41174.851388888885</v>
      </c>
      <c r="T1646" s="10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41521.40902777778</v>
      </c>
      <c r="T1647" s="10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41833.241932870369</v>
      </c>
      <c r="T1648" s="10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40939.553449074076</v>
      </c>
      <c r="T1666" s="10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40844.941423611112</v>
      </c>
      <c r="T1670" s="10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40313.722210648142</v>
      </c>
      <c r="T1672" s="10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40973.517905092587</v>
      </c>
      <c r="T1678" s="10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41802.549386574072</v>
      </c>
      <c r="T1682" s="10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42795.493148148147</v>
      </c>
      <c r="T1693" s="10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42804.824629629627</v>
      </c>
      <c r="T1699" s="10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42187.073344907403</v>
      </c>
      <c r="T1705" s="10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41841.355486111112</v>
      </c>
      <c r="T1711" s="10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42341.382962962962</v>
      </c>
      <c r="T1712" s="10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42673.369201388887</v>
      </c>
      <c r="T1718" s="10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42460.773587962962</v>
      </c>
      <c r="T1719" s="10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42044.719641203701</v>
      </c>
      <c r="T1729" s="10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42268.417523148142</v>
      </c>
      <c r="T1730" s="10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42271.879432870366</v>
      </c>
      <c r="T1732" s="10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42559.605844907404</v>
      </c>
      <c r="T1737" s="10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42175.740648148145</v>
      </c>
      <c r="T1739" s="10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42171.609050925923</v>
      </c>
      <c r="T1742" s="10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42710.668634259258</v>
      </c>
      <c r="T1744" s="10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42292.22719907407</v>
      </c>
      <c r="T1749" s="10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41905.771296296291</v>
      </c>
      <c r="T1773" s="10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41891.768055555549</v>
      </c>
      <c r="T1777" s="10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42493.392476851848</v>
      </c>
      <c r="T1782" s="10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42010.466180555552</v>
      </c>
      <c r="T1792" s="10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42188.822708333326</v>
      </c>
      <c r="T1794" s="10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42017.863217592589</v>
      </c>
      <c r="T1805" s="10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42172.698344907403</v>
      </c>
      <c r="T1817" s="10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42064.876041666663</v>
      </c>
      <c r="T1822" s="10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41634.588680555556</v>
      </c>
      <c r="T1824" s="10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41626.707951388882</v>
      </c>
      <c r="T1826" s="10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41817.64666666666</v>
      </c>
      <c r="T1858" s="10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41655.500972222224</v>
      </c>
      <c r="T1862" s="10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42755.284421296295</v>
      </c>
      <c r="T1864" s="10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42645.159108796295</v>
      </c>
      <c r="T1867" s="10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41776.07644675926</v>
      </c>
      <c r="T1878" s="10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42430.358564814807</v>
      </c>
      <c r="T1882" s="10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40920.696562499994</v>
      </c>
      <c r="T1896" s="10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41680.375069444439</v>
      </c>
      <c r="T1899" s="10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41160.663553240738</v>
      </c>
      <c r="T1902" s="10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42113.667233796295</v>
      </c>
      <c r="T1921" s="10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42270.66737268518</v>
      </c>
      <c r="T1922" s="10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41371.439745370364</v>
      </c>
      <c r="T1930" s="10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40911.601539351854</v>
      </c>
      <c r="T1934" s="10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41773.724201388883</v>
      </c>
      <c r="T1937" s="10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40670.298993055556</v>
      </c>
      <c r="T1942" s="10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42157.043495370366</v>
      </c>
      <c r="T1947" s="10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41688.941678240742</v>
      </c>
      <c r="T1948" s="10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41800.21471064815</v>
      </c>
      <c r="T1951" s="10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41178.890196759261</v>
      </c>
      <c r="T1959" s="10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41871.637268518512</v>
      </c>
      <c r="T1961" s="10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41323.984965277778</v>
      </c>
      <c r="T1972" s="10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42423.334050925921</v>
      </c>
      <c r="T1982" s="10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41913.581956018512</v>
      </c>
      <c r="T1986" s="10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42413.225497685184</v>
      </c>
      <c r="T1988" s="10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42329.380057870367</v>
      </c>
      <c r="T1995" s="10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42345.743206018517</v>
      </c>
      <c r="T2002" s="10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41312.672442129631</v>
      </c>
      <c r="T2018" s="10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41736.889166666668</v>
      </c>
      <c r="T2022" s="10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42048.605543981474</v>
      </c>
      <c r="T2029" s="10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41738.656469907401</v>
      </c>
      <c r="T2038" s="10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41578.718784722216</v>
      </c>
      <c r="T2042" s="10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41068.880173611113</v>
      </c>
      <c r="T2047" s="10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41387.443182870367</v>
      </c>
      <c r="T2050" s="10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42289.748842592591</v>
      </c>
      <c r="T2082" s="10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41003.948553240734</v>
      </c>
      <c r="T2083" s="10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40810.911990740737</v>
      </c>
      <c r="T2084" s="10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40395.506388888891</v>
      </c>
      <c r="T2090" s="10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41299.173090277771</v>
      </c>
      <c r="T2092" s="10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40555.114328703705</v>
      </c>
      <c r="T2093" s="10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40758.525150462963</v>
      </c>
      <c r="T2097" s="10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40818.376562500001</v>
      </c>
      <c r="T2099" s="10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41365.719826388886</v>
      </c>
      <c r="T2114" s="10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41591.756203703699</v>
      </c>
      <c r="T2122" s="10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40463.819849537038</v>
      </c>
      <c r="T2126" s="10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42045.297025462962</v>
      </c>
      <c r="T2129" s="10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41156.755011574074</v>
      </c>
      <c r="T2137" s="10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42520.639050925922</v>
      </c>
      <c r="T2153" s="10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40710.522847222222</v>
      </c>
      <c r="T2161" s="10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41018.503530092588</v>
      </c>
      <c r="T2162" s="10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42240.644201388888</v>
      </c>
      <c r="T2163" s="10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42082.371759259258</v>
      </c>
      <c r="T2174" s="10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42096.424872685187</v>
      </c>
      <c r="T2178" s="10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42279.461435185185</v>
      </c>
      <c r="T2182" s="10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42745.157141203701</v>
      </c>
      <c r="T2185" s="10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41319.141655092586</v>
      </c>
      <c r="T2187" s="10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42163.417453703696</v>
      </c>
      <c r="T2202" s="10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41276.638483796291</v>
      </c>
      <c r="T2203" s="10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41031.613298611112</v>
      </c>
      <c r="T2207" s="10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40955.857754629629</v>
      </c>
      <c r="T2212" s="10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42194.543344907404</v>
      </c>
      <c r="T2218" s="10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41451.852268518516</v>
      </c>
      <c r="T2222" s="10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42331.170590277776</v>
      </c>
      <c r="T2235" s="10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42061.813784722217</v>
      </c>
      <c r="T2237" s="10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42452.617407407401</v>
      </c>
      <c r="T2242" s="10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41569.367280092592</v>
      </c>
      <c r="T2244" s="10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41660.500196759254</v>
      </c>
      <c r="T2247" s="10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41336.49496527778</v>
      </c>
      <c r="T2251" s="10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42775.874016203707</v>
      </c>
      <c r="T2270" s="10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42315.491157407407</v>
      </c>
      <c r="T2274" s="10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41965.408321759256</v>
      </c>
      <c r="T2277" s="10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42338.500775462962</v>
      </c>
      <c r="T2280" s="10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42020.598368055558</v>
      </c>
      <c r="T2281" s="10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42234.416562499995</v>
      </c>
      <c r="T2282" s="10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41058.977349537039</v>
      </c>
      <c r="T2287" s="10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41074.518703703703</v>
      </c>
      <c r="T2302" s="10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40502.607534722221</v>
      </c>
      <c r="T2306" s="10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41004.594131944446</v>
      </c>
      <c r="T2309" s="10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40079.516782407409</v>
      </c>
      <c r="T2318" s="10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41696.608796296292</v>
      </c>
      <c r="T2322" s="10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42804.6871412037</v>
      </c>
      <c r="T2324" s="10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42807.546840277777</v>
      </c>
      <c r="T2325" s="10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41842.708796296291</v>
      </c>
      <c r="T2329" s="10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42139.573344907403</v>
      </c>
      <c r="T2330" s="10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41789.688472222224</v>
      </c>
      <c r="T2340" s="10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42643.434467592589</v>
      </c>
      <c r="T2342" s="10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42577.39902777777</v>
      </c>
      <c r="T2349" s="10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42096.709907407407</v>
      </c>
      <c r="T2357" s="10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42264.411782407406</v>
      </c>
      <c r="T2359" s="10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42063.513483796291</v>
      </c>
      <c r="T2370" s="10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42215.453981481478</v>
      </c>
      <c r="T2375" s="10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42017.634953703702</v>
      </c>
      <c r="T2376" s="10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42444.059768518513</v>
      </c>
      <c r="T2402" s="10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42399.67428240741</v>
      </c>
      <c r="T2405" s="10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41993.529965277776</v>
      </c>
      <c r="T2421" s="10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42163.961712962962</v>
      </c>
      <c r="T2428" s="10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42412.110335648147</v>
      </c>
      <c r="T2429" s="10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42041.010381944441</v>
      </c>
      <c r="T2434" s="10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42179.977708333332</v>
      </c>
      <c r="T2436" s="10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42252.069282407407</v>
      </c>
      <c r="T2437" s="10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42383.691122685188</v>
      </c>
      <c r="T2442" s="10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42052.458657407406</v>
      </c>
      <c r="T2444" s="10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41901.864074074074</v>
      </c>
      <c r="T2452" s="10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42769.993148148147</v>
      </c>
      <c r="T2456" s="10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42703.978784722225</v>
      </c>
      <c r="T2462" s="10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41173.945844907408</v>
      </c>
      <c r="T2470" s="10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40310.079340277771</v>
      </c>
      <c r="T2477" s="10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40970.541701388887</v>
      </c>
      <c r="T2485" s="10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41023.01939814815</v>
      </c>
      <c r="T2492" s="10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40542.630949074075</v>
      </c>
      <c r="T2493" s="10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41022.436851851853</v>
      </c>
      <c r="T2496" s="10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41327.788101851846</v>
      </c>
      <c r="T2498" s="10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41226.440243055556</v>
      </c>
      <c r="T2501" s="10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41053.564525462956</v>
      </c>
      <c r="T2502" s="10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42244.568333333336</v>
      </c>
      <c r="T2503" s="10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42078.789027777777</v>
      </c>
      <c r="T2512" s="10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42612.392187500001</v>
      </c>
      <c r="T2522" s="10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41930.767268518517</v>
      </c>
      <c r="T2525" s="10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41058.636238425919</v>
      </c>
      <c r="T2527" s="10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40127.492037037031</v>
      </c>
      <c r="T2536" s="10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41483.240949074076</v>
      </c>
      <c r="T2543" s="10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42026.929837962962</v>
      </c>
      <c r="T2547" s="10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41524.650219907409</v>
      </c>
      <c r="T2548" s="10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42618.417094907403</v>
      </c>
      <c r="T2550" s="10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41112.990821759253</v>
      </c>
      <c r="T2555" s="10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42093.651689814811</v>
      </c>
      <c r="T2560" s="10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42039.742754629631</v>
      </c>
      <c r="T2562" s="10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41985.900393518517</v>
      </c>
      <c r="T2577" s="10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42237.814571759256</v>
      </c>
      <c r="T2580" s="10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42139.964918981474</v>
      </c>
      <c r="T2586" s="10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42089.636874999997</v>
      </c>
      <c r="T2595" s="10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42394.692129629628</v>
      </c>
      <c r="T2602" s="10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41150.693854166668</v>
      </c>
      <c r="T2603" s="10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41726.504421296289</v>
      </c>
      <c r="T2608" s="10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42115.539212962962</v>
      </c>
      <c r="T2623" s="10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41144.213217592587</v>
      </c>
      <c r="T2626" s="10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42304.621076388888</v>
      </c>
      <c r="T2629" s="10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42612.448159722218</v>
      </c>
      <c r="T2636" s="10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42689.374016203707</v>
      </c>
      <c r="T2645" s="10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42327.597326388888</v>
      </c>
      <c r="T2653" s="10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42055.392662037033</v>
      </c>
      <c r="T2656" s="10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42767.480185185188</v>
      </c>
      <c r="T2658" s="10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42551.675856481474</v>
      </c>
      <c r="T2660" s="10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42081.861226851848</v>
      </c>
      <c r="T2661" s="10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42272.504837962959</v>
      </c>
      <c r="T2662" s="10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42275.380381944444</v>
      </c>
      <c r="T2670" s="10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42318.827499999992</v>
      </c>
      <c r="T2671" s="10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41962.54069444444</v>
      </c>
      <c r="T2673" s="10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41792.821099537039</v>
      </c>
      <c r="T2679" s="10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42436.003368055557</v>
      </c>
      <c r="T2682" s="10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41820.706307870372</v>
      </c>
      <c r="T2686" s="10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42061.487615740734</v>
      </c>
      <c r="T2687" s="10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42027.910532407404</v>
      </c>
      <c r="T2690" s="10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41870.666342592587</v>
      </c>
      <c r="T2702" s="10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41780.536921296291</v>
      </c>
      <c r="T2713" s="10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41934.706585648142</v>
      </c>
      <c r="T2719" s="10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42417.822847222218</v>
      </c>
      <c r="T2721" s="10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42655.257557870369</v>
      </c>
      <c r="T2722" s="10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42044.823518518511</v>
      </c>
      <c r="T2742" s="10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41044.439780092587</v>
      </c>
      <c r="T2749" s="10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41078.691493055558</v>
      </c>
      <c r="T2752" s="10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41747.678726851846</v>
      </c>
      <c r="T2753" s="10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40855.556759259256</v>
      </c>
      <c r="T2754" s="10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41863.427673611106</v>
      </c>
      <c r="T2756" s="10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41620.692141203697</v>
      </c>
      <c r="T2758" s="10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40736.459699074076</v>
      </c>
      <c r="T2768" s="10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41745.617939814816</v>
      </c>
      <c r="T2771" s="10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42774.239444444444</v>
      </c>
      <c r="T2782" s="10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42550.49355324074</v>
      </c>
      <c r="T2790" s="10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42188.259166666663</v>
      </c>
      <c r="T2818" s="10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42060.475601851846</v>
      </c>
      <c r="T2824" s="10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42291.531215277777</v>
      </c>
      <c r="T2843" s="10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41784.744155092594</v>
      </c>
      <c r="T2844" s="10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42480.592314814814</v>
      </c>
      <c r="T2862" s="10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42672.746805555558</v>
      </c>
      <c r="T2879" s="10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42192.69736111111</v>
      </c>
      <c r="T2882" s="10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42444.669409722221</v>
      </c>
      <c r="T2909" s="10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42499.523368055554</v>
      </c>
      <c r="T2910" s="10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42058.584143518521</v>
      </c>
      <c r="T2922" s="10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41863.375787037039</v>
      </c>
      <c r="T2927" s="10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41982.565023148149</v>
      </c>
      <c r="T2942" s="10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42132.705995370365</v>
      </c>
      <c r="T2946" s="10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42649.353784722225</v>
      </c>
      <c r="T2949" s="10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42790.375034722216</v>
      </c>
      <c r="T2956" s="10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41863.54887731481</v>
      </c>
      <c r="T2962" s="10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42219.70752314815</v>
      </c>
      <c r="T2982" s="10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42654.765370370369</v>
      </c>
      <c r="T2987" s="10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42511.153715277775</v>
      </c>
      <c r="T2990" s="10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42090.704166666663</v>
      </c>
      <c r="T2998" s="10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41957.54850694444</v>
      </c>
      <c r="T3008" s="10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42360.003692129627</v>
      </c>
      <c r="T3010" s="10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41919.915277777771</v>
      </c>
      <c r="T3016" s="10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42163.09</v>
      </c>
      <c r="T3020" s="10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42121.467430555553</v>
      </c>
      <c r="T3025" s="10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41975.692847222221</v>
      </c>
      <c r="T3050" s="10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42744.207696759258</v>
      </c>
      <c r="T3053" s="10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42630.714560185188</v>
      </c>
      <c r="T3065" s="10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42658.482199074067</v>
      </c>
      <c r="T3074" s="10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42409.362951388888</v>
      </c>
      <c r="T3076" s="10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42550.89398148148</v>
      </c>
      <c r="T3077" s="10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42246.675451388888</v>
      </c>
      <c r="T3087" s="10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41760.700706018521</v>
      </c>
      <c r="T3095" s="10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42241.220787037033</v>
      </c>
      <c r="T3108" s="10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42128.605914351851</v>
      </c>
      <c r="T3109" s="10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41885.386805555558</v>
      </c>
      <c r="T3113" s="10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42509.166203703702</v>
      </c>
      <c r="T3119" s="10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42435.733749999992</v>
      </c>
      <c r="T3122" s="10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42426.809745370367</v>
      </c>
      <c r="T3128" s="10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42034.648483796293</v>
      </c>
      <c r="T3129" s="10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42800.511793981474</v>
      </c>
      <c r="T3136" s="10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42789.25409722222</v>
      </c>
      <c r="T3138" s="10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41909.761053240734</v>
      </c>
      <c r="T3149" s="10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41447.631388888891</v>
      </c>
      <c r="T3160" s="10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41766.597395833327</v>
      </c>
      <c r="T3166" s="10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41878.670046296298</v>
      </c>
      <c r="T3175" s="10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41835.458020833328</v>
      </c>
      <c r="T3189" s="10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41858.553449074076</v>
      </c>
      <c r="T3201" s="10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42460.112280092588</v>
      </c>
      <c r="T3202" s="10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42057.069525462961</v>
      </c>
      <c r="T3209" s="10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41778.42891203703</v>
      </c>
      <c r="T3211" s="10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41834.378240740734</v>
      </c>
      <c r="T3213" s="10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42206.627037037033</v>
      </c>
      <c r="T3225" s="10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41897.959791666661</v>
      </c>
      <c r="T3232" s="10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42016.591874999998</v>
      </c>
      <c r="T3266" s="10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42136.327800925923</v>
      </c>
      <c r="T3268" s="10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42137.187465277777</v>
      </c>
      <c r="T3271" s="10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41931.474606481475</v>
      </c>
      <c r="T3279" s="10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42430.894201388888</v>
      </c>
      <c r="T3281" s="10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42538.527499999997</v>
      </c>
      <c r="T3303" s="10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42466.09538194444</v>
      </c>
      <c r="T3317" s="10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41826.662905092591</v>
      </c>
      <c r="T3318" s="10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42498.831296296295</v>
      </c>
      <c r="T3319" s="10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41822.366701388884</v>
      </c>
      <c r="T3330" s="10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42437.190347222218</v>
      </c>
      <c r="T3338" s="10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42062.088078703702</v>
      </c>
      <c r="T3344" s="10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42320.893425925919</v>
      </c>
      <c r="T3367" s="10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42053.524293981478</v>
      </c>
      <c r="T3379" s="10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41937.745115740741</v>
      </c>
      <c r="T3382" s="10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41947.554259259261</v>
      </c>
      <c r="T3389" s="10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41815.566493055558</v>
      </c>
      <c r="T3392" s="10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41830.337361111109</v>
      </c>
      <c r="T3393" s="10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42446.63721064815</v>
      </c>
      <c r="T3394" s="10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42140.503981481474</v>
      </c>
      <c r="T3397" s="10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41764.238298611112</v>
      </c>
      <c r="T3398" s="10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41941.543703703697</v>
      </c>
      <c r="T3400" s="10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42544.605995370366</v>
      </c>
      <c r="T3411" s="10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41894.705416666664</v>
      </c>
      <c r="T3419" s="10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41775.854803240734</v>
      </c>
      <c r="T3435" s="10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41800.172094907401</v>
      </c>
      <c r="T3436" s="10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41851.333252314813</v>
      </c>
      <c r="T3438" s="10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42100.719525462962</v>
      </c>
      <c r="T3440" s="10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42124.632777777777</v>
      </c>
      <c r="T3444" s="10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41820.997303240736</v>
      </c>
      <c r="T3458" s="10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41852.318888888891</v>
      </c>
      <c r="T3462" s="10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42605.55704861111</v>
      </c>
      <c r="T3470" s="10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41841.61215277778</v>
      </c>
      <c r="T3473" s="10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42053.708587962959</v>
      </c>
      <c r="T3480" s="10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41781.64675925926</v>
      </c>
      <c r="T3481" s="10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41989.039212962962</v>
      </c>
      <c r="T3483" s="10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41915.554502314808</v>
      </c>
      <c r="T3497" s="10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42511.53361111111</v>
      </c>
      <c r="T3499" s="10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42419.711087962962</v>
      </c>
      <c r="T3502" s="10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42545.27</v>
      </c>
      <c r="T3505" s="10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41794.609189814808</v>
      </c>
      <c r="T3519" s="10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42227.615879629629</v>
      </c>
      <c r="T3522" s="10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42289.552858796298</v>
      </c>
      <c r="T3535" s="10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42248.431828703702</v>
      </c>
      <c r="T3537" s="10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41923.146018518521</v>
      </c>
      <c r="T3539" s="10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42661.233726851853</v>
      </c>
      <c r="T3557" s="10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42115.68131944444</v>
      </c>
      <c r="T3562" s="10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42203.471967592595</v>
      </c>
      <c r="T3563" s="10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42236.414918981478</v>
      </c>
      <c r="T3566" s="10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41976.12364583333</v>
      </c>
      <c r="T3572" s="10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41926.734351851854</v>
      </c>
      <c r="T3576" s="10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42168.108148148145</v>
      </c>
      <c r="T3586" s="10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42506.501041666663</v>
      </c>
      <c r="T3610" s="10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42429.783391203702</v>
      </c>
      <c r="T3611" s="10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41789.518645833326</v>
      </c>
      <c r="T3614" s="10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42660.923912037033</v>
      </c>
      <c r="T3621" s="10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42545.56585648148</v>
      </c>
      <c r="T3626" s="10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42460.533414351848</v>
      </c>
      <c r="T3629" s="10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42226.486446759256</v>
      </c>
      <c r="T3638" s="10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41899.41873842592</v>
      </c>
      <c r="T3643" s="10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42598.540821759256</v>
      </c>
      <c r="T3649" s="10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41887.083854166667</v>
      </c>
      <c r="T3650" s="10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42737.701805555553</v>
      </c>
      <c r="T3658" s="10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42499.4215162037</v>
      </c>
      <c r="T3659" s="10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42173.761793981474</v>
      </c>
      <c r="T3669" s="10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41802.365949074076</v>
      </c>
      <c r="T3679" s="10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42627.245763888888</v>
      </c>
      <c r="T3682" s="10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41940.38984953703</v>
      </c>
      <c r="T3692" s="10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41809.933865740742</v>
      </c>
      <c r="T3710" s="10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42133.963738425919</v>
      </c>
      <c r="T3714" s="10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42118.347997685181</v>
      </c>
      <c r="T3716" s="10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41943.544699074067</v>
      </c>
      <c r="T3725" s="10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42465.283101851848</v>
      </c>
      <c r="T3726" s="10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42461.932534722218</v>
      </c>
      <c r="T3728" s="10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41831.489606481475</v>
      </c>
      <c r="T3747" s="10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42164.091388888883</v>
      </c>
      <c r="T3749" s="10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42402.827233796292</v>
      </c>
      <c r="T3753" s="10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41747.263171296298</v>
      </c>
      <c r="T3760" s="10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42499.634629629632</v>
      </c>
      <c r="T3766" s="10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42655.796840277777</v>
      </c>
      <c r="T3775" s="10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41814.159467592588</v>
      </c>
      <c r="T3778" s="10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42425.527083333327</v>
      </c>
      <c r="T3781" s="10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42166.011400462965</v>
      </c>
      <c r="T3782" s="10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42546.653900462959</v>
      </c>
      <c r="T3784" s="10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41831.514444444438</v>
      </c>
      <c r="T3800" s="10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42090.700682870367</v>
      </c>
      <c r="T3809" s="10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41944.319293981483</v>
      </c>
      <c r="T3830" s="10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41963.664027777777</v>
      </c>
      <c r="T3835" s="10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42154.934305555558</v>
      </c>
      <c r="T3841" s="10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42248.418680555558</v>
      </c>
      <c r="T3847" s="10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42128.222731481474</v>
      </c>
      <c r="T3860" s="10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41833.452662037038</v>
      </c>
      <c r="T3862" s="10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42509.605775462966</v>
      </c>
      <c r="T3869" s="10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41865.45144675926</v>
      </c>
      <c r="T3870" s="10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41792.963865740741</v>
      </c>
      <c r="T3872" s="10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42079.649641203701</v>
      </c>
      <c r="T3889" s="10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41867.443946759253</v>
      </c>
      <c r="T3894" s="10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41843.566678240742</v>
      </c>
      <c r="T3901" s="10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42317.618043981478</v>
      </c>
      <c r="T3903" s="10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42114.610601851855</v>
      </c>
      <c r="T3916" s="10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42657.178935185184</v>
      </c>
      <c r="T3922" s="10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42221.448449074072</v>
      </c>
      <c r="T3937" s="10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42151.697384259256</v>
      </c>
      <c r="T3940" s="10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41829.117164351854</v>
      </c>
      <c r="T3950" s="10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42513.76798611111</v>
      </c>
      <c r="T3959" s="10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41816.742037037031</v>
      </c>
      <c r="T3960" s="10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42447.655219907407</v>
      </c>
      <c r="T3972" s="10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41920.75513888889</v>
      </c>
      <c r="T3986" s="10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41950.058611111112</v>
      </c>
      <c r="T3998" s="10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41848.564594907402</v>
      </c>
      <c r="T4009" s="10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42174.572488425925</v>
      </c>
      <c r="T4017" s="10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41990.375775462962</v>
      </c>
      <c r="T4024" s="10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42408.791238425925</v>
      </c>
      <c r="T4025" s="10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42321.816782407404</v>
      </c>
      <c r="T4031" s="10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42374.446747685179</v>
      </c>
      <c r="T4032" s="10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41903.674618055556</v>
      </c>
      <c r="T4037" s="10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41804.728750000002</v>
      </c>
      <c r="T4038" s="10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42496.862442129626</v>
      </c>
      <c r="T4039" s="10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41869.590393518512</v>
      </c>
      <c r="T4040" s="10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41761.601817129624</v>
      </c>
      <c r="T4053" s="10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42534.724988425922</v>
      </c>
      <c r="T4058" s="10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42078.136874999997</v>
      </c>
      <c r="T4075" s="10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41905.587372685179</v>
      </c>
      <c r="T4078" s="10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42511.489768518521</v>
      </c>
      <c r="T4082" s="10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41990.40421296296</v>
      </c>
      <c r="T4090" s="10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42038.986655092587</v>
      </c>
      <c r="T4094" s="10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42750.321979166663</v>
      </c>
      <c r="T4098" s="10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42766.823344907403</v>
      </c>
      <c r="T4110" s="10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42512.418414351851</v>
      </c>
      <c r="T4112" s="10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16C18-AD89-634C-8E19-6B249B05B9A0}">
  <sheetPr codeName="Sheet5"/>
  <dimension ref="A1:H14"/>
  <sheetViews>
    <sheetView zoomScale="98" zoomScaleNormal="98" workbookViewId="0">
      <selection activeCell="F29" sqref="F29"/>
    </sheetView>
  </sheetViews>
  <sheetFormatPr baseColWidth="10" defaultRowHeight="15" x14ac:dyDescent="0.2"/>
  <cols>
    <col min="1" max="1" width="16.33203125" customWidth="1"/>
    <col min="2" max="2" width="17.5" customWidth="1"/>
    <col min="3" max="3" width="19.6640625" customWidth="1"/>
    <col min="4" max="4" width="17.33203125" customWidth="1"/>
    <col min="5" max="5" width="23" customWidth="1"/>
    <col min="6" max="6" width="25.1640625" customWidth="1"/>
    <col min="7" max="7" width="19.33203125" customWidth="1"/>
    <col min="8" max="8" width="22.1640625" customWidth="1"/>
  </cols>
  <sheetData>
    <row r="1" spans="1:8" x14ac:dyDescent="0.2">
      <c r="A1" s="5" t="s">
        <v>8216</v>
      </c>
      <c r="B1" t="s">
        <v>8399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8398</v>
      </c>
      <c r="B2" s="15">
        <f>COUNTIFS(Sheet1!D2:D4115,"&lt;1000",Sheet1!F2:F4115,"successful")</f>
        <v>322</v>
      </c>
      <c r="C2" s="15">
        <f>COUNTIFS(Sheet1!D2:D4115,"&lt;1000",Sheet1!F2:F4115,"failed")</f>
        <v>113</v>
      </c>
      <c r="D2" s="15">
        <f>COUNTIFS(Sheet1!D2:D4115,"&lt;1000",Sheet1!F2:F4115,"canceled")</f>
        <v>18</v>
      </c>
      <c r="E2" s="15">
        <f>SUM(B2:D2)</f>
        <v>453</v>
      </c>
      <c r="F2" s="16">
        <f>(B2/E2)*100</f>
        <v>71.081677704194263</v>
      </c>
      <c r="G2" s="16">
        <f>(C2/E2)*100</f>
        <v>24.944812362030905</v>
      </c>
      <c r="H2" s="16">
        <f>(D2/E2)*100</f>
        <v>3.9735099337748347</v>
      </c>
    </row>
    <row r="3" spans="1:8" x14ac:dyDescent="0.2">
      <c r="A3" t="s">
        <v>8387</v>
      </c>
      <c r="B3" s="15">
        <f>COUNTIFS(Sheet1!D2:D4115,"&gt;=1000",Sheet1!D2:D4115,"&lt;=4999",Sheet1!F2:F4115,"Successful")</f>
        <v>932</v>
      </c>
      <c r="C3" s="15">
        <f>COUNTIFS(Sheet1!D2:D4115,"&gt;=1000",Sheet1!D2:D4115,"&lt;=4999",Sheet1!F2:F4115,"failed")</f>
        <v>420</v>
      </c>
      <c r="D3" s="15">
        <f>COUNTIFS(Sheet1!D2:D4115,"&gt;=1000",Sheet1!D2:D4115,"&lt;=4999",Sheet1!F2:F4115,"canceled")</f>
        <v>60</v>
      </c>
      <c r="E3" s="15">
        <f t="shared" ref="E3:E13" si="0">SUM(B3:D3)</f>
        <v>1412</v>
      </c>
      <c r="F3" s="16">
        <f t="shared" ref="F3:F13" si="1">(B3/E3)*100</f>
        <v>66.005665722379604</v>
      </c>
      <c r="G3" s="16">
        <f t="shared" ref="G3:G13" si="2">(C3/E3)*100</f>
        <v>29.745042492917843</v>
      </c>
      <c r="H3" s="16">
        <f t="shared" ref="H3:H13" si="3">(D3/E3)*100</f>
        <v>4.2492917847025495</v>
      </c>
    </row>
    <row r="4" spans="1:8" x14ac:dyDescent="0.2">
      <c r="A4" t="s">
        <v>8388</v>
      </c>
      <c r="B4" s="15">
        <f>COUNTIFS(Sheet1!D2:D4115,"&gt;=5000",Sheet1!D2:D4115,"&lt;=9999",Sheet1!F2:F4115,"Successful")</f>
        <v>381</v>
      </c>
      <c r="C4" s="15">
        <f>COUNTIFS(Sheet1!D2:D4115,"&gt;=5000",Sheet1!D2:D4115,"&lt;=9999",Sheet1!F2:F4115,"failed")</f>
        <v>283</v>
      </c>
      <c r="D4" s="15">
        <f>COUNTIFS(Sheet1!D2:D4115,"&gt;=5000",Sheet1!D2:D4115,"&lt;=9999",Sheet1!F2:F4115,"canceled")</f>
        <v>52</v>
      </c>
      <c r="E4" s="15">
        <f t="shared" si="0"/>
        <v>716</v>
      </c>
      <c r="F4" s="16">
        <f t="shared" si="1"/>
        <v>53.212290502793294</v>
      </c>
      <c r="G4" s="16">
        <f t="shared" si="2"/>
        <v>39.52513966480447</v>
      </c>
      <c r="H4" s="16">
        <f t="shared" si="3"/>
        <v>7.2625698324022352</v>
      </c>
    </row>
    <row r="5" spans="1:8" x14ac:dyDescent="0.2">
      <c r="A5" t="s">
        <v>8389</v>
      </c>
      <c r="B5" s="15">
        <f>COUNTIFS(Sheet1!D2:D4115,"&gt;=10000",Sheet1!D2:D4115,"&lt;=14999",Sheet1!F2:F4115,"Successful")</f>
        <v>168</v>
      </c>
      <c r="C5" s="15">
        <f>COUNTIFS(Sheet1!D2:D4115,"&gt;=10000",Sheet1!D2:D4115,"&lt;=14999",Sheet1!F2:F4115,"failed")</f>
        <v>144</v>
      </c>
      <c r="D5" s="15">
        <f>COUNTIFS(Sheet1!D2:D4115,"&gt;=10000",Sheet1!D2:D4115,"&lt;=14999",Sheet1!F2:F4115,"canceled")</f>
        <v>40</v>
      </c>
      <c r="E5" s="15">
        <f t="shared" si="0"/>
        <v>352</v>
      </c>
      <c r="F5" s="16">
        <f t="shared" si="1"/>
        <v>47.727272727272727</v>
      </c>
      <c r="G5" s="16">
        <f t="shared" si="2"/>
        <v>40.909090909090914</v>
      </c>
      <c r="H5" s="16">
        <f t="shared" si="3"/>
        <v>11.363636363636363</v>
      </c>
    </row>
    <row r="6" spans="1:8" x14ac:dyDescent="0.2">
      <c r="A6" t="s">
        <v>8390</v>
      </c>
      <c r="B6" s="15">
        <f>COUNTIFS(Sheet1!D2:D4115,"&gt;=15000",Sheet1!D2:D4115,"&lt;=19999",Sheet1!F2:F4115,"Successful")</f>
        <v>94</v>
      </c>
      <c r="C6" s="15">
        <f>COUNTIFS(Sheet1!D2:D4115,"&gt;=15000",Sheet1!D2:D4115,"&lt;=19999",Sheet1!F2:F4115,"failed")</f>
        <v>90</v>
      </c>
      <c r="D6" s="15">
        <f>COUNTIFS(Sheet1!D2:D4115,"&gt;=15000",Sheet1!D2:D4115,"&lt;=19999",Sheet1!F2:F4115,"canceled")</f>
        <v>17</v>
      </c>
      <c r="E6" s="15">
        <f t="shared" si="0"/>
        <v>201</v>
      </c>
      <c r="F6" s="16">
        <f t="shared" si="1"/>
        <v>46.766169154228855</v>
      </c>
      <c r="G6" s="16">
        <f t="shared" si="2"/>
        <v>44.776119402985074</v>
      </c>
      <c r="H6" s="16">
        <f t="shared" si="3"/>
        <v>8.4577114427860707</v>
      </c>
    </row>
    <row r="7" spans="1:8" x14ac:dyDescent="0.2">
      <c r="A7" t="s">
        <v>8391</v>
      </c>
      <c r="B7" s="15">
        <f>COUNTIFS(Sheet1!D2:D4115,"&gt;=20000",Sheet1!D2:D4115,"&lt;=24999",Sheet1!F2:F4115,"Successful")</f>
        <v>62</v>
      </c>
      <c r="C7" s="15">
        <f>COUNTIFS(Sheet1!D2:D4115,"&gt;=20000",Sheet1!D2:D4115,"&lt;=24999",Sheet1!F2:F4115,"failed")</f>
        <v>72</v>
      </c>
      <c r="D7" s="15">
        <f>COUNTIFS(Sheet1!D2:D4115,"&gt;=20000",Sheet1!D2:D4115,"&lt;=24999",Sheet1!F2:F4115,"canceled")</f>
        <v>14</v>
      </c>
      <c r="E7" s="15">
        <f t="shared" si="0"/>
        <v>148</v>
      </c>
      <c r="F7" s="16">
        <f t="shared" si="1"/>
        <v>41.891891891891895</v>
      </c>
      <c r="G7" s="16">
        <f t="shared" si="2"/>
        <v>48.648648648648653</v>
      </c>
      <c r="H7" s="16">
        <f t="shared" si="3"/>
        <v>9.4594594594594597</v>
      </c>
    </row>
    <row r="8" spans="1:8" x14ac:dyDescent="0.2">
      <c r="A8" t="s">
        <v>8392</v>
      </c>
      <c r="B8" s="15">
        <f>COUNTIFS(Sheet1!D2:D4115,"&gt;=25000",Sheet1!D2:D4115,"&lt;=29999",Sheet1!F2:F4115,"Successful")</f>
        <v>55</v>
      </c>
      <c r="C8" s="15">
        <f>COUNTIFS(Sheet1!D2:D4115,"&gt;=25000",Sheet1!D2:D4115,"&lt;=29999",Sheet1!F2:F4115,"failed")</f>
        <v>64</v>
      </c>
      <c r="D8" s="15">
        <f>COUNTIFS(Sheet1!D2:D4115,"&gt;=25000",Sheet1!D2:D4115,"&lt;=29999",Sheet1!F2:F4115,"canceled")</f>
        <v>18</v>
      </c>
      <c r="E8" s="15">
        <f t="shared" si="0"/>
        <v>137</v>
      </c>
      <c r="F8" s="16">
        <f t="shared" si="1"/>
        <v>40.145985401459853</v>
      </c>
      <c r="G8" s="16">
        <f t="shared" si="2"/>
        <v>46.715328467153284</v>
      </c>
      <c r="H8" s="16">
        <f t="shared" si="3"/>
        <v>13.138686131386862</v>
      </c>
    </row>
    <row r="9" spans="1:8" x14ac:dyDescent="0.2">
      <c r="A9" t="s">
        <v>8393</v>
      </c>
      <c r="B9" s="15">
        <f>COUNTIFS(Sheet1!D2:D4115,"&gt;=30000",Sheet1!D2:D4115,"&lt;=34999",Sheet1!F2:F4115,"Successful")</f>
        <v>32</v>
      </c>
      <c r="C9" s="15">
        <f>COUNTIFS(Sheet1!D2:D4115,"&gt;=30000",Sheet1!D2:D4115,"&lt;=34999",Sheet1!F2:F4115,"failed")</f>
        <v>37</v>
      </c>
      <c r="D9" s="15">
        <f>COUNTIFS(Sheet1!D2:D4115,"&gt;=30000",Sheet1!D2:D4115,"&lt;=34999",Sheet1!F2:F4115,"canceled")</f>
        <v>13</v>
      </c>
      <c r="E9" s="15">
        <f t="shared" si="0"/>
        <v>82</v>
      </c>
      <c r="F9" s="16">
        <f t="shared" si="1"/>
        <v>39.024390243902438</v>
      </c>
      <c r="G9" s="16">
        <f t="shared" si="2"/>
        <v>45.121951219512198</v>
      </c>
      <c r="H9" s="16">
        <f t="shared" si="3"/>
        <v>15.853658536585366</v>
      </c>
    </row>
    <row r="10" spans="1:8" x14ac:dyDescent="0.2">
      <c r="A10" t="s">
        <v>8394</v>
      </c>
      <c r="B10" s="15">
        <f>COUNTIFS(Sheet1!D2:D4115,"&gt;=35000",Sheet1!D2:D4115,"&lt;=39999",Sheet1!F2:F4115,"Successful")</f>
        <v>26</v>
      </c>
      <c r="C10" s="15">
        <f>COUNTIFS(Sheet1!D2:D4115,"&gt;=35000",Sheet1!D2:D4115,"&lt;=39999",Sheet1!F2:F4115,"failed")</f>
        <v>22</v>
      </c>
      <c r="D10" s="15">
        <f>COUNTIFS(Sheet1!D2:D4115,"&gt;=35000",Sheet1!D2:D4115,"&lt;=39999",Sheet1!F2:F4115,"canceled")</f>
        <v>7</v>
      </c>
      <c r="E10" s="15">
        <f t="shared" si="0"/>
        <v>55</v>
      </c>
      <c r="F10" s="16">
        <f t="shared" si="1"/>
        <v>47.272727272727273</v>
      </c>
      <c r="G10" s="16">
        <f t="shared" si="2"/>
        <v>40</v>
      </c>
      <c r="H10" s="16">
        <f t="shared" si="3"/>
        <v>12.727272727272727</v>
      </c>
    </row>
    <row r="11" spans="1:8" x14ac:dyDescent="0.2">
      <c r="A11" t="s">
        <v>8395</v>
      </c>
      <c r="B11" s="15">
        <f>COUNTIFS(Sheet1!D2:D4115,"&gt;=40000",Sheet1!D2:D4115,"&lt;=44999",Sheet1!F2:F4115,"Successful")</f>
        <v>21</v>
      </c>
      <c r="C11" s="15">
        <f>COUNTIFS(Sheet1!D2:D4115,"&gt;=40000",Sheet1!D2:D4115,"&lt;=44999",Sheet1!F2:F4115,"failed")</f>
        <v>16</v>
      </c>
      <c r="D11" s="15">
        <f>COUNTIFS(Sheet1!D2:D4115,"&gt;=40000",Sheet1!D2:D4115,"&lt;=44999",Sheet1!F2:F4115,"canceled")</f>
        <v>6</v>
      </c>
      <c r="E11" s="15">
        <f t="shared" si="0"/>
        <v>43</v>
      </c>
      <c r="F11" s="16">
        <f t="shared" si="1"/>
        <v>48.837209302325576</v>
      </c>
      <c r="G11" s="16">
        <f t="shared" si="2"/>
        <v>37.209302325581397</v>
      </c>
      <c r="H11" s="16">
        <f t="shared" si="3"/>
        <v>13.953488372093023</v>
      </c>
    </row>
    <row r="12" spans="1:8" x14ac:dyDescent="0.2">
      <c r="A12" t="s">
        <v>8396</v>
      </c>
      <c r="B12" s="15">
        <f>COUNTIFS(Sheet1!D2:D4115,"&gt;=45000",Sheet1!D2:D4115,"&lt;=49999",Sheet1!F2:F4115,"Successful")</f>
        <v>6</v>
      </c>
      <c r="C12" s="15">
        <f>COUNTIFS(Sheet1!D2:D4115,"&gt;=45000",Sheet1!D2:D4115,"&lt;=49999",Sheet1!F2:F4115,"failed")</f>
        <v>11</v>
      </c>
      <c r="D12" s="15">
        <f>COUNTIFS(Sheet1!D2:D4115,"&gt;=45000",Sheet1!D2:D4115,"&lt;=49999",Sheet1!F2:F4115,"canceled")</f>
        <v>4</v>
      </c>
      <c r="E12" s="15">
        <f t="shared" si="0"/>
        <v>21</v>
      </c>
      <c r="F12" s="16">
        <f t="shared" si="1"/>
        <v>28.571428571428569</v>
      </c>
      <c r="G12" s="16">
        <f t="shared" si="2"/>
        <v>52.380952380952387</v>
      </c>
      <c r="H12" s="16">
        <f t="shared" si="3"/>
        <v>19.047619047619047</v>
      </c>
    </row>
    <row r="13" spans="1:8" x14ac:dyDescent="0.2">
      <c r="A13" t="s">
        <v>8397</v>
      </c>
      <c r="B13" s="15">
        <f>COUNTIFS(Sheet1!D2:D4115,"&gt;=50000",Sheet1!F2:F4115,"successful")</f>
        <v>86</v>
      </c>
      <c r="C13" s="15">
        <f>COUNTIFS(Sheet1!D2:D4115,"&gt;=50000",Sheet1!F2:F4115,"failed")</f>
        <v>258</v>
      </c>
      <c r="D13" s="15">
        <f>COUNTIFS(Sheet1!D2:D4115,"&gt;=50000",Sheet1!F2:F4115,"canceled")</f>
        <v>100</v>
      </c>
      <c r="E13" s="15">
        <f t="shared" si="0"/>
        <v>444</v>
      </c>
      <c r="F13" s="16">
        <f t="shared" si="1"/>
        <v>19.36936936936937</v>
      </c>
      <c r="G13" s="16">
        <f t="shared" si="2"/>
        <v>58.108108108108105</v>
      </c>
      <c r="H13" s="16">
        <f t="shared" si="3"/>
        <v>22.522522522522522</v>
      </c>
    </row>
    <row r="14" spans="1:8" x14ac:dyDescent="0.2">
      <c r="B14" s="15"/>
      <c r="C14" s="15"/>
      <c r="D14" s="15"/>
      <c r="E14" s="15"/>
      <c r="F14" s="15"/>
      <c r="G14" s="15"/>
      <c r="H14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A0DFD-ED83-8D41-9048-0ED7789504AE}">
  <dimension ref="A1:F15"/>
  <sheetViews>
    <sheetView workbookViewId="0">
      <selection sqref="A1:F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8362</v>
      </c>
    </row>
    <row r="2" spans="1:6" x14ac:dyDescent="0.2">
      <c r="A2" s="7" t="s">
        <v>8307</v>
      </c>
      <c r="B2" t="s">
        <v>8362</v>
      </c>
    </row>
    <row r="4" spans="1:6" x14ac:dyDescent="0.2">
      <c r="A4" s="7" t="s">
        <v>8361</v>
      </c>
      <c r="B4" s="7" t="s">
        <v>8363</v>
      </c>
    </row>
    <row r="5" spans="1:6" x14ac:dyDescent="0.2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8" t="s">
        <v>8407</v>
      </c>
      <c r="B6" s="9">
        <v>1</v>
      </c>
      <c r="C6" s="9">
        <v>4</v>
      </c>
      <c r="D6" s="9"/>
      <c r="E6" s="9">
        <v>9</v>
      </c>
      <c r="F6" s="9">
        <v>14</v>
      </c>
    </row>
    <row r="7" spans="1:6" x14ac:dyDescent="0.2">
      <c r="A7" s="8" t="s">
        <v>8408</v>
      </c>
      <c r="B7" s="9">
        <v>1</v>
      </c>
      <c r="C7" s="9">
        <v>15</v>
      </c>
      <c r="D7" s="9"/>
      <c r="E7" s="9">
        <v>49</v>
      </c>
      <c r="F7" s="9">
        <v>65</v>
      </c>
    </row>
    <row r="8" spans="1:6" x14ac:dyDescent="0.2">
      <c r="A8" s="8" t="s">
        <v>8409</v>
      </c>
      <c r="B8" s="9">
        <v>7</v>
      </c>
      <c r="C8" s="9">
        <v>28</v>
      </c>
      <c r="D8" s="9"/>
      <c r="E8" s="9">
        <v>136</v>
      </c>
      <c r="F8" s="9">
        <v>171</v>
      </c>
    </row>
    <row r="9" spans="1:6" x14ac:dyDescent="0.2">
      <c r="A9" s="8" t="s">
        <v>8406</v>
      </c>
      <c r="B9" s="9">
        <v>6</v>
      </c>
      <c r="C9" s="9">
        <v>60</v>
      </c>
      <c r="D9" s="9"/>
      <c r="E9" s="9">
        <v>216</v>
      </c>
      <c r="F9" s="9">
        <v>282</v>
      </c>
    </row>
    <row r="10" spans="1:6" x14ac:dyDescent="0.2">
      <c r="A10" s="8" t="s">
        <v>8404</v>
      </c>
      <c r="B10" s="9">
        <v>7</v>
      </c>
      <c r="C10" s="9">
        <v>67</v>
      </c>
      <c r="D10" s="9"/>
      <c r="E10" s="9">
        <v>200</v>
      </c>
      <c r="F10" s="9">
        <v>274</v>
      </c>
    </row>
    <row r="11" spans="1:6" x14ac:dyDescent="0.2">
      <c r="A11" s="8" t="s">
        <v>8405</v>
      </c>
      <c r="B11" s="9">
        <v>80</v>
      </c>
      <c r="C11" s="9">
        <v>422</v>
      </c>
      <c r="D11" s="9"/>
      <c r="E11" s="9">
        <v>474</v>
      </c>
      <c r="F11" s="9">
        <v>976</v>
      </c>
    </row>
    <row r="12" spans="1:6" x14ac:dyDescent="0.2">
      <c r="A12" s="8" t="s">
        <v>8401</v>
      </c>
      <c r="B12" s="9">
        <v>131</v>
      </c>
      <c r="C12" s="9">
        <v>528</v>
      </c>
      <c r="D12" s="9"/>
      <c r="E12" s="9">
        <v>567</v>
      </c>
      <c r="F12" s="9">
        <v>1226</v>
      </c>
    </row>
    <row r="13" spans="1:6" x14ac:dyDescent="0.2">
      <c r="A13" s="8" t="s">
        <v>8402</v>
      </c>
      <c r="B13" s="9">
        <v>99</v>
      </c>
      <c r="C13" s="9">
        <v>375</v>
      </c>
      <c r="D13" s="9"/>
      <c r="E13" s="9">
        <v>475</v>
      </c>
      <c r="F13" s="9">
        <v>949</v>
      </c>
    </row>
    <row r="14" spans="1:6" x14ac:dyDescent="0.2">
      <c r="A14" s="8" t="s">
        <v>8403</v>
      </c>
      <c r="B14" s="9">
        <v>17</v>
      </c>
      <c r="C14" s="9">
        <v>31</v>
      </c>
      <c r="D14" s="9">
        <v>50</v>
      </c>
      <c r="E14" s="9">
        <v>59</v>
      </c>
      <c r="F14" s="9">
        <v>157</v>
      </c>
    </row>
    <row r="15" spans="1:6" x14ac:dyDescent="0.2">
      <c r="A15" s="8" t="s">
        <v>8360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Category</vt:lpstr>
      <vt:lpstr>Sub category</vt:lpstr>
      <vt:lpstr>date created</vt:lpstr>
      <vt:lpstr>Sheet4</vt:lpstr>
      <vt:lpstr>Sheet1</vt:lpstr>
      <vt:lpstr>New Sheet</vt:lpstr>
      <vt:lpstr>Sheet2</vt:lpstr>
      <vt:lpstr>Line Chart of Goal</vt:lpstr>
      <vt:lpstr>'Sub category'!Print_Titles</vt:lpstr>
      <vt:lpstr>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2019-04-27T12:42:37Z</dcterms:modified>
</cp:coreProperties>
</file>