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fairbanksgov-my.sharepoint.us/personal/john_steagall_fairbanksmorse_com/Documents/Documents/GitHub/FMTDev/Version 2/"/>
    </mc:Choice>
  </mc:AlternateContent>
  <xr:revisionPtr revIDLastSave="69" documentId="8_{3DF875AA-35A8-447A-8DB5-FC5D7E9FF90A}" xr6:coauthVersionLast="47" xr6:coauthVersionMax="47" xr10:uidLastSave="{575788F9-1CCD-4D1D-9D4B-F4B3F619DF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0" i="2" l="1"/>
  <c r="H69" i="2"/>
  <c r="H68" i="2"/>
  <c r="H67" i="2"/>
  <c r="H66" i="2"/>
  <c r="H65" i="2"/>
  <c r="H57" i="2"/>
  <c r="H56" i="2"/>
  <c r="H55" i="2"/>
  <c r="H54" i="2"/>
  <c r="H53" i="2"/>
  <c r="H52" i="2"/>
  <c r="H51" i="2"/>
  <c r="H50" i="2"/>
  <c r="H20" i="2"/>
  <c r="H19" i="2"/>
  <c r="H18" i="2"/>
  <c r="H22" i="2"/>
  <c r="H64" i="2"/>
  <c r="H63" i="2"/>
  <c r="H59" i="2"/>
  <c r="H60" i="2"/>
  <c r="H61" i="2"/>
  <c r="H62" i="2"/>
  <c r="H58" i="2"/>
  <c r="H49" i="2"/>
  <c r="H48" i="2"/>
  <c r="H47" i="2"/>
  <c r="H46" i="2"/>
  <c r="H45" i="2"/>
  <c r="H44" i="2"/>
  <c r="H43" i="2"/>
  <c r="H42" i="2"/>
  <c r="H41" i="2"/>
  <c r="K5" i="3"/>
  <c r="G11" i="3"/>
  <c r="G10" i="3"/>
  <c r="G9" i="3"/>
  <c r="C5" i="3"/>
  <c r="D5" i="3" s="1"/>
  <c r="C4" i="3"/>
  <c r="C3" i="3"/>
  <c r="D3" i="3"/>
  <c r="D4" i="3"/>
  <c r="D6" i="3"/>
  <c r="D7" i="3"/>
  <c r="D8" i="3"/>
  <c r="D9" i="3"/>
  <c r="D10" i="3"/>
  <c r="C2" i="3"/>
  <c r="D2" i="3"/>
  <c r="H33" i="2"/>
  <c r="H34" i="2"/>
  <c r="H35" i="2"/>
  <c r="H36" i="2"/>
  <c r="H37" i="2"/>
  <c r="H38" i="2"/>
  <c r="H39" i="2"/>
  <c r="H40" i="2"/>
  <c r="H29" i="2"/>
  <c r="H30" i="2"/>
  <c r="H31" i="2"/>
  <c r="H32" i="2"/>
  <c r="H28" i="2"/>
  <c r="H27" i="2"/>
  <c r="H23" i="2"/>
  <c r="H24" i="2"/>
  <c r="H25" i="2"/>
  <c r="H26" i="2"/>
  <c r="H13" i="2"/>
  <c r="H14" i="2"/>
  <c r="H15" i="2"/>
  <c r="H16" i="2"/>
  <c r="H17" i="2"/>
  <c r="H21" i="2"/>
  <c r="H11" i="2" l="1"/>
  <c r="H12" i="2"/>
  <c r="H3" i="2"/>
  <c r="H4" i="2"/>
  <c r="H5" i="2"/>
  <c r="H6" i="2"/>
  <c r="H7" i="2"/>
  <c r="H8" i="2"/>
  <c r="H9" i="2"/>
  <c r="H10" i="2"/>
  <c r="H2" i="2"/>
  <c r="H76" i="2" l="1"/>
</calcChain>
</file>

<file path=xl/sharedStrings.xml><?xml version="1.0" encoding="utf-8"?>
<sst xmlns="http://schemas.openxmlformats.org/spreadsheetml/2006/main" count="370" uniqueCount="192">
  <si>
    <t>Battery</t>
  </si>
  <si>
    <t>Option 1</t>
  </si>
  <si>
    <t>Option 2</t>
  </si>
  <si>
    <t>Option 3</t>
  </si>
  <si>
    <t>Option 4</t>
  </si>
  <si>
    <t>Link</t>
  </si>
  <si>
    <t>Price</t>
  </si>
  <si>
    <t>Limits</t>
  </si>
  <si>
    <t>Size</t>
  </si>
  <si>
    <t>TB1</t>
  </si>
  <si>
    <t>TB2</t>
  </si>
  <si>
    <t>TB3</t>
  </si>
  <si>
    <t>TB4</t>
  </si>
  <si>
    <t>Phoenix Contact 3273124</t>
  </si>
  <si>
    <t>Phoenix Contact 3273114</t>
  </si>
  <si>
    <t>https://www.alliedelec.com/product/phoenix-contact/3273124/71212700/</t>
  </si>
  <si>
    <t>https://www.alliedelec.com/product/phoenix-contact/3273114/71212695/</t>
  </si>
  <si>
    <t>#</t>
  </si>
  <si>
    <t>Part #</t>
  </si>
  <si>
    <t>Cost</t>
  </si>
  <si>
    <t>QTY</t>
  </si>
  <si>
    <t>Total Cost</t>
  </si>
  <si>
    <t>ESTP</t>
  </si>
  <si>
    <t>AVW402-R</t>
  </si>
  <si>
    <t>Suppllier</t>
  </si>
  <si>
    <t>ALLIED ELECTRONICS</t>
  </si>
  <si>
    <t>CB1</t>
  </si>
  <si>
    <t>2B30UM</t>
  </si>
  <si>
    <t>Use from V1</t>
  </si>
  <si>
    <t>Yes</t>
  </si>
  <si>
    <t>Description</t>
  </si>
  <si>
    <t>E-STOP</t>
  </si>
  <si>
    <t>Circuit Breaker</t>
  </si>
  <si>
    <t>LT1</t>
  </si>
  <si>
    <t>K70LWBGYRPQ</t>
  </si>
  <si>
    <t>WIRELESS K70 SERIES INDICATORS</t>
  </si>
  <si>
    <t>MQDC2S-806</t>
  </si>
  <si>
    <t>SINGLE-ENDED CORDSETS</t>
  </si>
  <si>
    <t>CBL1</t>
  </si>
  <si>
    <t>CONN TERM BLK FEED THRU 6-20 AW</t>
  </si>
  <si>
    <t>DIGIKEY</t>
  </si>
  <si>
    <t>109P0624W601</t>
  </si>
  <si>
    <t>https://www.digikey.com/en/products/detail/sanyo-denki-america-inc./109P0624W601/6191895?utm_adgroup=SANYO%20DENKI%20AMERICA%20INC.&amp;utm_source=google&amp;utm_medium=cpc&amp;utm_campaign=Shopping_DK%2BSupplier_Tier%203%20-%20Block%202&amp;utm_term=&amp;utm_content=SANYO%20DENKI%20AMERICA%20INC.&amp;gclid=CjwKCAiAzp6eBhByEiwA_gGq5HysfpQclofZjwac-D9ERxLfewmzafxfYBqHexqLbLN8lqw0JwGCZRoCrawQAvD_BwE</t>
  </si>
  <si>
    <t>24V 60x60x20mm Fan</t>
  </si>
  <si>
    <t>No</t>
  </si>
  <si>
    <t>FAN1</t>
  </si>
  <si>
    <t>https://www.alliedelec.com/product/phoenix-contact/3273112/71212694/</t>
  </si>
  <si>
    <t>TB5</t>
  </si>
  <si>
    <t>TB6</t>
  </si>
  <si>
    <t>https://www.alliedelec.com/product/phoenix-contact/3273122/71212699/</t>
  </si>
  <si>
    <t>CA1</t>
  </si>
  <si>
    <t>CA2</t>
  </si>
  <si>
    <t>ADDC-PodCom-S</t>
  </si>
  <si>
    <t>BioDigitalPC® 12S 16 1TB</t>
  </si>
  <si>
    <t>BioDigitalPC® PodCom S Cable Set</t>
  </si>
  <si>
    <t>Oak-D</t>
  </si>
  <si>
    <t>Cameras</t>
  </si>
  <si>
    <t>USB Wifi Adapter</t>
  </si>
  <si>
    <t>RLY1</t>
  </si>
  <si>
    <t>RLY2</t>
  </si>
  <si>
    <t>https://www.amazon.com/gp/product/B07C8LSXKC/ref=ppx_yo_dt_b_asin_title_o00_s00?ie=UTF8&amp;psc=1</t>
  </si>
  <si>
    <t>Xiuxin 5v 8 Channel Relay</t>
  </si>
  <si>
    <t>Relay Board</t>
  </si>
  <si>
    <t>Shield</t>
  </si>
  <si>
    <t>Electronics-Salon Screw Terminal Block Breakout Module, for Arduino MEGA-2560 R3</t>
  </si>
  <si>
    <t>https://www.amazon.com/gp/product/B07H9TJCWN/ref=ppx_yo_dt_b_asin_title_o00_s00?ie=UTF8&amp;psc=1</t>
  </si>
  <si>
    <t>SHD1</t>
  </si>
  <si>
    <t>ELEGOO MEGA R3 Board ATmega 2560 + USB Cable Compatible with Arduino IDE Projects RoHS Compliant</t>
  </si>
  <si>
    <t>Arduino Mega 2560 R3</t>
  </si>
  <si>
    <t>ADR1</t>
  </si>
  <si>
    <t>https://www.amazon.com/gp/product/B01H4ZLZLQ/ref=ppx_yo_dt_b_asin_title_o02_s00?ie=UTF8&amp;psc=1</t>
  </si>
  <si>
    <t>Amazon</t>
  </si>
  <si>
    <t>TS1</t>
  </si>
  <si>
    <t>DS1</t>
  </si>
  <si>
    <t>DS2</t>
  </si>
  <si>
    <t>DS3</t>
  </si>
  <si>
    <t>DS4</t>
  </si>
  <si>
    <t>SEN0148</t>
  </si>
  <si>
    <t>Digital Temperature &amp; Humidity Sensor (With Stainless Steel Probe)</t>
  </si>
  <si>
    <t>https://www.dfrobot.com/product-912.html</t>
  </si>
  <si>
    <t>dfrobot</t>
  </si>
  <si>
    <t>SEN0381</t>
  </si>
  <si>
    <t>Digital IR Proximity Sensor (0-200cm)</t>
  </si>
  <si>
    <t>https://www.dfrobot.com/product-2130.html</t>
  </si>
  <si>
    <t>https://www.alliedelec.com/product/idec-corporation/avw402-r/70174574/</t>
  </si>
  <si>
    <t>UR3E</t>
  </si>
  <si>
    <t>TEACH</t>
  </si>
  <si>
    <t>UR3Arm</t>
  </si>
  <si>
    <t>Hand</t>
  </si>
  <si>
    <t>CHAR</t>
  </si>
  <si>
    <t>BATT</t>
  </si>
  <si>
    <t>NSW1</t>
  </si>
  <si>
    <t>SE2-SW5U</t>
  </si>
  <si>
    <t>STRIDE industrial unmanaged Ethernet switch, 5 ports, (5) Ethernet 10/100Base-T (RJ45) port(s), -10 to +60 deg C, metal housing, IP30, 35mm DIN rail mount.</t>
  </si>
  <si>
    <t>https://www.automationdirect.com/adc/shopping/catalog/communications/industrial_ethernet_switches/unmanaged_switches/se2-sw5u?gclid=Cj0KCQiA8aOeBhCWARIsANRFrQEoJ6RUKUxTbsqwNRtYwNV4yZ_2os21bGlTQPo2zZU0ckTfpREKrNgaAlPUEALw_wcB</t>
  </si>
  <si>
    <t>Automation Direct</t>
  </si>
  <si>
    <t>PS1</t>
  </si>
  <si>
    <t>PS2</t>
  </si>
  <si>
    <t>24V to 12V Power supply</t>
  </si>
  <si>
    <t>24V to 8V Power supply</t>
  </si>
  <si>
    <t>UMLIFE Buck Converter</t>
  </si>
  <si>
    <t>https://www.amazon.com/gp/product/B094ZTG5S8/ref=ppx_yo_dt_b_asin_title_o00_s00?ie=UTF8&amp;psc=1</t>
  </si>
  <si>
    <t>https://www.amazon.com/Converter-Regulator-Waterproof-Reducer-Transformer/dp/B09XWG81FZ/ref=sr_1_1_sspa?keywords=24vdc%2Bto%2B12vdc%2Bconverter&amp;qid=1674152557&amp;s=electronics&amp;sprefix=24VDC%2Bto%2B12VDS%2Celectronics%2C132&amp;sr=1-1-spons&amp;spLa=ZW5jcnlwdGVkUXVhbGlmaWVyPUEyM0Q1RjQ4WkpETVBWJmVuY3J5cHRlZElkPUEwOTIwMzYyM09WUU5KOVpTOTQ3OSZlbmNyeXB0ZWRBZElkPUEwMTYxNTk5Mlk3MFJJTE9BQzYzJndpZGdldE5hbWU9c3BfYXRmJmFjdGlvbj1jbGlja1JlZGlyZWN0JmRvTm90TG9nQ2xpY2s9dHJ1ZQ&amp;th=1</t>
  </si>
  <si>
    <t>60W DC DC24V to 12V 5A</t>
  </si>
  <si>
    <t>https://www.aegisbattery.com/collections/24v-series-li-ion-batteries/products/24v-40ah-li-ion-battery-pvc</t>
  </si>
  <si>
    <t>https://www.aegisbattery.com/collections/24v-series-battery-chargers/products/24v-3a-li-ion-battery-charger</t>
  </si>
  <si>
    <t>Vin</t>
  </si>
  <si>
    <t>R1</t>
  </si>
  <si>
    <t>R2</t>
  </si>
  <si>
    <t>Vout</t>
  </si>
  <si>
    <t>24V 3A NMC Lithium Ion Battery Charger</t>
  </si>
  <si>
    <t>24V 40Ah Li-Ion Battery - NMC Lithium Ion Deep Cycle</t>
  </si>
  <si>
    <t>Model Name</t>
  </si>
  <si>
    <t>pxc_3208746_09_PT-10-TWIN_3D</t>
  </si>
  <si>
    <t>pxc_3273124_03_PTFIX-6-18X2-5-NS35-BK_3D</t>
  </si>
  <si>
    <t>songle-8-channel-relay-module-1.snapshot.3</t>
  </si>
  <si>
    <t>Breakout Board</t>
  </si>
  <si>
    <t>arduino-mega-2560-r3-3.snapshot.3</t>
  </si>
  <si>
    <t>71gzVlOJkuL._AC_SL1500_</t>
  </si>
  <si>
    <t>dc-dc-converter-regulator-24v-step-down-to-12v-20a-240w-1.snapshot.9</t>
  </si>
  <si>
    <t>xl4005-1.snapshot.5</t>
  </si>
  <si>
    <t>Charge connnector</t>
  </si>
  <si>
    <t>https://www.amazon.com/dp/B085W5RJ4P/?coliid=I2Y9NSILH772F0&amp;colid=24C1KNMQV9U7F&amp;psc=1&amp;ref_=lv_ov_lig_dp_it</t>
  </si>
  <si>
    <t>CBL2</t>
  </si>
  <si>
    <t>SW1</t>
  </si>
  <si>
    <t>DaierTek Mini Rocker Switch T85 2 Pin SPST Small ON Off Appliance ON and Off Rocker Toggle KCD1 Switch 12V 20A 120V</t>
  </si>
  <si>
    <t>Rocker Switch</t>
  </si>
  <si>
    <t>https://www.amazon.com/gp/product/B07S2QJKTX/ref=ppx_yo_dt_b_asin_title_o00_s00?ie=UTF8&amp;psc=1</t>
  </si>
  <si>
    <t>SW2</t>
  </si>
  <si>
    <t>SW3</t>
  </si>
  <si>
    <t>SW4</t>
  </si>
  <si>
    <t>SW5</t>
  </si>
  <si>
    <t>SW6</t>
  </si>
  <si>
    <t>SW7</t>
  </si>
  <si>
    <t>PS3</t>
  </si>
  <si>
    <t>Voltage Divider</t>
  </si>
  <si>
    <t>PROX1</t>
  </si>
  <si>
    <t>PROX2</t>
  </si>
  <si>
    <t>PROX3</t>
  </si>
  <si>
    <t>PROX4</t>
  </si>
  <si>
    <t>TEMP</t>
  </si>
  <si>
    <t>CAM1</t>
  </si>
  <si>
    <t>CAM2</t>
  </si>
  <si>
    <t>https://store.opencv.ai/products/oak-d</t>
  </si>
  <si>
    <t>WIFI1</t>
  </si>
  <si>
    <t>WIFI2</t>
  </si>
  <si>
    <t>PCB1</t>
  </si>
  <si>
    <t>PCB2</t>
  </si>
  <si>
    <t>PCB3</t>
  </si>
  <si>
    <t>PCA1</t>
  </si>
  <si>
    <t>PCA2</t>
  </si>
  <si>
    <t>PCA3</t>
  </si>
  <si>
    <t>YEs</t>
  </si>
  <si>
    <t>POT</t>
  </si>
  <si>
    <t>D1</t>
  </si>
  <si>
    <t>D2</t>
  </si>
  <si>
    <t>1N4148WS</t>
  </si>
  <si>
    <t>https://www.digikey.com/en/products/detail/smc-diode-solutions/1N4148WS/6022449</t>
  </si>
  <si>
    <t>75V 0.15A Fast switching Diode, SOD-323</t>
  </si>
  <si>
    <t>J1</t>
  </si>
  <si>
    <t>J2</t>
  </si>
  <si>
    <t>Generic connector, single row, 01x02, script generated (kicad-library-utils/schlib/autogen/connector/)</t>
  </si>
  <si>
    <t>Conn_01x02</t>
  </si>
  <si>
    <t>https://www.digikey.com/en/products/detail/phoenix-contact/1984617/950849</t>
  </si>
  <si>
    <t>R_Small_US4.7K</t>
  </si>
  <si>
    <t>R_Small_US100K</t>
  </si>
  <si>
    <t>R_Potentiometer10K</t>
  </si>
  <si>
    <t>https://www.digikey.com/en/products/detail/bourns-inc/3386P-1-103TLF/1232547</t>
  </si>
  <si>
    <t>https://www.digikey.com/en/products/detail/yageo/RC0603FR-074K7L/727212</t>
  </si>
  <si>
    <t>https://www.digikey.com/en/products/detail/yageo/RC0603FR-07100KL/726889</t>
  </si>
  <si>
    <t>Resistor, small US symbol 4.7K</t>
  </si>
  <si>
    <t>Resistor, small US symbol 100K</t>
  </si>
  <si>
    <t>Potentiometer 10K</t>
  </si>
  <si>
    <t>https://jlcpcb.com/orderDetails?batchNum=W202301210515805&amp;type=myOrdersBatchSecendLevelRecord&amp;batchOrderStatus=4&amp;batchBookingStatus=&amp;orderType=1</t>
  </si>
  <si>
    <t>JLCPCB</t>
  </si>
  <si>
    <t>Printed PCB</t>
  </si>
  <si>
    <t>Therm</t>
  </si>
  <si>
    <t>SMD291SNL</t>
  </si>
  <si>
    <t>SOLDER PASTE NO-CLEAN LF 5CC SYR</t>
  </si>
  <si>
    <t>https://www.digikey.com/en/products/detail/chip-quik-inc/SMD291SNL/1160001</t>
  </si>
  <si>
    <t>TEMP1</t>
  </si>
  <si>
    <t>TEMP2</t>
  </si>
  <si>
    <t>TEMP3</t>
  </si>
  <si>
    <t>LM335Z</t>
  </si>
  <si>
    <t>SENSOR ANALOG -40C-100C TO92-3</t>
  </si>
  <si>
    <t>https://www.digikey.com/en/products/detail/stmicroelectronics/LM335Z/591686?utm_adgroup=General&amp;utm_source=google&amp;utm_medium=cpc&amp;utm_campaign=Shopping_Supplier_STMicroelectronics&amp;utm_term=&amp;utm_content=General&amp;gclid=Cj0KCQiAw8OeBhCeARIsAGxWtUywoYtO5LAvKE5V4JY6vC32rmQtlLVKhOjiFkYAQxgWaDaNm1yvAgwaArL5EALw_wcB</t>
  </si>
  <si>
    <t>https://www.amazon.com/Superele-Precision-Centigrade-Temperature-Sensors/dp/B01NAPD79A?source=ps-sl-shoppingads-lpcontext&amp;ref_=fplfs&amp;psc=1&amp;smid=AI3KZT5ZPMWVT</t>
  </si>
  <si>
    <t>Temp1</t>
  </si>
  <si>
    <t>Temp2</t>
  </si>
  <si>
    <t>Temp3</t>
  </si>
  <si>
    <t>LM35DZ</t>
  </si>
  <si>
    <t>LM35 LM35DZ TO92 TO-92 Precision Centigrade Temperature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</si>
</sst>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0" fontId="1" fillId="0" borderId="0" xfId="1"/>
    <xf numFmtId="0" fontId="0" fillId="0" borderId="1" xfId="0" applyBorder="1" applyAlignment="1">
      <alignment horizontal="center"/>
    </xf>
    <xf numFmtId="0" fontId="1" fillId="0" borderId="1" xfId="1" applyBorder="1"/>
    <xf numFmtId="0" fontId="3" fillId="0" borderId="0" xfId="0" applyFont="1"/>
    <xf numFmtId="0" fontId="1" fillId="0" borderId="0" xfId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liedelec.com/product/idec-corporation/avw402-r/70174574/" TargetMode="External"/><Relationship Id="rId13" Type="http://schemas.openxmlformats.org/officeDocument/2006/relationships/hyperlink" Target="mailto:CON@" TargetMode="External"/><Relationship Id="rId3" Type="http://schemas.openxmlformats.org/officeDocument/2006/relationships/hyperlink" Target="https://www.dfrobot.com/product-2130.html" TargetMode="External"/><Relationship Id="rId7" Type="http://schemas.openxmlformats.org/officeDocument/2006/relationships/hyperlink" Target="https://www.aegisbattery.com/collections/24v-series-battery-chargers/products/24v-3a-li-ion-battery-charger" TargetMode="External"/><Relationship Id="rId12" Type="http://schemas.openxmlformats.org/officeDocument/2006/relationships/hyperlink" Target="https://store.opencv.ai/products/oak-d" TargetMode="External"/><Relationship Id="rId2" Type="http://schemas.openxmlformats.org/officeDocument/2006/relationships/hyperlink" Target="https://www.dfrobot.com/product-912.html" TargetMode="External"/><Relationship Id="rId1" Type="http://schemas.openxmlformats.org/officeDocument/2006/relationships/hyperlink" Target="https://www.alliedelec.com/product/phoenix-contact/3273124/71212700/" TargetMode="External"/><Relationship Id="rId6" Type="http://schemas.openxmlformats.org/officeDocument/2006/relationships/hyperlink" Target="https://www.dfrobot.com/product-2130.html" TargetMode="External"/><Relationship Id="rId11" Type="http://schemas.openxmlformats.org/officeDocument/2006/relationships/hyperlink" Target="https://www.dfrobot.com/product-2130.html" TargetMode="External"/><Relationship Id="rId5" Type="http://schemas.openxmlformats.org/officeDocument/2006/relationships/hyperlink" Target="https://www.dfrobot.com/product-2130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frobot.com/product-912.html" TargetMode="External"/><Relationship Id="rId4" Type="http://schemas.openxmlformats.org/officeDocument/2006/relationships/hyperlink" Target="https://www.dfrobot.com/product-2130.html" TargetMode="External"/><Relationship Id="rId9" Type="http://schemas.openxmlformats.org/officeDocument/2006/relationships/hyperlink" Target="https://www.aegisbattery.com/collections/24v-series-li-ion-batteries/products/24v-40ah-li-ion-battery-pvc" TargetMode="External"/><Relationship Id="rId14" Type="http://schemas.openxmlformats.org/officeDocument/2006/relationships/hyperlink" Target="https://www.digikey.com/en/products/detail/sanyo-denki-america-inc./109P0624W601/6191895?utm_adgroup=SANYO%20DENKI%20AMERICA%20INC.&amp;utm_source=google&amp;utm_medium=cpc&amp;utm_campaign=Shopping_DK%2BSupplier_Tier%203%20-%20Block%202&amp;utm_term=&amp;utm_content=SANYO%20DENKI%20AMERICA%20INC.&amp;gclid=CjwKCAiAzp6eBhByEiwA_gGq5HysfpQclofZjwac-D9ERxLfewmzafxfYBqHexqLbLN8lqw0JwGCZRoCraw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"/>
  <sheetViews>
    <sheetView workbookViewId="0">
      <selection activeCell="A6" sqref="A6"/>
    </sheetView>
  </sheetViews>
  <sheetFormatPr defaultRowHeight="15" x14ac:dyDescent="0.25"/>
  <sheetData>
    <row r="1" spans="1:6" x14ac:dyDescent="0.25">
      <c r="A1" t="s">
        <v>0</v>
      </c>
      <c r="C1" t="s">
        <v>5</v>
      </c>
      <c r="D1" t="s">
        <v>6</v>
      </c>
      <c r="E1" t="s">
        <v>8</v>
      </c>
      <c r="F1" t="s">
        <v>7</v>
      </c>
    </row>
    <row r="2" spans="1:6" x14ac:dyDescent="0.25">
      <c r="B2" t="s">
        <v>1</v>
      </c>
    </row>
    <row r="3" spans="1:6" x14ac:dyDescent="0.25">
      <c r="B3" t="s">
        <v>2</v>
      </c>
    </row>
    <row r="4" spans="1:6" x14ac:dyDescent="0.25">
      <c r="B4" t="s">
        <v>3</v>
      </c>
    </row>
    <row r="5" spans="1:6" x14ac:dyDescent="0.25">
      <c r="B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CCF8-B0FD-4E88-A6F2-08E6030602D0}">
  <sheetPr codeName="Sheet2"/>
  <dimension ref="A1:K76"/>
  <sheetViews>
    <sheetView tabSelected="1" workbookViewId="0">
      <selection activeCell="P16" sqref="P16"/>
    </sheetView>
  </sheetViews>
  <sheetFormatPr defaultRowHeight="15" x14ac:dyDescent="0.25"/>
  <cols>
    <col min="2" max="2" width="23.28515625" bestFit="1" customWidth="1"/>
    <col min="3" max="3" width="23.28515625" customWidth="1"/>
  </cols>
  <sheetData>
    <row r="1" spans="1:10" x14ac:dyDescent="0.25">
      <c r="A1" t="s">
        <v>17</v>
      </c>
      <c r="B1" t="s">
        <v>18</v>
      </c>
      <c r="C1" t="s">
        <v>30</v>
      </c>
      <c r="D1" t="s">
        <v>5</v>
      </c>
      <c r="E1" t="s">
        <v>24</v>
      </c>
      <c r="F1" t="s">
        <v>19</v>
      </c>
      <c r="G1" t="s">
        <v>20</v>
      </c>
      <c r="H1" t="s">
        <v>21</v>
      </c>
      <c r="I1" t="s">
        <v>28</v>
      </c>
      <c r="J1" t="s">
        <v>112</v>
      </c>
    </row>
    <row r="2" spans="1:10" x14ac:dyDescent="0.25">
      <c r="A2" t="s">
        <v>9</v>
      </c>
      <c r="B2">
        <v>3208746</v>
      </c>
      <c r="C2" t="s">
        <v>39</v>
      </c>
      <c r="E2" t="s">
        <v>40</v>
      </c>
      <c r="F2" s="1"/>
      <c r="G2">
        <v>1</v>
      </c>
      <c r="H2">
        <f>IF(I2="Yes",0,G2*F2)</f>
        <v>0</v>
      </c>
      <c r="I2" t="s">
        <v>29</v>
      </c>
      <c r="J2" t="s">
        <v>113</v>
      </c>
    </row>
    <row r="3" spans="1:10" x14ac:dyDescent="0.25">
      <c r="A3" t="s">
        <v>10</v>
      </c>
      <c r="B3">
        <v>3208746</v>
      </c>
      <c r="C3" t="s">
        <v>39</v>
      </c>
      <c r="E3" t="s">
        <v>40</v>
      </c>
      <c r="F3" s="1"/>
      <c r="G3">
        <v>1</v>
      </c>
      <c r="H3">
        <f t="shared" ref="H3:H42" si="0">IF(I3="Yes",0,G3*F3)</f>
        <v>0</v>
      </c>
      <c r="I3" t="s">
        <v>29</v>
      </c>
      <c r="J3" t="s">
        <v>113</v>
      </c>
    </row>
    <row r="4" spans="1:10" x14ac:dyDescent="0.25">
      <c r="A4" t="s">
        <v>11</v>
      </c>
      <c r="B4" t="s">
        <v>13</v>
      </c>
      <c r="D4" s="2" t="s">
        <v>15</v>
      </c>
      <c r="E4" t="s">
        <v>25</v>
      </c>
      <c r="F4" s="1">
        <v>8.51</v>
      </c>
      <c r="G4">
        <v>2</v>
      </c>
      <c r="H4">
        <f t="shared" si="0"/>
        <v>17.02</v>
      </c>
      <c r="I4" t="s">
        <v>44</v>
      </c>
      <c r="J4" t="s">
        <v>114</v>
      </c>
    </row>
    <row r="5" spans="1:10" x14ac:dyDescent="0.25">
      <c r="A5" t="s">
        <v>12</v>
      </c>
      <c r="B5" t="s">
        <v>14</v>
      </c>
      <c r="D5" t="s">
        <v>16</v>
      </c>
      <c r="E5" t="s">
        <v>25</v>
      </c>
      <c r="F5" s="1">
        <v>8.51</v>
      </c>
      <c r="G5">
        <v>2</v>
      </c>
      <c r="H5">
        <f t="shared" si="0"/>
        <v>17.02</v>
      </c>
      <c r="I5" t="s">
        <v>44</v>
      </c>
      <c r="J5" t="s">
        <v>114</v>
      </c>
    </row>
    <row r="6" spans="1:10" x14ac:dyDescent="0.25">
      <c r="A6" t="s">
        <v>22</v>
      </c>
      <c r="B6" t="s">
        <v>23</v>
      </c>
      <c r="C6" t="s">
        <v>31</v>
      </c>
      <c r="D6" s="4" t="s">
        <v>84</v>
      </c>
      <c r="E6" t="s">
        <v>25</v>
      </c>
      <c r="F6">
        <v>53.2</v>
      </c>
      <c r="G6">
        <v>1</v>
      </c>
      <c r="H6">
        <f t="shared" si="0"/>
        <v>0</v>
      </c>
      <c r="I6" t="s">
        <v>29</v>
      </c>
    </row>
    <row r="7" spans="1:10" x14ac:dyDescent="0.25">
      <c r="A7" t="s">
        <v>26</v>
      </c>
      <c r="B7" t="s">
        <v>27</v>
      </c>
      <c r="C7" t="s">
        <v>32</v>
      </c>
      <c r="E7" t="s">
        <v>25</v>
      </c>
      <c r="F7" s="1"/>
      <c r="G7">
        <v>1</v>
      </c>
      <c r="H7">
        <f t="shared" si="0"/>
        <v>0</v>
      </c>
      <c r="I7" t="s">
        <v>29</v>
      </c>
    </row>
    <row r="8" spans="1:10" x14ac:dyDescent="0.25">
      <c r="A8" t="s">
        <v>33</v>
      </c>
      <c r="B8" t="s">
        <v>34</v>
      </c>
      <c r="C8" t="s">
        <v>35</v>
      </c>
      <c r="E8" t="s">
        <v>25</v>
      </c>
      <c r="F8" s="1"/>
      <c r="G8">
        <v>1</v>
      </c>
      <c r="H8">
        <f t="shared" si="0"/>
        <v>0</v>
      </c>
      <c r="I8" t="s">
        <v>29</v>
      </c>
    </row>
    <row r="9" spans="1:10" x14ac:dyDescent="0.25">
      <c r="A9" t="s">
        <v>38</v>
      </c>
      <c r="B9" t="s">
        <v>36</v>
      </c>
      <c r="C9" t="s">
        <v>37</v>
      </c>
      <c r="E9" t="s">
        <v>25</v>
      </c>
      <c r="F9" s="1"/>
      <c r="G9">
        <v>1</v>
      </c>
      <c r="H9">
        <f t="shared" si="0"/>
        <v>0</v>
      </c>
      <c r="I9" t="s">
        <v>29</v>
      </c>
    </row>
    <row r="10" spans="1:10" x14ac:dyDescent="0.25">
      <c r="A10" t="s">
        <v>45</v>
      </c>
      <c r="B10" t="s">
        <v>41</v>
      </c>
      <c r="C10" t="s">
        <v>43</v>
      </c>
      <c r="D10" s="2" t="s">
        <v>42</v>
      </c>
      <c r="E10" t="s">
        <v>40</v>
      </c>
      <c r="F10" s="1">
        <v>14.84</v>
      </c>
      <c r="G10">
        <v>1</v>
      </c>
      <c r="H10">
        <f t="shared" si="0"/>
        <v>14.84</v>
      </c>
      <c r="I10" t="s">
        <v>44</v>
      </c>
      <c r="J10" t="s">
        <v>41</v>
      </c>
    </row>
    <row r="11" spans="1:10" x14ac:dyDescent="0.25">
      <c r="A11" t="s">
        <v>47</v>
      </c>
      <c r="B11">
        <v>3273112</v>
      </c>
      <c r="C11" t="s">
        <v>39</v>
      </c>
      <c r="D11" t="s">
        <v>46</v>
      </c>
      <c r="E11" t="s">
        <v>25</v>
      </c>
      <c r="F11" s="1">
        <v>8.51</v>
      </c>
      <c r="G11">
        <v>2</v>
      </c>
      <c r="H11">
        <f t="shared" si="0"/>
        <v>17.02</v>
      </c>
      <c r="I11" t="s">
        <v>44</v>
      </c>
      <c r="J11" t="s">
        <v>114</v>
      </c>
    </row>
    <row r="12" spans="1:10" x14ac:dyDescent="0.25">
      <c r="A12" t="s">
        <v>48</v>
      </c>
      <c r="B12">
        <v>3273122</v>
      </c>
      <c r="C12" t="s">
        <v>39</v>
      </c>
      <c r="D12" t="s">
        <v>49</v>
      </c>
      <c r="E12" t="s">
        <v>25</v>
      </c>
      <c r="F12" s="1">
        <v>8.51</v>
      </c>
      <c r="G12">
        <v>2</v>
      </c>
      <c r="H12">
        <f t="shared" si="0"/>
        <v>17.02</v>
      </c>
      <c r="I12" t="s">
        <v>44</v>
      </c>
      <c r="J12" t="s">
        <v>114</v>
      </c>
    </row>
    <row r="13" spans="1:10" x14ac:dyDescent="0.25">
      <c r="A13" t="s">
        <v>50</v>
      </c>
      <c r="B13" t="s">
        <v>55</v>
      </c>
      <c r="C13" t="s">
        <v>56</v>
      </c>
      <c r="F13" s="1">
        <v>199</v>
      </c>
      <c r="G13">
        <v>1</v>
      </c>
      <c r="H13">
        <f t="shared" si="0"/>
        <v>0</v>
      </c>
      <c r="I13" t="s">
        <v>29</v>
      </c>
    </row>
    <row r="14" spans="1:10" x14ac:dyDescent="0.25">
      <c r="A14" t="s">
        <v>51</v>
      </c>
      <c r="B14" t="s">
        <v>55</v>
      </c>
      <c r="C14" t="s">
        <v>56</v>
      </c>
      <c r="F14" s="1">
        <v>199</v>
      </c>
      <c r="G14">
        <v>1</v>
      </c>
      <c r="H14">
        <f t="shared" si="0"/>
        <v>0</v>
      </c>
      <c r="I14" t="s">
        <v>29</v>
      </c>
    </row>
    <row r="15" spans="1:10" x14ac:dyDescent="0.25">
      <c r="A15" t="s">
        <v>149</v>
      </c>
      <c r="B15" t="s">
        <v>52</v>
      </c>
      <c r="F15" s="1">
        <v>3960</v>
      </c>
      <c r="G15">
        <v>1</v>
      </c>
      <c r="H15">
        <f t="shared" si="0"/>
        <v>0</v>
      </c>
      <c r="I15" t="s">
        <v>29</v>
      </c>
    </row>
    <row r="16" spans="1:10" x14ac:dyDescent="0.25">
      <c r="A16" t="s">
        <v>150</v>
      </c>
      <c r="B16" t="s">
        <v>53</v>
      </c>
      <c r="F16" s="1">
        <v>3370</v>
      </c>
      <c r="G16">
        <v>1</v>
      </c>
      <c r="H16">
        <f t="shared" si="0"/>
        <v>0</v>
      </c>
      <c r="I16" t="s">
        <v>29</v>
      </c>
    </row>
    <row r="17" spans="1:10" x14ac:dyDescent="0.25">
      <c r="A17" t="s">
        <v>151</v>
      </c>
      <c r="B17" t="s">
        <v>54</v>
      </c>
      <c r="F17" s="1">
        <v>348</v>
      </c>
      <c r="G17">
        <v>1</v>
      </c>
      <c r="H17">
        <f t="shared" si="0"/>
        <v>0</v>
      </c>
      <c r="I17" t="s">
        <v>29</v>
      </c>
    </row>
    <row r="18" spans="1:10" x14ac:dyDescent="0.25">
      <c r="A18" t="s">
        <v>146</v>
      </c>
      <c r="B18" t="s">
        <v>52</v>
      </c>
      <c r="F18" s="1">
        <v>3960</v>
      </c>
      <c r="G18">
        <v>1</v>
      </c>
      <c r="H18">
        <f t="shared" si="0"/>
        <v>0</v>
      </c>
      <c r="I18" t="s">
        <v>29</v>
      </c>
    </row>
    <row r="19" spans="1:10" x14ac:dyDescent="0.25">
      <c r="A19" t="s">
        <v>147</v>
      </c>
      <c r="B19" t="s">
        <v>53</v>
      </c>
      <c r="F19" s="1">
        <v>3370</v>
      </c>
      <c r="G19">
        <v>1</v>
      </c>
      <c r="H19">
        <f t="shared" si="0"/>
        <v>0</v>
      </c>
      <c r="I19" t="s">
        <v>29</v>
      </c>
    </row>
    <row r="20" spans="1:10" x14ac:dyDescent="0.25">
      <c r="A20" t="s">
        <v>148</v>
      </c>
      <c r="B20" t="s">
        <v>54</v>
      </c>
      <c r="F20" s="1">
        <v>348</v>
      </c>
      <c r="G20">
        <v>1</v>
      </c>
      <c r="H20">
        <f t="shared" si="0"/>
        <v>0</v>
      </c>
      <c r="I20" t="s">
        <v>152</v>
      </c>
    </row>
    <row r="21" spans="1:10" x14ac:dyDescent="0.25">
      <c r="A21" t="s">
        <v>144</v>
      </c>
      <c r="B21" t="s">
        <v>57</v>
      </c>
      <c r="F21" s="1">
        <v>50</v>
      </c>
      <c r="G21">
        <v>1</v>
      </c>
      <c r="H21">
        <f t="shared" si="0"/>
        <v>0</v>
      </c>
      <c r="I21" t="s">
        <v>29</v>
      </c>
    </row>
    <row r="22" spans="1:10" x14ac:dyDescent="0.25">
      <c r="A22" t="s">
        <v>145</v>
      </c>
      <c r="B22" t="s">
        <v>57</v>
      </c>
      <c r="F22" s="1">
        <v>50</v>
      </c>
      <c r="G22">
        <v>1</v>
      </c>
      <c r="H22">
        <f t="shared" si="0"/>
        <v>0</v>
      </c>
      <c r="I22" t="s">
        <v>29</v>
      </c>
    </row>
    <row r="23" spans="1:10" x14ac:dyDescent="0.25">
      <c r="A23" t="s">
        <v>58</v>
      </c>
      <c r="B23" t="s">
        <v>62</v>
      </c>
      <c r="C23" t="s">
        <v>61</v>
      </c>
      <c r="D23" t="s">
        <v>60</v>
      </c>
      <c r="E23" t="s">
        <v>71</v>
      </c>
      <c r="F23" s="1">
        <v>6.5</v>
      </c>
      <c r="G23">
        <v>1</v>
      </c>
      <c r="H23">
        <f t="shared" si="0"/>
        <v>6.5</v>
      </c>
      <c r="I23" t="s">
        <v>44</v>
      </c>
      <c r="J23" t="s">
        <v>115</v>
      </c>
    </row>
    <row r="24" spans="1:10" x14ac:dyDescent="0.25">
      <c r="A24" t="s">
        <v>59</v>
      </c>
      <c r="B24" t="s">
        <v>62</v>
      </c>
      <c r="C24" t="s">
        <v>61</v>
      </c>
      <c r="D24" t="s">
        <v>60</v>
      </c>
      <c r="E24" t="s">
        <v>71</v>
      </c>
      <c r="F24" s="1">
        <v>6.5</v>
      </c>
      <c r="G24">
        <v>1</v>
      </c>
      <c r="H24">
        <f t="shared" si="0"/>
        <v>6.5</v>
      </c>
      <c r="I24" t="s">
        <v>44</v>
      </c>
      <c r="J24" t="s">
        <v>115</v>
      </c>
    </row>
    <row r="25" spans="1:10" x14ac:dyDescent="0.25">
      <c r="A25" t="s">
        <v>66</v>
      </c>
      <c r="B25" t="s">
        <v>63</v>
      </c>
      <c r="C25" t="s">
        <v>64</v>
      </c>
      <c r="D25" t="s">
        <v>65</v>
      </c>
      <c r="E25" t="s">
        <v>71</v>
      </c>
      <c r="F25" s="1">
        <v>32</v>
      </c>
      <c r="G25">
        <v>1</v>
      </c>
      <c r="H25">
        <f t="shared" si="0"/>
        <v>32</v>
      </c>
      <c r="I25" t="s">
        <v>44</v>
      </c>
      <c r="J25" t="s">
        <v>116</v>
      </c>
    </row>
    <row r="26" spans="1:10" x14ac:dyDescent="0.25">
      <c r="A26" t="s">
        <v>69</v>
      </c>
      <c r="B26" t="s">
        <v>68</v>
      </c>
      <c r="C26" t="s">
        <v>67</v>
      </c>
      <c r="D26" t="s">
        <v>70</v>
      </c>
      <c r="E26" t="s">
        <v>71</v>
      </c>
      <c r="F26" s="1">
        <v>20.99</v>
      </c>
      <c r="G26">
        <v>1</v>
      </c>
      <c r="H26">
        <f t="shared" si="0"/>
        <v>20.99</v>
      </c>
      <c r="I26" t="s">
        <v>44</v>
      </c>
      <c r="J26" t="s">
        <v>117</v>
      </c>
    </row>
    <row r="27" spans="1:10" x14ac:dyDescent="0.25">
      <c r="A27" t="s">
        <v>72</v>
      </c>
      <c r="B27" s="3" t="s">
        <v>77</v>
      </c>
      <c r="C27" t="s">
        <v>78</v>
      </c>
      <c r="D27" s="4" t="s">
        <v>79</v>
      </c>
      <c r="E27" t="s">
        <v>80</v>
      </c>
      <c r="F27" s="1">
        <v>29.5</v>
      </c>
      <c r="G27">
        <v>1</v>
      </c>
      <c r="H27">
        <f t="shared" si="0"/>
        <v>0</v>
      </c>
      <c r="I27" t="s">
        <v>29</v>
      </c>
    </row>
    <row r="28" spans="1:10" x14ac:dyDescent="0.25">
      <c r="A28" t="s">
        <v>73</v>
      </c>
      <c r="B28" t="s">
        <v>81</v>
      </c>
      <c r="C28" t="s">
        <v>82</v>
      </c>
      <c r="D28" s="4" t="s">
        <v>83</v>
      </c>
      <c r="E28" t="s">
        <v>80</v>
      </c>
      <c r="F28" s="1">
        <v>12.9</v>
      </c>
      <c r="G28">
        <v>1</v>
      </c>
      <c r="H28">
        <f t="shared" si="0"/>
        <v>0</v>
      </c>
      <c r="I28" t="s">
        <v>29</v>
      </c>
    </row>
    <row r="29" spans="1:10" x14ac:dyDescent="0.25">
      <c r="A29" t="s">
        <v>74</v>
      </c>
      <c r="B29" t="s">
        <v>81</v>
      </c>
      <c r="C29" t="s">
        <v>82</v>
      </c>
      <c r="D29" s="4" t="s">
        <v>83</v>
      </c>
      <c r="E29" t="s">
        <v>80</v>
      </c>
      <c r="F29" s="1">
        <v>12.9</v>
      </c>
      <c r="G29">
        <v>1</v>
      </c>
      <c r="H29">
        <f t="shared" si="0"/>
        <v>0</v>
      </c>
      <c r="I29" t="s">
        <v>29</v>
      </c>
    </row>
    <row r="30" spans="1:10" x14ac:dyDescent="0.25">
      <c r="A30" t="s">
        <v>75</v>
      </c>
      <c r="B30" t="s">
        <v>81</v>
      </c>
      <c r="C30" t="s">
        <v>82</v>
      </c>
      <c r="D30" s="4" t="s">
        <v>83</v>
      </c>
      <c r="E30" t="s">
        <v>80</v>
      </c>
      <c r="F30" s="1">
        <v>12.9</v>
      </c>
      <c r="G30">
        <v>1</v>
      </c>
      <c r="H30">
        <f t="shared" si="0"/>
        <v>0</v>
      </c>
      <c r="I30" t="s">
        <v>29</v>
      </c>
    </row>
    <row r="31" spans="1:10" x14ac:dyDescent="0.25">
      <c r="A31" t="s">
        <v>76</v>
      </c>
      <c r="B31" t="s">
        <v>81</v>
      </c>
      <c r="C31" t="s">
        <v>82</v>
      </c>
      <c r="D31" s="4" t="s">
        <v>83</v>
      </c>
      <c r="E31" t="s">
        <v>80</v>
      </c>
      <c r="F31" s="1">
        <v>12.9</v>
      </c>
      <c r="G31">
        <v>1</v>
      </c>
      <c r="H31">
        <f t="shared" si="0"/>
        <v>0</v>
      </c>
      <c r="I31" t="s">
        <v>29</v>
      </c>
    </row>
    <row r="32" spans="1:10" x14ac:dyDescent="0.25">
      <c r="A32" t="s">
        <v>91</v>
      </c>
      <c r="B32" t="s">
        <v>92</v>
      </c>
      <c r="C32" t="s">
        <v>93</v>
      </c>
      <c r="D32" t="s">
        <v>94</v>
      </c>
      <c r="E32" t="s">
        <v>95</v>
      </c>
      <c r="F32" s="1">
        <v>88</v>
      </c>
      <c r="G32">
        <v>1</v>
      </c>
      <c r="H32">
        <f t="shared" si="0"/>
        <v>88</v>
      </c>
      <c r="I32" t="s">
        <v>44</v>
      </c>
      <c r="J32" t="s">
        <v>92</v>
      </c>
    </row>
    <row r="33" spans="1:11" x14ac:dyDescent="0.25">
      <c r="A33" t="s">
        <v>85</v>
      </c>
      <c r="G33">
        <v>1</v>
      </c>
      <c r="H33">
        <f t="shared" si="0"/>
        <v>0</v>
      </c>
    </row>
    <row r="34" spans="1:11" x14ac:dyDescent="0.25">
      <c r="A34" t="s">
        <v>86</v>
      </c>
      <c r="G34">
        <v>1</v>
      </c>
      <c r="H34">
        <f t="shared" si="0"/>
        <v>0</v>
      </c>
    </row>
    <row r="35" spans="1:11" x14ac:dyDescent="0.25">
      <c r="A35" t="s">
        <v>87</v>
      </c>
      <c r="G35">
        <v>1</v>
      </c>
      <c r="H35">
        <f t="shared" si="0"/>
        <v>0</v>
      </c>
    </row>
    <row r="36" spans="1:11" x14ac:dyDescent="0.25">
      <c r="A36" t="s">
        <v>88</v>
      </c>
      <c r="G36">
        <v>1</v>
      </c>
      <c r="H36">
        <f t="shared" si="0"/>
        <v>0</v>
      </c>
    </row>
    <row r="37" spans="1:11" x14ac:dyDescent="0.25">
      <c r="A37" t="s">
        <v>89</v>
      </c>
      <c r="C37" t="s">
        <v>110</v>
      </c>
      <c r="D37" s="2" t="s">
        <v>105</v>
      </c>
      <c r="F37">
        <v>26.99</v>
      </c>
      <c r="G37">
        <v>1</v>
      </c>
      <c r="H37">
        <f t="shared" si="0"/>
        <v>26.99</v>
      </c>
    </row>
    <row r="38" spans="1:11" x14ac:dyDescent="0.25">
      <c r="A38" t="s">
        <v>90</v>
      </c>
      <c r="C38" t="s">
        <v>111</v>
      </c>
      <c r="D38" s="2" t="s">
        <v>104</v>
      </c>
      <c r="F38">
        <v>599.99</v>
      </c>
      <c r="G38">
        <v>1</v>
      </c>
      <c r="H38">
        <f t="shared" si="0"/>
        <v>599.99</v>
      </c>
    </row>
    <row r="39" spans="1:11" x14ac:dyDescent="0.25">
      <c r="A39" t="s">
        <v>96</v>
      </c>
      <c r="B39" t="s">
        <v>103</v>
      </c>
      <c r="C39" t="s">
        <v>98</v>
      </c>
      <c r="D39" t="s">
        <v>102</v>
      </c>
      <c r="E39" t="s">
        <v>71</v>
      </c>
      <c r="F39">
        <v>11.99</v>
      </c>
      <c r="G39">
        <v>1</v>
      </c>
      <c r="H39">
        <f t="shared" si="0"/>
        <v>11.99</v>
      </c>
      <c r="I39" t="s">
        <v>44</v>
      </c>
      <c r="J39" t="s">
        <v>119</v>
      </c>
      <c r="K39" t="s">
        <v>118</v>
      </c>
    </row>
    <row r="40" spans="1:11" x14ac:dyDescent="0.25">
      <c r="A40" t="s">
        <v>97</v>
      </c>
      <c r="B40" t="s">
        <v>100</v>
      </c>
      <c r="C40" t="s">
        <v>99</v>
      </c>
      <c r="D40" t="s">
        <v>101</v>
      </c>
      <c r="E40" t="s">
        <v>71</v>
      </c>
      <c r="F40">
        <v>13.99</v>
      </c>
      <c r="G40">
        <v>1</v>
      </c>
      <c r="H40">
        <f t="shared" si="0"/>
        <v>13.99</v>
      </c>
      <c r="I40" t="s">
        <v>44</v>
      </c>
      <c r="J40" t="s">
        <v>120</v>
      </c>
    </row>
    <row r="41" spans="1:11" x14ac:dyDescent="0.25">
      <c r="A41" t="s">
        <v>123</v>
      </c>
      <c r="B41" t="s">
        <v>121</v>
      </c>
      <c r="D41" t="s">
        <v>122</v>
      </c>
      <c r="E41" t="s">
        <v>71</v>
      </c>
      <c r="F41">
        <v>84.99</v>
      </c>
      <c r="G41">
        <v>1</v>
      </c>
      <c r="H41">
        <f t="shared" si="0"/>
        <v>84.99</v>
      </c>
      <c r="I41" t="s">
        <v>44</v>
      </c>
    </row>
    <row r="42" spans="1:11" x14ac:dyDescent="0.25">
      <c r="A42" t="s">
        <v>124</v>
      </c>
      <c r="B42" t="s">
        <v>126</v>
      </c>
      <c r="C42" t="s">
        <v>125</v>
      </c>
      <c r="E42" t="s">
        <v>127</v>
      </c>
      <c r="F42">
        <v>0.79</v>
      </c>
      <c r="G42">
        <v>1</v>
      </c>
      <c r="H42">
        <f t="shared" si="0"/>
        <v>0.79</v>
      </c>
      <c r="I42" t="s">
        <v>44</v>
      </c>
    </row>
    <row r="43" spans="1:11" x14ac:dyDescent="0.25">
      <c r="A43" t="s">
        <v>128</v>
      </c>
      <c r="B43" t="s">
        <v>126</v>
      </c>
      <c r="C43" t="s">
        <v>125</v>
      </c>
      <c r="E43" t="s">
        <v>127</v>
      </c>
      <c r="F43">
        <v>0.79</v>
      </c>
      <c r="G43">
        <v>1</v>
      </c>
      <c r="H43">
        <f t="shared" ref="H43:H70" si="1">IF(I43="Yes",0,G43*F43)</f>
        <v>0.79</v>
      </c>
      <c r="I43" t="s">
        <v>44</v>
      </c>
    </row>
    <row r="44" spans="1:11" x14ac:dyDescent="0.25">
      <c r="A44" t="s">
        <v>129</v>
      </c>
      <c r="B44" t="s">
        <v>126</v>
      </c>
      <c r="C44" t="s">
        <v>125</v>
      </c>
      <c r="E44" t="s">
        <v>127</v>
      </c>
      <c r="F44">
        <v>0.79</v>
      </c>
      <c r="G44">
        <v>1</v>
      </c>
      <c r="H44">
        <f t="shared" si="1"/>
        <v>0.79</v>
      </c>
      <c r="I44" t="s">
        <v>44</v>
      </c>
    </row>
    <row r="45" spans="1:11" x14ac:dyDescent="0.25">
      <c r="A45" t="s">
        <v>130</v>
      </c>
      <c r="B45" t="s">
        <v>126</v>
      </c>
      <c r="C45" t="s">
        <v>125</v>
      </c>
      <c r="E45" t="s">
        <v>127</v>
      </c>
      <c r="F45">
        <v>0.79</v>
      </c>
      <c r="G45">
        <v>1</v>
      </c>
      <c r="H45">
        <f t="shared" si="1"/>
        <v>0.79</v>
      </c>
      <c r="I45" t="s">
        <v>44</v>
      </c>
    </row>
    <row r="46" spans="1:11" x14ac:dyDescent="0.25">
      <c r="A46" t="s">
        <v>131</v>
      </c>
      <c r="B46" t="s">
        <v>126</v>
      </c>
      <c r="C46" t="s">
        <v>125</v>
      </c>
      <c r="E46" t="s">
        <v>127</v>
      </c>
      <c r="F46">
        <v>0.79</v>
      </c>
      <c r="G46">
        <v>1</v>
      </c>
      <c r="H46">
        <f t="shared" si="1"/>
        <v>0.79</v>
      </c>
      <c r="I46" t="s">
        <v>44</v>
      </c>
    </row>
    <row r="47" spans="1:11" x14ac:dyDescent="0.25">
      <c r="A47" t="s">
        <v>132</v>
      </c>
      <c r="B47" t="s">
        <v>126</v>
      </c>
      <c r="C47" t="s">
        <v>125</v>
      </c>
      <c r="E47" t="s">
        <v>127</v>
      </c>
      <c r="F47">
        <v>0.79</v>
      </c>
      <c r="G47">
        <v>1</v>
      </c>
      <c r="H47">
        <f t="shared" si="1"/>
        <v>0.79</v>
      </c>
      <c r="I47" t="s">
        <v>44</v>
      </c>
    </row>
    <row r="48" spans="1:11" x14ac:dyDescent="0.25">
      <c r="A48" t="s">
        <v>133</v>
      </c>
      <c r="B48" t="s">
        <v>126</v>
      </c>
      <c r="C48" t="s">
        <v>125</v>
      </c>
      <c r="E48" t="s">
        <v>127</v>
      </c>
      <c r="F48">
        <v>0.79</v>
      </c>
      <c r="G48">
        <v>1</v>
      </c>
      <c r="H48">
        <f t="shared" si="1"/>
        <v>0.79</v>
      </c>
      <c r="I48" t="s">
        <v>44</v>
      </c>
    </row>
    <row r="49" spans="1:9" x14ac:dyDescent="0.25">
      <c r="A49" t="s">
        <v>134</v>
      </c>
      <c r="B49" t="s">
        <v>135</v>
      </c>
      <c r="C49" t="s">
        <v>175</v>
      </c>
      <c r="D49" t="s">
        <v>173</v>
      </c>
      <c r="E49" t="s">
        <v>174</v>
      </c>
      <c r="F49">
        <v>19.64</v>
      </c>
      <c r="G49">
        <v>1</v>
      </c>
      <c r="H49">
        <f t="shared" si="1"/>
        <v>19.64</v>
      </c>
      <c r="I49" t="s">
        <v>44</v>
      </c>
    </row>
    <row r="50" spans="1:9" x14ac:dyDescent="0.25">
      <c r="A50" t="s">
        <v>107</v>
      </c>
      <c r="B50" t="s">
        <v>164</v>
      </c>
      <c r="C50" t="s">
        <v>170</v>
      </c>
      <c r="D50" t="s">
        <v>168</v>
      </c>
      <c r="E50" t="s">
        <v>40</v>
      </c>
      <c r="F50">
        <v>0.1</v>
      </c>
      <c r="G50">
        <v>1</v>
      </c>
      <c r="H50">
        <f t="shared" si="1"/>
        <v>0.1</v>
      </c>
      <c r="I50" t="s">
        <v>44</v>
      </c>
    </row>
    <row r="51" spans="1:9" x14ac:dyDescent="0.25">
      <c r="A51" t="s">
        <v>108</v>
      </c>
      <c r="B51" t="s">
        <v>165</v>
      </c>
      <c r="C51" t="s">
        <v>171</v>
      </c>
      <c r="D51" t="s">
        <v>169</v>
      </c>
      <c r="E51" t="s">
        <v>40</v>
      </c>
      <c r="F51">
        <v>0.1</v>
      </c>
      <c r="G51">
        <v>1</v>
      </c>
      <c r="H51">
        <f t="shared" si="1"/>
        <v>0.1</v>
      </c>
      <c r="I51" t="s">
        <v>44</v>
      </c>
    </row>
    <row r="52" spans="1:9" x14ac:dyDescent="0.25">
      <c r="A52" t="s">
        <v>153</v>
      </c>
      <c r="B52" t="s">
        <v>166</v>
      </c>
      <c r="C52" t="s">
        <v>172</v>
      </c>
      <c r="D52" t="s">
        <v>167</v>
      </c>
      <c r="E52" t="s">
        <v>40</v>
      </c>
      <c r="F52">
        <v>2.5</v>
      </c>
      <c r="G52">
        <v>1</v>
      </c>
      <c r="H52">
        <f t="shared" si="1"/>
        <v>2.5</v>
      </c>
      <c r="I52" t="s">
        <v>44</v>
      </c>
    </row>
    <row r="53" spans="1:9" x14ac:dyDescent="0.25">
      <c r="A53" t="s">
        <v>159</v>
      </c>
      <c r="B53" t="s">
        <v>162</v>
      </c>
      <c r="C53" t="s">
        <v>161</v>
      </c>
      <c r="D53" t="s">
        <v>163</v>
      </c>
      <c r="E53" t="s">
        <v>40</v>
      </c>
      <c r="F53">
        <v>0.56999999999999995</v>
      </c>
      <c r="G53">
        <v>1</v>
      </c>
      <c r="H53">
        <f t="shared" si="1"/>
        <v>0.56999999999999995</v>
      </c>
      <c r="I53" t="s">
        <v>44</v>
      </c>
    </row>
    <row r="54" spans="1:9" x14ac:dyDescent="0.25">
      <c r="A54" t="s">
        <v>160</v>
      </c>
      <c r="B54" t="s">
        <v>162</v>
      </c>
      <c r="C54" t="s">
        <v>161</v>
      </c>
      <c r="D54" t="s">
        <v>163</v>
      </c>
      <c r="E54" t="s">
        <v>40</v>
      </c>
      <c r="F54">
        <v>0.56999999999999995</v>
      </c>
      <c r="G54">
        <v>1</v>
      </c>
      <c r="H54">
        <f t="shared" si="1"/>
        <v>0.56999999999999995</v>
      </c>
      <c r="I54" t="s">
        <v>44</v>
      </c>
    </row>
    <row r="55" spans="1:9" x14ac:dyDescent="0.25">
      <c r="A55" t="s">
        <v>154</v>
      </c>
      <c r="B55" t="s">
        <v>156</v>
      </c>
      <c r="C55" t="s">
        <v>158</v>
      </c>
      <c r="D55" t="s">
        <v>157</v>
      </c>
      <c r="E55" t="s">
        <v>40</v>
      </c>
      <c r="F55">
        <v>0.13</v>
      </c>
      <c r="G55">
        <v>1</v>
      </c>
      <c r="H55">
        <f t="shared" si="1"/>
        <v>0.13</v>
      </c>
      <c r="I55" t="s">
        <v>44</v>
      </c>
    </row>
    <row r="56" spans="1:9" x14ac:dyDescent="0.25">
      <c r="A56" t="s">
        <v>155</v>
      </c>
      <c r="B56" t="s">
        <v>156</v>
      </c>
      <c r="C56" t="s">
        <v>158</v>
      </c>
      <c r="D56" t="s">
        <v>157</v>
      </c>
      <c r="E56" t="s">
        <v>40</v>
      </c>
      <c r="F56">
        <v>0.13</v>
      </c>
      <c r="G56">
        <v>1</v>
      </c>
      <c r="H56">
        <f t="shared" si="1"/>
        <v>0.13</v>
      </c>
      <c r="I56" t="s">
        <v>44</v>
      </c>
    </row>
    <row r="57" spans="1:9" x14ac:dyDescent="0.25">
      <c r="A57" t="s">
        <v>176</v>
      </c>
      <c r="B57" t="s">
        <v>177</v>
      </c>
      <c r="C57" s="5" t="s">
        <v>178</v>
      </c>
      <c r="D57" t="s">
        <v>179</v>
      </c>
      <c r="E57" t="s">
        <v>40</v>
      </c>
      <c r="F57">
        <v>15.95</v>
      </c>
      <c r="G57">
        <v>2</v>
      </c>
      <c r="H57">
        <f t="shared" si="1"/>
        <v>31.9</v>
      </c>
      <c r="I57" t="s">
        <v>44</v>
      </c>
    </row>
    <row r="58" spans="1:9" x14ac:dyDescent="0.25">
      <c r="A58" t="s">
        <v>136</v>
      </c>
      <c r="B58" t="s">
        <v>81</v>
      </c>
      <c r="C58" t="s">
        <v>82</v>
      </c>
      <c r="D58" s="4" t="s">
        <v>83</v>
      </c>
      <c r="F58">
        <v>12.9</v>
      </c>
      <c r="G58">
        <v>1</v>
      </c>
      <c r="H58">
        <f t="shared" si="1"/>
        <v>0</v>
      </c>
      <c r="I58" t="s">
        <v>29</v>
      </c>
    </row>
    <row r="59" spans="1:9" x14ac:dyDescent="0.25">
      <c r="A59" t="s">
        <v>137</v>
      </c>
      <c r="B59" t="s">
        <v>81</v>
      </c>
      <c r="C59" t="s">
        <v>82</v>
      </c>
      <c r="D59" s="4" t="s">
        <v>83</v>
      </c>
      <c r="F59">
        <v>12.9</v>
      </c>
      <c r="G59">
        <v>1</v>
      </c>
      <c r="H59">
        <f t="shared" si="1"/>
        <v>0</v>
      </c>
      <c r="I59" t="s">
        <v>29</v>
      </c>
    </row>
    <row r="60" spans="1:9" x14ac:dyDescent="0.25">
      <c r="A60" t="s">
        <v>138</v>
      </c>
      <c r="B60" t="s">
        <v>81</v>
      </c>
      <c r="C60" t="s">
        <v>82</v>
      </c>
      <c r="D60" s="4" t="s">
        <v>83</v>
      </c>
      <c r="F60">
        <v>12.9</v>
      </c>
      <c r="G60">
        <v>1</v>
      </c>
      <c r="H60">
        <f t="shared" si="1"/>
        <v>0</v>
      </c>
      <c r="I60" t="s">
        <v>29</v>
      </c>
    </row>
    <row r="61" spans="1:9" x14ac:dyDescent="0.25">
      <c r="A61" t="s">
        <v>139</v>
      </c>
      <c r="B61" t="s">
        <v>81</v>
      </c>
      <c r="C61" t="s">
        <v>82</v>
      </c>
      <c r="D61" s="4" t="s">
        <v>83</v>
      </c>
      <c r="F61">
        <v>12.9</v>
      </c>
      <c r="G61">
        <v>1</v>
      </c>
      <c r="H61">
        <f t="shared" si="1"/>
        <v>0</v>
      </c>
      <c r="I61" t="s">
        <v>29</v>
      </c>
    </row>
    <row r="62" spans="1:9" x14ac:dyDescent="0.25">
      <c r="A62" t="s">
        <v>140</v>
      </c>
      <c r="B62" t="s">
        <v>77</v>
      </c>
      <c r="C62" t="s">
        <v>78</v>
      </c>
      <c r="D62" s="4" t="s">
        <v>79</v>
      </c>
      <c r="F62">
        <v>29.5</v>
      </c>
      <c r="G62">
        <v>1</v>
      </c>
      <c r="H62">
        <f t="shared" si="1"/>
        <v>0</v>
      </c>
      <c r="I62" t="s">
        <v>29</v>
      </c>
    </row>
    <row r="63" spans="1:9" x14ac:dyDescent="0.25">
      <c r="A63" t="s">
        <v>141</v>
      </c>
      <c r="B63" t="s">
        <v>55</v>
      </c>
      <c r="C63" t="s">
        <v>56</v>
      </c>
      <c r="D63" s="4" t="s">
        <v>143</v>
      </c>
      <c r="F63">
        <v>249</v>
      </c>
      <c r="G63">
        <v>1</v>
      </c>
      <c r="H63">
        <f t="shared" si="1"/>
        <v>0</v>
      </c>
      <c r="I63" t="s">
        <v>29</v>
      </c>
    </row>
    <row r="64" spans="1:9" x14ac:dyDescent="0.25">
      <c r="A64" t="s">
        <v>142</v>
      </c>
      <c r="B64" t="s">
        <v>55</v>
      </c>
      <c r="C64" t="s">
        <v>56</v>
      </c>
      <c r="D64" s="4" t="s">
        <v>143</v>
      </c>
      <c r="F64">
        <v>249</v>
      </c>
      <c r="G64">
        <v>1</v>
      </c>
      <c r="H64">
        <f t="shared" si="1"/>
        <v>0</v>
      </c>
      <c r="I64" t="s">
        <v>29</v>
      </c>
    </row>
    <row r="65" spans="1:9" x14ac:dyDescent="0.25">
      <c r="A65" t="s">
        <v>180</v>
      </c>
      <c r="B65" t="s">
        <v>183</v>
      </c>
      <c r="C65" t="s">
        <v>184</v>
      </c>
      <c r="D65" s="6" t="s">
        <v>185</v>
      </c>
      <c r="F65">
        <v>0.69</v>
      </c>
      <c r="G65">
        <v>1</v>
      </c>
      <c r="H65">
        <f t="shared" si="1"/>
        <v>0.69</v>
      </c>
      <c r="I65" t="s">
        <v>44</v>
      </c>
    </row>
    <row r="66" spans="1:9" x14ac:dyDescent="0.25">
      <c r="A66" t="s">
        <v>181</v>
      </c>
      <c r="B66" t="s">
        <v>183</v>
      </c>
      <c r="C66" t="s">
        <v>184</v>
      </c>
      <c r="D66" s="6" t="s">
        <v>185</v>
      </c>
      <c r="F66">
        <v>0.69</v>
      </c>
      <c r="G66">
        <v>1</v>
      </c>
      <c r="H66">
        <f t="shared" si="1"/>
        <v>0.69</v>
      </c>
      <c r="I66" t="s">
        <v>44</v>
      </c>
    </row>
    <row r="67" spans="1:9" x14ac:dyDescent="0.25">
      <c r="A67" t="s">
        <v>182</v>
      </c>
      <c r="B67" t="s">
        <v>183</v>
      </c>
      <c r="C67" t="s">
        <v>184</v>
      </c>
      <c r="D67" s="6" t="s">
        <v>185</v>
      </c>
      <c r="F67">
        <v>0.69</v>
      </c>
      <c r="G67">
        <v>1</v>
      </c>
      <c r="H67">
        <f t="shared" si="1"/>
        <v>0.69</v>
      </c>
      <c r="I67" t="s">
        <v>44</v>
      </c>
    </row>
    <row r="68" spans="1:9" x14ac:dyDescent="0.25">
      <c r="A68" t="s">
        <v>187</v>
      </c>
      <c r="B68" t="s">
        <v>190</v>
      </c>
      <c r="C68" t="s">
        <v>191</v>
      </c>
      <c r="D68" t="s">
        <v>186</v>
      </c>
      <c r="F68">
        <v>26.99</v>
      </c>
      <c r="G68">
        <v>1</v>
      </c>
      <c r="H68">
        <f t="shared" si="1"/>
        <v>26.99</v>
      </c>
      <c r="I68" t="s">
        <v>44</v>
      </c>
    </row>
    <row r="69" spans="1:9" x14ac:dyDescent="0.25">
      <c r="A69" t="s">
        <v>188</v>
      </c>
      <c r="B69" t="s">
        <v>190</v>
      </c>
      <c r="C69" t="s">
        <v>191</v>
      </c>
      <c r="D69" t="s">
        <v>186</v>
      </c>
      <c r="F69">
        <v>0</v>
      </c>
      <c r="G69">
        <v>1</v>
      </c>
      <c r="H69">
        <f t="shared" si="1"/>
        <v>0</v>
      </c>
      <c r="I69" t="s">
        <v>44</v>
      </c>
    </row>
    <row r="70" spans="1:9" x14ac:dyDescent="0.25">
      <c r="A70" t="s">
        <v>189</v>
      </c>
      <c r="B70" t="s">
        <v>190</v>
      </c>
      <c r="C70" t="s">
        <v>191</v>
      </c>
      <c r="D70" t="s">
        <v>186</v>
      </c>
      <c r="F70">
        <v>0</v>
      </c>
      <c r="G70">
        <v>1</v>
      </c>
      <c r="H70">
        <f t="shared" si="1"/>
        <v>0</v>
      </c>
      <c r="I70" t="s">
        <v>44</v>
      </c>
    </row>
    <row r="76" spans="1:9" x14ac:dyDescent="0.25">
      <c r="H76">
        <f>SUM(H2:H70)</f>
        <v>1065.0900000000001</v>
      </c>
    </row>
  </sheetData>
  <phoneticPr fontId="2" type="noConversion"/>
  <conditionalFormatting sqref="A1:A21 A23:A1048576">
    <cfRule type="duplicateValues" dxfId="1" priority="2"/>
  </conditionalFormatting>
  <conditionalFormatting sqref="A22">
    <cfRule type="duplicateValues" dxfId="0" priority="1"/>
  </conditionalFormatting>
  <hyperlinks>
    <hyperlink ref="D4" r:id="rId1" xr:uid="{655EF0C9-7243-4062-971C-FB0F0B3EFDDA}"/>
    <hyperlink ref="D27" r:id="rId2" xr:uid="{58AEA962-995F-4F61-826E-E6988190D128}"/>
    <hyperlink ref="D28" r:id="rId3" xr:uid="{87E2B78B-E98C-4E7D-BFF2-631DF60D098B}"/>
    <hyperlink ref="D29" r:id="rId4" xr:uid="{A97FE1BE-3F72-4F97-8564-7B61D43F3625}"/>
    <hyperlink ref="D30" r:id="rId5" xr:uid="{6BDD3853-8BEA-497D-ABE7-2539BAAE77DE}"/>
    <hyperlink ref="D31" r:id="rId6" xr:uid="{9A546DA3-A3D8-483D-A271-93AF9FB08D98}"/>
    <hyperlink ref="D37" r:id="rId7" xr:uid="{086210B6-749C-4793-97D1-9B94AC988FC4}"/>
    <hyperlink ref="D6" r:id="rId8" xr:uid="{28A06DC8-88F0-4E7E-965F-5E8B9FCF9BF0}"/>
    <hyperlink ref="D38" r:id="rId9" xr:uid="{2470B07A-D7A5-4F20-8355-E7DC78DDF113}"/>
    <hyperlink ref="D62" r:id="rId10" xr:uid="{FB43B7CD-37A6-467E-940B-F7AF659A5771}"/>
    <hyperlink ref="D58:D61" r:id="rId11" display="https://www.dfrobot.com/product-2130.html" xr:uid="{E9BE7256-0752-4363-9156-02EAF2D4A079}"/>
    <hyperlink ref="D63:D64" r:id="rId12" display="https://store.opencv.ai/products/oak-d" xr:uid="{8C9769E1-4919-48FB-9308-D051E226934A}"/>
    <hyperlink ref="A54" r:id="rId13" display="CON@" xr:uid="{429327F3-446B-4320-854B-1E54ABB9B033}"/>
    <hyperlink ref="D10" r:id="rId14" display="https://www.digikey.com/en/products/detail/sanyo-denki-america-inc./109P0624W601/6191895?utm_adgroup=SANYO%20DENKI%20AMERICA%20INC.&amp;utm_source=google&amp;utm_medium=cpc&amp;utm_campaign=Shopping_DK%2BSupplier_Tier%203%20-%20Block%202&amp;utm_term=&amp;utm_content=SANYO%20DENKI%20AMERICA%20INC.&amp;gclid=CjwKCAiAzp6eBhByEiwA_gGq5HysfpQclofZjwac-D9ERxLfewmzafxfYBqHexqLbLN8lqw0JwGCZRoCrawQAvD_BwE" xr:uid="{0F329E82-9FF8-443B-BE88-49A3D007BAEE}"/>
  </hyperlinks>
  <pageMargins left="0.7" right="0.7" top="0.75" bottom="0.75" header="0.3" footer="0.3"/>
  <pageSetup orientation="portrait" verticalDpi="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01C5-862F-4840-B0C5-67FB74752F0C}">
  <sheetPr codeName="Sheet3"/>
  <dimension ref="A1:K11"/>
  <sheetViews>
    <sheetView workbookViewId="0">
      <selection activeCell="C5" sqref="C5"/>
    </sheetView>
  </sheetViews>
  <sheetFormatPr defaultRowHeight="15" x14ac:dyDescent="0.25"/>
  <sheetData>
    <row r="1" spans="1:11" x14ac:dyDescent="0.25">
      <c r="A1" t="s">
        <v>106</v>
      </c>
      <c r="B1" t="s">
        <v>107</v>
      </c>
      <c r="C1" t="s">
        <v>108</v>
      </c>
      <c r="D1" t="s">
        <v>109</v>
      </c>
    </row>
    <row r="2" spans="1:11" x14ac:dyDescent="0.25">
      <c r="A2">
        <v>30</v>
      </c>
      <c r="B2">
        <v>100000</v>
      </c>
      <c r="C2">
        <f>4700+10000</f>
        <v>14700</v>
      </c>
      <c r="D2">
        <f>A2*C2/(B2+C2)</f>
        <v>3.8448125544899741</v>
      </c>
      <c r="I2">
        <v>4700</v>
      </c>
      <c r="J2">
        <v>10000</v>
      </c>
    </row>
    <row r="3" spans="1:11" x14ac:dyDescent="0.25">
      <c r="A3">
        <v>25</v>
      </c>
      <c r="B3">
        <v>100000</v>
      </c>
      <c r="C3">
        <f>4700+10000</f>
        <v>14700</v>
      </c>
      <c r="D3">
        <f t="shared" ref="D3:D10" si="0">A3*C3/(B3+C3)</f>
        <v>3.2040104620749781</v>
      </c>
    </row>
    <row r="4" spans="1:11" x14ac:dyDescent="0.25">
      <c r="A4">
        <v>20</v>
      </c>
      <c r="B4">
        <v>100000</v>
      </c>
      <c r="C4">
        <f>4700+10000</f>
        <v>14700</v>
      </c>
      <c r="D4">
        <f t="shared" si="0"/>
        <v>2.5632083696599826</v>
      </c>
      <c r="G4" t="s">
        <v>106</v>
      </c>
      <c r="H4" t="s">
        <v>107</v>
      </c>
      <c r="I4" t="s">
        <v>108</v>
      </c>
      <c r="J4" t="s">
        <v>109</v>
      </c>
    </row>
    <row r="5" spans="1:11" x14ac:dyDescent="0.25">
      <c r="A5">
        <v>15</v>
      </c>
      <c r="B5">
        <v>100000</v>
      </c>
      <c r="C5">
        <f>4700+10000</f>
        <v>14700</v>
      </c>
      <c r="D5">
        <f t="shared" si="0"/>
        <v>1.922406277244987</v>
      </c>
      <c r="G5">
        <v>30</v>
      </c>
      <c r="I5">
        <v>17000</v>
      </c>
      <c r="J5">
        <v>4.5</v>
      </c>
      <c r="K5">
        <f>(I5/(J5/G5))-I5</f>
        <v>96333.333333333343</v>
      </c>
    </row>
    <row r="6" spans="1:11" x14ac:dyDescent="0.25">
      <c r="A6">
        <v>35</v>
      </c>
      <c r="B6">
        <v>100000</v>
      </c>
      <c r="C6">
        <v>14700</v>
      </c>
      <c r="D6">
        <f t="shared" si="0"/>
        <v>4.4856146469049696</v>
      </c>
    </row>
    <row r="7" spans="1:11" x14ac:dyDescent="0.25">
      <c r="D7" t="e">
        <f t="shared" si="0"/>
        <v>#DIV/0!</v>
      </c>
    </row>
    <row r="8" spans="1:11" x14ac:dyDescent="0.25">
      <c r="D8" t="e">
        <f t="shared" si="0"/>
        <v>#DIV/0!</v>
      </c>
      <c r="F8">
        <v>3.8</v>
      </c>
      <c r="G8">
        <v>30</v>
      </c>
    </row>
    <row r="9" spans="1:11" x14ac:dyDescent="0.25">
      <c r="D9" t="e">
        <f t="shared" si="0"/>
        <v>#DIV/0!</v>
      </c>
      <c r="G9">
        <f>F8/G8</f>
        <v>0.12666666666666665</v>
      </c>
    </row>
    <row r="10" spans="1:11" x14ac:dyDescent="0.25">
      <c r="D10" t="e">
        <f t="shared" si="0"/>
        <v>#DIV/0!</v>
      </c>
      <c r="G10">
        <f>100000/G9</f>
        <v>789473.68421052641</v>
      </c>
    </row>
    <row r="11" spans="1:11" x14ac:dyDescent="0.25">
      <c r="G11">
        <f>G10-100000</f>
        <v>689473.68421052641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4A01376AD7741A349CF90BEEE7BA2" ma:contentTypeVersion="20" ma:contentTypeDescription="Create a new document." ma:contentTypeScope="" ma:versionID="40011c4354fad08aa6c8105627212889">
  <xsd:schema xmlns:xsd="http://www.w3.org/2001/XMLSchema" xmlns:xs="http://www.w3.org/2001/XMLSchema" xmlns:p="http://schemas.microsoft.com/office/2006/metadata/properties" xmlns:ns2="23f8a761-462b-40aa-8754-dc239dce3ff2" xmlns:ns3="30f68630-5399-4187-9335-db3767ff873b" targetNamespace="http://schemas.microsoft.com/office/2006/metadata/properties" ma:root="true" ma:fieldsID="a571f3f1f810c9f297ea861c19d93485" ns2:_="" ns3:_="">
    <xsd:import namespace="23f8a761-462b-40aa-8754-dc239dce3ff2"/>
    <xsd:import namespace="30f68630-5399-4187-9335-db3767ff873b"/>
    <xsd:element name="properties">
      <xsd:complexType>
        <xsd:sequence>
          <xsd:element name="documentManagement">
            <xsd:complexType>
              <xsd:all>
                <xsd:element ref="ns2:UniqueSourceRef" minOccurs="0"/>
                <xsd:element ref="ns2:FileHash" minOccurs="0"/>
                <xsd:element ref="ns2:CloudMigratorVersion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f8a761-462b-40aa-8754-dc239dce3ff2" elementFormDefault="qualified">
    <xsd:import namespace="http://schemas.microsoft.com/office/2006/documentManagement/types"/>
    <xsd:import namespace="http://schemas.microsoft.com/office/infopath/2007/PartnerControls"/>
    <xsd:element name="UniqueSourceRef" ma:index="4" nillable="true" ma:displayName="UniqueSourceRef" ma:internalName="UniqueSourceRef" ma:readOnly="false">
      <xsd:simpleType>
        <xsd:restriction base="dms:Note">
          <xsd:maxLength value="255"/>
        </xsd:restriction>
      </xsd:simpleType>
    </xsd:element>
    <xsd:element name="FileHash" ma:index="5" nillable="true" ma:displayName="FileHash" ma:internalName="FileHash" ma:readOnly="false">
      <xsd:simpleType>
        <xsd:restriction base="dms:Note">
          <xsd:maxLength value="255"/>
        </xsd:restriction>
      </xsd:simpleType>
    </xsd:element>
    <xsd:element name="CloudMigratorVersion" ma:index="6" nillable="true" ma:displayName="CloudMigratorVersion" ma:internalName="CloudMigratorVersion" ma:readOnly="false">
      <xsd:simpleType>
        <xsd:restriction base="dms:Note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5d78054-2f39-478c-894f-e7d1d38bd54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68630-5399-4187-9335-db3767ff873b" elementFormDefault="qualified">
    <xsd:import namespace="http://schemas.microsoft.com/office/2006/documentManagement/types"/>
    <xsd:import namespace="http://schemas.microsoft.com/office/infopath/2007/PartnerControls"/>
    <xsd:element name="SharedWithUsers" ma:index="7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4e644aa-70d7-479c-81bc-0ac53122ade2}" ma:internalName="TaxCatchAll" ma:showField="CatchAllData" ma:web="30f68630-5399-4187-9335-db3767ff87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Hash xmlns="23f8a761-462b-40aa-8754-dc239dce3ff2" xsi:nil="true"/>
    <lcf76f155ced4ddcb4097134ff3c332f xmlns="23f8a761-462b-40aa-8754-dc239dce3ff2">
      <Terms xmlns="http://schemas.microsoft.com/office/infopath/2007/PartnerControls"/>
    </lcf76f155ced4ddcb4097134ff3c332f>
    <TaxCatchAll xmlns="30f68630-5399-4187-9335-db3767ff873b" xsi:nil="true"/>
    <UniqueSourceRef xmlns="23f8a761-462b-40aa-8754-dc239dce3ff2" xsi:nil="true"/>
    <CloudMigratorVersion xmlns="23f8a761-462b-40aa-8754-dc239dce3ff2" xsi:nil="true"/>
  </documentManagement>
</p:properties>
</file>

<file path=customXml/itemProps1.xml><?xml version="1.0" encoding="utf-8"?>
<ds:datastoreItem xmlns:ds="http://schemas.openxmlformats.org/officeDocument/2006/customXml" ds:itemID="{D2B00FC5-2499-46A4-8616-D8364262A7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f8a761-462b-40aa-8754-dc239dce3ff2"/>
    <ds:schemaRef ds:uri="30f68630-5399-4187-9335-db3767ff87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EDBB8A-7086-4225-817D-E0A3609B93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1283E-90BF-4FD6-BB30-1115D8730D47}">
  <ds:schemaRefs>
    <ds:schemaRef ds:uri="http://schemas.microsoft.com/office/2006/metadata/properties"/>
    <ds:schemaRef ds:uri="http://schemas.microsoft.com/office/infopath/2007/PartnerControls"/>
    <ds:schemaRef ds:uri="23f8a761-462b-40aa-8754-dc239dce3ff2"/>
    <ds:schemaRef ds:uri="30f68630-5399-4187-9335-db3767ff873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Steagall, John</dc:creator>
  <cp:lastModifiedBy>Steagall, John</cp:lastModifiedBy>
  <dcterms:created xsi:type="dcterms:W3CDTF">2015-06-05T18:17:20Z</dcterms:created>
  <dcterms:modified xsi:type="dcterms:W3CDTF">2023-01-25T17:53:46Z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0x0101009EB4A01376AD7741A349CF90BEEE7BA2</vt:lpwstr>
  </property>
</Properties>
</file>