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rahWishart/potfit/bin/160727_all_stress_LJ_check/"/>
    </mc:Choice>
  </mc:AlternateContent>
  <bookViews>
    <workbookView xWindow="0" yWindow="460" windowWidth="19200" windowHeight="21060" tabRatio="500"/>
  </bookViews>
  <sheets>
    <sheet name="Sheet1" sheetId="1" r:id="rId1"/>
  </sheets>
  <definedNames>
    <definedName name="energies_190716" localSheetId="0">Sheet1!$A$19:$B$25</definedName>
    <definedName name="potfit_input_250716" localSheetId="0">Sheet1!$B$32:$H$59</definedName>
    <definedName name="potfit_input_250717" localSheetId="0">Sheet1!$J$32:$P$59</definedName>
    <definedName name="stress_temsor_500000" localSheetId="0">Sheet1!$C$68:$H$69</definedName>
    <definedName name="stresses_190716" localSheetId="0">Sheet1!$A$4:$G$14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L69" i="1"/>
  <c r="M69" i="1"/>
  <c r="N69" i="1"/>
  <c r="O69" i="1"/>
  <c r="J69" i="1"/>
  <c r="K68" i="1"/>
  <c r="L68" i="1"/>
  <c r="M68" i="1"/>
  <c r="N68" i="1"/>
  <c r="O68" i="1"/>
  <c r="J68" i="1"/>
  <c r="K46" i="1"/>
  <c r="K50" i="1"/>
  <c r="K49" i="1"/>
  <c r="K57" i="1"/>
  <c r="K53" i="1"/>
  <c r="K45" i="1"/>
  <c r="K41" i="1"/>
  <c r="K37" i="1"/>
  <c r="K33" i="1"/>
  <c r="L58" i="1"/>
  <c r="M58" i="1"/>
  <c r="N58" i="1"/>
  <c r="O58" i="1"/>
  <c r="P58" i="1"/>
  <c r="L54" i="1"/>
  <c r="M54" i="1"/>
  <c r="N54" i="1"/>
  <c r="O54" i="1"/>
  <c r="P54" i="1"/>
  <c r="L50" i="1"/>
  <c r="M50" i="1"/>
  <c r="N50" i="1"/>
  <c r="O50" i="1"/>
  <c r="P50" i="1"/>
  <c r="L46" i="1"/>
  <c r="M46" i="1"/>
  <c r="N46" i="1"/>
  <c r="O46" i="1"/>
  <c r="P46" i="1"/>
  <c r="L42" i="1"/>
  <c r="M42" i="1"/>
  <c r="N42" i="1"/>
  <c r="O42" i="1"/>
  <c r="P42" i="1"/>
  <c r="P38" i="1"/>
  <c r="L38" i="1"/>
  <c r="M38" i="1"/>
  <c r="N38" i="1"/>
  <c r="O38" i="1"/>
  <c r="K54" i="1"/>
  <c r="K58" i="1"/>
  <c r="K42" i="1"/>
  <c r="K38" i="1"/>
  <c r="K34" i="1"/>
  <c r="O34" i="1"/>
  <c r="P34" i="1"/>
  <c r="L34" i="1"/>
  <c r="M34" i="1"/>
  <c r="N34" i="1"/>
  <c r="J4" i="1"/>
  <c r="G19" i="1"/>
  <c r="G20" i="1"/>
  <c r="G21" i="1"/>
  <c r="G22" i="1"/>
  <c r="G23" i="1"/>
  <c r="G24" i="1"/>
  <c r="G25" i="1"/>
  <c r="K14" i="1"/>
  <c r="L14" i="1"/>
  <c r="M14" i="1"/>
  <c r="N14" i="1"/>
  <c r="O14" i="1"/>
  <c r="J14" i="1"/>
  <c r="K13" i="1"/>
  <c r="L13" i="1"/>
  <c r="M13" i="1"/>
  <c r="N13" i="1"/>
  <c r="O13" i="1"/>
  <c r="J13" i="1"/>
  <c r="K10" i="1"/>
  <c r="L10" i="1"/>
  <c r="M10" i="1"/>
  <c r="N10" i="1"/>
  <c r="O10" i="1"/>
  <c r="J10" i="1"/>
  <c r="K7" i="1"/>
  <c r="L7" i="1"/>
  <c r="M7" i="1"/>
  <c r="N7" i="1"/>
  <c r="O7" i="1"/>
  <c r="K6" i="1"/>
  <c r="L6" i="1"/>
  <c r="M6" i="1"/>
  <c r="N6" i="1"/>
  <c r="O6" i="1"/>
  <c r="K5" i="1"/>
  <c r="L5" i="1"/>
  <c r="M5" i="1"/>
  <c r="N5" i="1"/>
  <c r="O5" i="1"/>
  <c r="J5" i="1"/>
  <c r="J6" i="1"/>
  <c r="J7" i="1"/>
  <c r="L4" i="1"/>
  <c r="K4" i="1"/>
  <c r="M4" i="1"/>
  <c r="N4" i="1"/>
  <c r="O4" i="1"/>
</calcChain>
</file>

<file path=xl/connections.xml><?xml version="1.0" encoding="utf-8"?>
<connections xmlns="http://schemas.openxmlformats.org/spreadsheetml/2006/main">
  <connection id="1" name="energies_190716" type="6" refreshedVersion="0" background="1" saveData="1">
    <textPr fileType="mac" sourceFile="/Users/SarahWishart/potfit/bin/190716_stress_correct_units_all_systems/energies_190716.txt" space="1" consecutive="1">
      <textFields count="2">
        <textField/>
        <textField/>
      </textFields>
    </textPr>
  </connection>
  <connection id="2" name="potfit_input_250716" type="6" refreshedVersion="0" background="1" saveData="1">
    <textPr fileType="mac" sourceFile="/Users/SarahWishart/Documents/ASE/potfit_input/210716_all_stress/potfit_input_250716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potfit_input_2507161" type="6" refreshedVersion="0" background="1" saveData="1">
    <textPr fileType="mac" sourceFile="/Users/SarahWishart/Documents/ASE/potfit_input/210716_all_stress/potfit_input_250716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stress_temsor_500000" type="6" refreshedVersion="0" background="1" saveData="1">
    <textPr fileType="mac" codePage="10000" sourceFile="/Users/SarahWishart/Documents/ASE/160728_initial_lj_ref_config_check/stress_temsor_500000.txt" space="1" consecutive="1">
      <textFields count="6">
        <textField/>
        <textField/>
        <textField/>
        <textField/>
        <textField/>
        <textField/>
      </textFields>
    </textPr>
  </connection>
  <connection id="5" name="stresses_190716" type="6" refreshedVersion="0" background="1" saveData="1">
    <textPr fileType="mac" sourceFile="/Users/SarahWishart/Documents/ASE/potfit_input/180716_all_stress/stresses_190716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<sst xmlns="http://schemas.openxmlformats.org/spreadsheetml/2006/main" count="117" uniqueCount="23">
  <si>
    <t>#S</t>
  </si>
  <si>
    <t>Bulk, 32 atoms, 7.04x7.04x7.04</t>
  </si>
  <si>
    <t>Bulk, stressed, 32 atoms, 7.04x7.04x3.96</t>
  </si>
  <si>
    <t>211 slab, 27 atoms, 6.10x7.47x25.75</t>
  </si>
  <si>
    <t>#E</t>
  </si>
  <si>
    <t>Volume in Ang^3</t>
  </si>
  <si>
    <t>Units in Bars*Vol</t>
  </si>
  <si>
    <t>Reduced units in eV/A^3</t>
  </si>
  <si>
    <t>Cohesive energy in eV</t>
  </si>
  <si>
    <t>Reduced units (eV/atom)</t>
  </si>
  <si>
    <t>Number atoms</t>
  </si>
  <si>
    <t>logfile:</t>
  </si>
  <si>
    <t>Ni_1.log</t>
  </si>
  <si>
    <t>#F</t>
  </si>
  <si>
    <t>Ni_2.log</t>
  </si>
  <si>
    <t>Ni_3.log</t>
  </si>
  <si>
    <t>Ni_4.log</t>
  </si>
  <si>
    <t>Ni_5_damp_0.1.log</t>
  </si>
  <si>
    <t>Ni_8.log</t>
  </si>
  <si>
    <t>Ni_9.log</t>
  </si>
  <si>
    <t>volume</t>
  </si>
  <si>
    <t># atoms</t>
  </si>
  <si>
    <t>CORRECT UNITS FOR POTFIT…?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</si>
</sst>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0" fontId="4" fillId="0" borderId="0" xfId="0" applyFont="1" applyFill="1" applyAlignment="1">
      <alignment horizontal="left"/>
    </xf>
    <xf numFmtId="11" fontId="3" fillId="0" borderId="0" xfId="0" applyNumberFormat="1" applyFont="1" applyFill="1"/>
    <xf numFmtId="11" fontId="5" fillId="0" borderId="0" xfId="0" applyNumberFormat="1" applyFont="1" applyFill="1"/>
    <xf numFmtId="0" fontId="5" fillId="0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5B5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ress_temsor_50000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tfit_input_250717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tfit_input_250716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nergies_190716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resses_190716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B31" workbookViewId="0">
      <selection activeCell="C68" sqref="C68:H68"/>
    </sheetView>
  </sheetViews>
  <sheetFormatPr baseColWidth="10" defaultRowHeight="16" x14ac:dyDescent="0.2"/>
  <cols>
    <col min="1" max="1" width="3" bestFit="1" customWidth="1"/>
    <col min="2" max="2" width="6.6640625" customWidth="1"/>
    <col min="3" max="5" width="9.6640625" customWidth="1"/>
    <col min="6" max="7" width="10.6640625" bestFit="1" customWidth="1"/>
    <col min="8" max="8" width="10.6640625" customWidth="1"/>
    <col min="9" max="9" width="12" style="4" customWidth="1"/>
    <col min="17" max="17" width="14.1640625" customWidth="1"/>
  </cols>
  <sheetData>
    <row r="1" spans="1:19" x14ac:dyDescent="0.2">
      <c r="A1" s="7"/>
      <c r="B1" s="8" t="s">
        <v>6</v>
      </c>
      <c r="C1" s="7"/>
      <c r="D1" s="7"/>
      <c r="E1" s="7"/>
      <c r="F1" s="7"/>
      <c r="G1" s="7"/>
      <c r="H1" s="7"/>
      <c r="I1" s="9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">
      <c r="A2" s="7"/>
      <c r="B2" s="7"/>
      <c r="C2" s="7"/>
      <c r="D2" s="7"/>
      <c r="E2" s="7"/>
      <c r="F2" s="7"/>
      <c r="G2" s="7"/>
      <c r="H2" s="7"/>
      <c r="I2" s="9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s="2" customFormat="1" x14ac:dyDescent="0.2">
      <c r="A3" s="10"/>
      <c r="B3" s="10" t="s">
        <v>1</v>
      </c>
      <c r="C3" s="10"/>
      <c r="D3" s="10"/>
      <c r="E3" s="10"/>
      <c r="F3" s="10"/>
      <c r="G3" s="10"/>
      <c r="H3" s="10"/>
      <c r="I3" s="11" t="s">
        <v>7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">
      <c r="A4" s="7" t="s">
        <v>0</v>
      </c>
      <c r="B4" s="7">
        <v>-47880643</v>
      </c>
      <c r="C4" s="7">
        <v>-48691914</v>
      </c>
      <c r="D4" s="7">
        <v>-48913140</v>
      </c>
      <c r="E4" s="7">
        <v>-215590.35</v>
      </c>
      <c r="F4" s="7">
        <v>1279355.3999999999</v>
      </c>
      <c r="G4" s="7">
        <v>2197877.6</v>
      </c>
      <c r="H4" s="7"/>
      <c r="I4" s="9" t="s">
        <v>0</v>
      </c>
      <c r="J4" s="7">
        <f>(B4)/($E$19*(1.602*10^6))</f>
        <v>-8.5660196560532392E-2</v>
      </c>
      <c r="K4" s="7">
        <f t="shared" ref="K4:O7" si="0">(C4)/($E$19*(1.602*10^6))</f>
        <v>-8.7111589628162234E-2</v>
      </c>
      <c r="L4" s="7">
        <f>(D4)/($E$19*(1.602*10^6))</f>
        <v>-8.7507370917989533E-2</v>
      </c>
      <c r="M4" s="7">
        <f t="shared" si="0"/>
        <v>-3.8569890879606555E-4</v>
      </c>
      <c r="N4" s="7">
        <f t="shared" si="0"/>
        <v>2.2888129350054579E-3</v>
      </c>
      <c r="O4" s="7">
        <f t="shared" si="0"/>
        <v>3.9320822661464928E-3</v>
      </c>
      <c r="P4" s="7"/>
      <c r="Q4" s="7"/>
      <c r="R4" s="7"/>
      <c r="S4" s="7"/>
    </row>
    <row r="5" spans="1:19" x14ac:dyDescent="0.2">
      <c r="A5" s="7" t="s">
        <v>0</v>
      </c>
      <c r="B5" s="7">
        <v>-59350196</v>
      </c>
      <c r="C5" s="7">
        <v>-61070972</v>
      </c>
      <c r="D5" s="7">
        <v>-63522594</v>
      </c>
      <c r="E5" s="7">
        <v>1432689.3</v>
      </c>
      <c r="F5" s="7">
        <v>-1350237.3</v>
      </c>
      <c r="G5" s="7">
        <v>848752.39</v>
      </c>
      <c r="H5" s="7"/>
      <c r="I5" s="9" t="s">
        <v>0</v>
      </c>
      <c r="J5" s="7">
        <f>(B5)/($E$19*(1.602*10^6))</f>
        <v>-0.10617964038758049</v>
      </c>
      <c r="K5" s="7">
        <f t="shared" si="0"/>
        <v>-0.10925817069045564</v>
      </c>
      <c r="L5" s="7">
        <f t="shared" ref="L5:L7" si="1">(D5)/($E$19*(1.602*10^6))</f>
        <v>-0.11364421083641035</v>
      </c>
      <c r="M5" s="7">
        <f t="shared" si="0"/>
        <v>2.5631328102292102E-3</v>
      </c>
      <c r="N5" s="7">
        <f t="shared" si="0"/>
        <v>-2.4156232095998071E-3</v>
      </c>
      <c r="O5" s="7">
        <f t="shared" si="0"/>
        <v>1.5184486256506965E-3</v>
      </c>
      <c r="P5" s="7"/>
      <c r="Q5" s="7"/>
      <c r="R5" s="7"/>
      <c r="S5" s="7"/>
    </row>
    <row r="6" spans="1:19" x14ac:dyDescent="0.2">
      <c r="A6" s="7" t="s">
        <v>0</v>
      </c>
      <c r="B6" s="7">
        <v>-64209359</v>
      </c>
      <c r="C6" s="7">
        <v>-63230037</v>
      </c>
      <c r="D6" s="7">
        <v>-58140713</v>
      </c>
      <c r="E6" s="7">
        <v>-2801334.8</v>
      </c>
      <c r="F6" s="7">
        <v>4415309</v>
      </c>
      <c r="G6" s="7">
        <v>3238062.9</v>
      </c>
      <c r="H6" s="7"/>
      <c r="I6" s="9" t="s">
        <v>0</v>
      </c>
      <c r="J6" s="7">
        <f t="shared" ref="J6:J7" si="2">(B6)/($E$19*(1.602*10^6))</f>
        <v>-0.11487285818124433</v>
      </c>
      <c r="K6" s="7">
        <f t="shared" si="0"/>
        <v>-0.11312081581589738</v>
      </c>
      <c r="L6" s="7">
        <f t="shared" si="1"/>
        <v>-0.10401583169527404</v>
      </c>
      <c r="M6" s="7">
        <f t="shared" si="0"/>
        <v>-5.0116889532970492E-3</v>
      </c>
      <c r="N6" s="7">
        <f t="shared" si="0"/>
        <v>7.8991469854631582E-3</v>
      </c>
      <c r="O6" s="7">
        <f t="shared" si="0"/>
        <v>5.793011269488748E-3</v>
      </c>
      <c r="P6" s="7"/>
      <c r="Q6" s="7"/>
      <c r="R6" s="7"/>
      <c r="S6" s="7"/>
    </row>
    <row r="7" spans="1:19" x14ac:dyDescent="0.2">
      <c r="A7" s="7" t="s">
        <v>0</v>
      </c>
      <c r="B7" s="12">
        <v>-100486860</v>
      </c>
      <c r="C7" s="12">
        <v>-108153010</v>
      </c>
      <c r="D7" s="7">
        <v>-96842216</v>
      </c>
      <c r="E7" s="7">
        <v>-89548.274999999994</v>
      </c>
      <c r="F7" s="7">
        <v>6595896.7999999998</v>
      </c>
      <c r="G7" s="7">
        <v>5254583</v>
      </c>
      <c r="H7" s="7"/>
      <c r="I7" s="9" t="s">
        <v>0</v>
      </c>
      <c r="J7" s="7">
        <f t="shared" si="2"/>
        <v>-0.17977461537746475</v>
      </c>
      <c r="K7" s="7">
        <f t="shared" si="0"/>
        <v>-0.19348963411400355</v>
      </c>
      <c r="L7" s="7">
        <f t="shared" si="1"/>
        <v>-0.1732542158616695</v>
      </c>
      <c r="M7" s="7">
        <f t="shared" si="0"/>
        <v>-1.6020509244532509E-4</v>
      </c>
      <c r="N7" s="7">
        <f t="shared" si="0"/>
        <v>1.1800297176063124E-2</v>
      </c>
      <c r="O7" s="7">
        <f t="shared" si="0"/>
        <v>9.4006384296809031E-3</v>
      </c>
      <c r="P7" s="7"/>
      <c r="Q7" s="7"/>
      <c r="R7" s="7"/>
      <c r="S7" s="7"/>
    </row>
    <row r="8" spans="1:19" x14ac:dyDescent="0.2">
      <c r="A8" s="7"/>
      <c r="B8" s="12"/>
      <c r="C8" s="12"/>
      <c r="D8" s="7"/>
      <c r="E8" s="7"/>
      <c r="F8" s="7"/>
      <c r="G8" s="7"/>
      <c r="H8" s="7"/>
      <c r="I8" s="9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s="2" customFormat="1" x14ac:dyDescent="0.2">
      <c r="A9" s="10"/>
      <c r="B9" s="13" t="s">
        <v>2</v>
      </c>
      <c r="C9" s="13"/>
      <c r="D9" s="10"/>
      <c r="E9" s="10"/>
      <c r="F9" s="10"/>
      <c r="G9" s="10"/>
      <c r="H9" s="10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">
      <c r="A10" s="7" t="s">
        <v>0</v>
      </c>
      <c r="B10" s="12">
        <v>-7125711700</v>
      </c>
      <c r="C10" s="12">
        <v>-4466697200</v>
      </c>
      <c r="D10" s="12">
        <v>-8131126300</v>
      </c>
      <c r="E10" s="7">
        <v>-173012.01</v>
      </c>
      <c r="F10" s="7">
        <v>11196001</v>
      </c>
      <c r="G10" s="7">
        <v>-834190.28</v>
      </c>
      <c r="H10" s="7"/>
      <c r="I10" s="9" t="s">
        <v>0</v>
      </c>
      <c r="J10" s="7">
        <f>(B10)/($E$23*(1.602*10^6))</f>
        <v>-22.663412885658992</v>
      </c>
      <c r="K10" s="7">
        <f t="shared" ref="K10:O10" si="3">(C10)/($E$23*(1.602*10^6))</f>
        <v>-14.206384869432332</v>
      </c>
      <c r="L10" s="7">
        <f t="shared" si="3"/>
        <v>-25.861146271514286</v>
      </c>
      <c r="M10" s="7">
        <f t="shared" si="3"/>
        <v>-5.5026680588379155E-4</v>
      </c>
      <c r="N10" s="7">
        <f t="shared" si="3"/>
        <v>3.5609017599077288E-2</v>
      </c>
      <c r="O10" s="7">
        <f t="shared" si="3"/>
        <v>-2.6531523497987553E-3</v>
      </c>
      <c r="P10" s="7"/>
      <c r="Q10" s="7"/>
      <c r="R10" s="7"/>
      <c r="S10" s="7"/>
    </row>
    <row r="11" spans="1:19" x14ac:dyDescent="0.2">
      <c r="A11" s="7"/>
      <c r="B11" s="12"/>
      <c r="C11" s="12"/>
      <c r="D11" s="12"/>
      <c r="E11" s="7"/>
      <c r="F11" s="7"/>
      <c r="G11" s="7"/>
      <c r="H11" s="7"/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">
      <c r="A12" s="7"/>
      <c r="B12" s="13" t="s">
        <v>3</v>
      </c>
      <c r="C12" s="12"/>
      <c r="D12" s="12"/>
      <c r="E12" s="7"/>
      <c r="F12" s="7"/>
      <c r="G12" s="7"/>
      <c r="H12" s="7"/>
      <c r="I12" s="9"/>
      <c r="J12" s="7"/>
      <c r="K12" s="7"/>
      <c r="L12" s="7"/>
      <c r="M12" s="7"/>
      <c r="N12" s="7"/>
      <c r="O12" s="7"/>
      <c r="P12" s="7"/>
      <c r="Q12" s="10"/>
      <c r="R12" s="10"/>
      <c r="S12" s="7"/>
    </row>
    <row r="13" spans="1:19" x14ac:dyDescent="0.2">
      <c r="A13" s="7" t="s">
        <v>0</v>
      </c>
      <c r="B13" s="7">
        <v>-14857334</v>
      </c>
      <c r="C13" s="7">
        <v>-20617934</v>
      </c>
      <c r="D13" s="7">
        <v>7665386.7000000002</v>
      </c>
      <c r="E13" s="7">
        <v>-201734.91</v>
      </c>
      <c r="F13" s="7">
        <v>2308920.7999999998</v>
      </c>
      <c r="G13" s="7">
        <v>-1178512.8</v>
      </c>
      <c r="H13" s="7"/>
      <c r="I13" s="9" t="s">
        <v>0</v>
      </c>
      <c r="J13" s="7">
        <f>(B13)/($E$24*(1.602*10^6))</f>
        <v>-7.9040703531034935E-3</v>
      </c>
      <c r="K13" s="7">
        <f t="shared" ref="K13:O14" si="4">(C13)/($E$24*(1.602*10^6))</f>
        <v>-1.0968697403696014E-2</v>
      </c>
      <c r="L13" s="7">
        <f t="shared" si="4"/>
        <v>4.0779695576974861E-3</v>
      </c>
      <c r="M13" s="7">
        <f t="shared" si="4"/>
        <v>-1.0732254665049607E-4</v>
      </c>
      <c r="N13" s="7">
        <f t="shared" si="4"/>
        <v>1.2283409959649555E-3</v>
      </c>
      <c r="O13" s="7">
        <f t="shared" si="4"/>
        <v>-6.2696632405470501E-4</v>
      </c>
      <c r="P13" s="7"/>
      <c r="Q13" s="7"/>
      <c r="R13" s="7"/>
      <c r="S13" s="7"/>
    </row>
    <row r="14" spans="1:19" x14ac:dyDescent="0.2">
      <c r="A14" s="7" t="s">
        <v>0</v>
      </c>
      <c r="B14" s="7">
        <v>-41175217</v>
      </c>
      <c r="C14" s="7">
        <v>-44876232</v>
      </c>
      <c r="D14" s="7">
        <v>-32570508</v>
      </c>
      <c r="E14" s="7">
        <v>6205906.2999999998</v>
      </c>
      <c r="F14" s="7">
        <v>-287163.27</v>
      </c>
      <c r="G14" s="7">
        <v>10108468</v>
      </c>
      <c r="H14" s="7"/>
      <c r="I14" s="9" t="s">
        <v>0</v>
      </c>
      <c r="J14" s="7">
        <f>(B14)/($E$24*(1.602*10^6))</f>
        <v>-2.1905128603308167E-2</v>
      </c>
      <c r="K14" s="7">
        <f t="shared" si="4"/>
        <v>-2.3874060777673456E-2</v>
      </c>
      <c r="L14" s="7">
        <f t="shared" si="4"/>
        <v>-1.732744156309067E-2</v>
      </c>
      <c r="M14" s="7">
        <f t="shared" si="4"/>
        <v>3.3015290630181828E-3</v>
      </c>
      <c r="N14" s="7">
        <f t="shared" si="4"/>
        <v>-1.5277025399760508E-4</v>
      </c>
      <c r="O14" s="7">
        <f t="shared" si="4"/>
        <v>5.3776836567109116E-3</v>
      </c>
      <c r="P14" s="7"/>
      <c r="Q14" s="7"/>
      <c r="R14" s="7"/>
      <c r="S14" s="7"/>
    </row>
    <row r="15" spans="1:19" x14ac:dyDescent="0.2">
      <c r="A15" s="7"/>
      <c r="B15" s="7"/>
      <c r="C15" s="7"/>
      <c r="D15" s="7"/>
      <c r="E15" s="7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">
      <c r="A16" s="7"/>
      <c r="B16" s="7"/>
      <c r="C16" s="7"/>
      <c r="D16" s="7"/>
      <c r="E16" s="7"/>
      <c r="F16" s="7"/>
      <c r="G16" s="7"/>
      <c r="H16" s="7"/>
      <c r="I16" s="9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">
      <c r="A17" s="7"/>
      <c r="B17" s="7"/>
      <c r="C17" s="7"/>
      <c r="D17" s="7"/>
      <c r="E17" s="7"/>
      <c r="F17" s="7"/>
      <c r="G17" s="7"/>
      <c r="H17" s="7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32" x14ac:dyDescent="0.2">
      <c r="A18" s="7"/>
      <c r="B18" s="8" t="s">
        <v>8</v>
      </c>
      <c r="C18" s="7"/>
      <c r="D18" s="15" t="s">
        <v>10</v>
      </c>
      <c r="E18" s="8" t="s">
        <v>5</v>
      </c>
      <c r="F18" s="7"/>
      <c r="G18" s="8" t="s">
        <v>9</v>
      </c>
      <c r="H18" s="7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">
      <c r="A19" s="7" t="s">
        <v>4</v>
      </c>
      <c r="B19" s="7">
        <v>-127.84041000000001</v>
      </c>
      <c r="C19" s="7"/>
      <c r="D19" s="7">
        <v>32</v>
      </c>
      <c r="E19" s="7">
        <v>348.91399999999999</v>
      </c>
      <c r="F19" s="7"/>
      <c r="G19" s="7">
        <f>B19/D19</f>
        <v>-3.9950128125000002</v>
      </c>
      <c r="H19" s="7"/>
      <c r="I19" s="9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7" t="s">
        <v>4</v>
      </c>
      <c r="B20" s="7">
        <v>-125.12365</v>
      </c>
      <c r="C20" s="7"/>
      <c r="D20" s="7">
        <v>32</v>
      </c>
      <c r="E20" s="7">
        <v>348.91399999999999</v>
      </c>
      <c r="F20" s="7"/>
      <c r="G20" s="7">
        <f t="shared" ref="G20:G25" si="5">B20/D20</f>
        <v>-3.9101140624999999</v>
      </c>
      <c r="H20" s="7"/>
      <c r="I20" s="9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s="7" t="s">
        <v>4</v>
      </c>
      <c r="B21" s="7">
        <v>-125.12148000000001</v>
      </c>
      <c r="C21" s="7"/>
      <c r="D21" s="7">
        <v>32</v>
      </c>
      <c r="E21" s="7">
        <v>348.91399999999999</v>
      </c>
      <c r="F21" s="7"/>
      <c r="G21" s="7">
        <f t="shared" si="5"/>
        <v>-3.9100462500000002</v>
      </c>
      <c r="H21" s="7"/>
      <c r="I21" s="9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s="7" t="s">
        <v>4</v>
      </c>
      <c r="B22" s="7">
        <v>-115.45253</v>
      </c>
      <c r="C22" s="7"/>
      <c r="D22" s="7">
        <v>32</v>
      </c>
      <c r="E22" s="7">
        <v>348.91399999999999</v>
      </c>
      <c r="F22" s="7"/>
      <c r="G22" s="7">
        <f t="shared" si="5"/>
        <v>-3.6078915624999999</v>
      </c>
      <c r="H22" s="7"/>
      <c r="I22" s="9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7" t="s">
        <v>4</v>
      </c>
      <c r="B23" s="7">
        <v>585.24343999999996</v>
      </c>
      <c r="C23" s="7"/>
      <c r="D23" s="7">
        <v>32</v>
      </c>
      <c r="E23" s="7">
        <v>196.26390000000001</v>
      </c>
      <c r="F23" s="7"/>
      <c r="G23" s="7">
        <f t="shared" si="5"/>
        <v>18.288857499999999</v>
      </c>
      <c r="H23" s="7"/>
      <c r="I23" s="9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">
      <c r="A24" s="7" t="s">
        <v>4</v>
      </c>
      <c r="B24" s="7">
        <v>-83.999004999999997</v>
      </c>
      <c r="C24" s="7"/>
      <c r="D24" s="7">
        <v>27</v>
      </c>
      <c r="E24" s="7">
        <v>1173.3499999999999</v>
      </c>
      <c r="F24" s="7"/>
      <c r="G24" s="7">
        <f t="shared" si="5"/>
        <v>-3.1110742592592593</v>
      </c>
      <c r="H24" s="7"/>
      <c r="I24" s="9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7" t="s">
        <v>4</v>
      </c>
      <c r="B25" s="7">
        <v>-82.588871999999995</v>
      </c>
      <c r="C25" s="7"/>
      <c r="D25" s="7">
        <v>27</v>
      </c>
      <c r="E25" s="7">
        <v>1173.3499999999999</v>
      </c>
      <c r="F25" s="7"/>
      <c r="G25" s="7">
        <f t="shared" si="5"/>
        <v>-3.0588471111111111</v>
      </c>
      <c r="H25" s="7"/>
      <c r="I25" s="9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">
      <c r="A26" s="7"/>
      <c r="B26" s="7"/>
      <c r="C26" s="7"/>
      <c r="D26" s="7"/>
      <c r="E26" s="7"/>
      <c r="F26" s="7"/>
      <c r="G26" s="7"/>
      <c r="H26" s="7"/>
      <c r="I26" s="9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19" ht="26" x14ac:dyDescent="0.3">
      <c r="J28" s="16" t="s">
        <v>22</v>
      </c>
      <c r="K28" s="17"/>
      <c r="L28" s="17"/>
      <c r="M28" s="17"/>
      <c r="N28" s="17"/>
      <c r="O28" s="17"/>
      <c r="P28" s="17"/>
    </row>
    <row r="29" spans="1:19" x14ac:dyDescent="0.2">
      <c r="J29" s="17"/>
      <c r="K29" s="17"/>
      <c r="L29" s="17"/>
      <c r="M29" s="17"/>
      <c r="N29" s="17"/>
      <c r="O29" s="17"/>
      <c r="P29" s="17"/>
    </row>
    <row r="30" spans="1:19" x14ac:dyDescent="0.2">
      <c r="J30" s="17"/>
      <c r="K30" s="17"/>
      <c r="L30" s="17"/>
      <c r="M30" s="17"/>
      <c r="N30" s="17"/>
      <c r="O30" s="17"/>
      <c r="P30" s="17"/>
    </row>
    <row r="31" spans="1:19" x14ac:dyDescent="0.2">
      <c r="J31" s="17"/>
      <c r="K31" s="17"/>
      <c r="L31" s="17"/>
      <c r="M31" s="17"/>
      <c r="N31" s="17"/>
      <c r="O31" s="17"/>
      <c r="P31" s="17"/>
    </row>
    <row r="32" spans="1:19" s="3" customFormat="1" x14ac:dyDescent="0.2">
      <c r="B32" s="3" t="s">
        <v>11</v>
      </c>
      <c r="C32" s="3" t="s">
        <v>12</v>
      </c>
      <c r="I32" s="6"/>
      <c r="J32" s="18" t="s">
        <v>11</v>
      </c>
      <c r="K32" s="18" t="s">
        <v>12</v>
      </c>
      <c r="L32" s="18"/>
      <c r="M32" s="18"/>
      <c r="N32" s="18"/>
      <c r="O32" s="18"/>
      <c r="P32" s="18"/>
    </row>
    <row r="33" spans="2:16" x14ac:dyDescent="0.2">
      <c r="B33" t="s">
        <v>4</v>
      </c>
      <c r="C33">
        <v>-129.08798999999999</v>
      </c>
      <c r="J33" s="17" t="s">
        <v>4</v>
      </c>
      <c r="K33" s="17">
        <f>$C33/$F35</f>
        <v>-4.0339996874999997</v>
      </c>
      <c r="L33" s="17"/>
      <c r="M33" s="17"/>
      <c r="N33" s="17"/>
      <c r="O33" s="17"/>
      <c r="P33" s="17"/>
    </row>
    <row r="34" spans="2:16" x14ac:dyDescent="0.2">
      <c r="B34" t="s">
        <v>0</v>
      </c>
      <c r="C34">
        <v>-47880643</v>
      </c>
      <c r="D34">
        <v>-48691914</v>
      </c>
      <c r="E34">
        <v>-48913140</v>
      </c>
      <c r="F34">
        <v>-215590.35</v>
      </c>
      <c r="G34">
        <v>1279355.3999999999</v>
      </c>
      <c r="H34">
        <v>2197877.6</v>
      </c>
      <c r="J34" s="17" t="s">
        <v>0</v>
      </c>
      <c r="K34" s="17">
        <f>(C34)/($D35*(1.602*10^6))</f>
        <v>-8.5660196560532392E-2</v>
      </c>
      <c r="L34" s="17">
        <f t="shared" ref="L34:N34" si="6">(D34)/($D$35*(1.602*10^6))</f>
        <v>-8.7111589628162234E-2</v>
      </c>
      <c r="M34" s="17">
        <f t="shared" si="6"/>
        <v>-8.7507370917989533E-2</v>
      </c>
      <c r="N34" s="17">
        <f t="shared" si="6"/>
        <v>-3.8569890879606555E-4</v>
      </c>
      <c r="O34" s="17">
        <f>(G34)/($D$35*(1.602*10^6))</f>
        <v>2.2888129350054579E-3</v>
      </c>
      <c r="P34" s="17">
        <f>(H34)/($D$35*(1.602*10^6))</f>
        <v>3.9320822661464928E-3</v>
      </c>
    </row>
    <row r="35" spans="2:16" x14ac:dyDescent="0.2">
      <c r="B35" t="s">
        <v>13</v>
      </c>
      <c r="C35" t="s">
        <v>20</v>
      </c>
      <c r="D35">
        <v>348.91399999999999</v>
      </c>
      <c r="E35" t="s">
        <v>21</v>
      </c>
      <c r="F35">
        <v>32</v>
      </c>
      <c r="J35" s="17" t="s">
        <v>13</v>
      </c>
      <c r="K35" s="17"/>
      <c r="L35" s="17"/>
      <c r="M35" s="17"/>
      <c r="N35" s="17"/>
      <c r="O35" s="17"/>
      <c r="P35" s="17"/>
    </row>
    <row r="36" spans="2:16" s="3" customFormat="1" x14ac:dyDescent="0.2">
      <c r="B36" s="3" t="s">
        <v>11</v>
      </c>
      <c r="C36" s="3" t="s">
        <v>14</v>
      </c>
      <c r="I36" s="6"/>
      <c r="J36" s="18" t="s">
        <v>11</v>
      </c>
      <c r="K36" s="18" t="s">
        <v>14</v>
      </c>
      <c r="L36" s="18"/>
      <c r="M36" s="18"/>
      <c r="N36" s="18"/>
      <c r="O36" s="18"/>
      <c r="P36" s="18"/>
    </row>
    <row r="37" spans="2:16" x14ac:dyDescent="0.2">
      <c r="B37" t="s">
        <v>4</v>
      </c>
      <c r="C37">
        <v>-127.79371999999999</v>
      </c>
      <c r="J37" s="17" t="s">
        <v>4</v>
      </c>
      <c r="K37" s="17">
        <f>$C37/$F39</f>
        <v>-3.9935537499999998</v>
      </c>
      <c r="L37" s="17"/>
      <c r="M37" s="17"/>
      <c r="N37" s="17"/>
      <c r="O37" s="17"/>
      <c r="P37" s="17"/>
    </row>
    <row r="38" spans="2:16" x14ac:dyDescent="0.2">
      <c r="B38" t="s">
        <v>0</v>
      </c>
      <c r="C38">
        <v>-59350196</v>
      </c>
      <c r="D38">
        <v>-61070972</v>
      </c>
      <c r="E38">
        <v>-63522594</v>
      </c>
      <c r="F38">
        <v>1432689.3</v>
      </c>
      <c r="G38">
        <v>-1350237.3</v>
      </c>
      <c r="H38">
        <v>848752.39</v>
      </c>
      <c r="J38" s="17" t="s">
        <v>0</v>
      </c>
      <c r="K38" s="17">
        <f>(C38)/($D39*(1.602*10^6))</f>
        <v>-0.10617964038758049</v>
      </c>
      <c r="L38" s="17">
        <f t="shared" ref="L38:O38" si="7">(D38)/($D39*(1.602*10^6))</f>
        <v>-0.10925817069045564</v>
      </c>
      <c r="M38" s="17">
        <f t="shared" si="7"/>
        <v>-0.11364421083641035</v>
      </c>
      <c r="N38" s="17">
        <f t="shared" si="7"/>
        <v>2.5631328102292102E-3</v>
      </c>
      <c r="O38" s="17">
        <f t="shared" si="7"/>
        <v>-2.4156232095998071E-3</v>
      </c>
      <c r="P38" s="17">
        <f>(H38)/($D39*(1.602*10^6))</f>
        <v>1.5184486256506965E-3</v>
      </c>
    </row>
    <row r="39" spans="2:16" x14ac:dyDescent="0.2">
      <c r="B39" t="s">
        <v>13</v>
      </c>
      <c r="C39" t="s">
        <v>20</v>
      </c>
      <c r="D39">
        <v>348.91399999999999</v>
      </c>
      <c r="E39" t="s">
        <v>21</v>
      </c>
      <c r="F39">
        <v>32</v>
      </c>
      <c r="J39" s="17" t="s">
        <v>13</v>
      </c>
      <c r="K39" s="17"/>
      <c r="L39" s="17"/>
      <c r="M39" s="17"/>
      <c r="N39" s="17"/>
      <c r="O39" s="17"/>
      <c r="P39" s="17"/>
    </row>
    <row r="40" spans="2:16" s="3" customFormat="1" x14ac:dyDescent="0.2">
      <c r="B40" s="3" t="s">
        <v>11</v>
      </c>
      <c r="C40" s="3" t="s">
        <v>15</v>
      </c>
      <c r="I40" s="6"/>
      <c r="J40" s="18" t="s">
        <v>11</v>
      </c>
      <c r="K40" s="18" t="s">
        <v>15</v>
      </c>
      <c r="L40" s="18"/>
      <c r="M40" s="18"/>
      <c r="N40" s="18"/>
      <c r="O40" s="18"/>
      <c r="P40" s="18"/>
    </row>
    <row r="41" spans="2:16" x14ac:dyDescent="0.2">
      <c r="B41" t="s">
        <v>4</v>
      </c>
      <c r="C41">
        <v>-127.61694</v>
      </c>
      <c r="J41" s="17" t="s">
        <v>4</v>
      </c>
      <c r="K41" s="17">
        <f>$C41/$F43</f>
        <v>-3.988029375</v>
      </c>
      <c r="L41" s="17"/>
      <c r="M41" s="17"/>
      <c r="N41" s="17"/>
      <c r="O41" s="17"/>
      <c r="P41" s="17"/>
    </row>
    <row r="42" spans="2:16" x14ac:dyDescent="0.2">
      <c r="B42" t="s">
        <v>0</v>
      </c>
      <c r="C42">
        <v>-64209359</v>
      </c>
      <c r="D42">
        <v>-63230037</v>
      </c>
      <c r="E42">
        <v>-58140713</v>
      </c>
      <c r="F42">
        <v>-2801334.8</v>
      </c>
      <c r="G42">
        <v>4415309</v>
      </c>
      <c r="H42">
        <v>3238062.9</v>
      </c>
      <c r="J42" s="17" t="s">
        <v>0</v>
      </c>
      <c r="K42" s="17">
        <f>(C42)/($D43*(1.602*10^6))</f>
        <v>-0.11487285818124433</v>
      </c>
      <c r="L42" s="17">
        <f t="shared" ref="L42:P42" si="8">(D42)/($D43*(1.602*10^6))</f>
        <v>-0.11312081581589738</v>
      </c>
      <c r="M42" s="17">
        <f t="shared" si="8"/>
        <v>-0.10401583169527404</v>
      </c>
      <c r="N42" s="17">
        <f t="shared" si="8"/>
        <v>-5.0116889532970492E-3</v>
      </c>
      <c r="O42" s="17">
        <f t="shared" si="8"/>
        <v>7.8991469854631582E-3</v>
      </c>
      <c r="P42" s="17">
        <f t="shared" si="8"/>
        <v>5.793011269488748E-3</v>
      </c>
    </row>
    <row r="43" spans="2:16" x14ac:dyDescent="0.2">
      <c r="B43" t="s">
        <v>13</v>
      </c>
      <c r="C43" t="s">
        <v>20</v>
      </c>
      <c r="D43">
        <v>348.91399999999999</v>
      </c>
      <c r="E43" t="s">
        <v>21</v>
      </c>
      <c r="F43">
        <v>32</v>
      </c>
      <c r="J43" s="17" t="s">
        <v>13</v>
      </c>
      <c r="K43" s="17"/>
      <c r="L43" s="17"/>
      <c r="M43" s="17"/>
      <c r="N43" s="17"/>
      <c r="O43" s="17"/>
      <c r="P43" s="17"/>
    </row>
    <row r="44" spans="2:16" s="3" customFormat="1" x14ac:dyDescent="0.2">
      <c r="B44" s="3" t="s">
        <v>11</v>
      </c>
      <c r="C44" s="3" t="s">
        <v>16</v>
      </c>
      <c r="I44" s="6"/>
      <c r="J44" s="18" t="s">
        <v>11</v>
      </c>
      <c r="K44" s="18" t="s">
        <v>16</v>
      </c>
      <c r="L44" s="18"/>
      <c r="M44" s="18"/>
      <c r="N44" s="18"/>
      <c r="O44" s="18"/>
      <c r="P44" s="18"/>
    </row>
    <row r="45" spans="2:16" x14ac:dyDescent="0.2">
      <c r="B45" t="s">
        <v>4</v>
      </c>
      <c r="C45">
        <v>-123.57528000000001</v>
      </c>
      <c r="J45" s="17" t="s">
        <v>4</v>
      </c>
      <c r="K45" s="17">
        <f>$C45/$F47</f>
        <v>-3.8617275000000002</v>
      </c>
      <c r="L45" s="17"/>
      <c r="M45" s="17"/>
      <c r="N45" s="17"/>
      <c r="O45" s="17"/>
      <c r="P45" s="17"/>
    </row>
    <row r="46" spans="2:16" x14ac:dyDescent="0.2">
      <c r="B46" t="s">
        <v>0</v>
      </c>
      <c r="C46" s="1">
        <v>-100486860</v>
      </c>
      <c r="D46" s="1">
        <v>-108153010</v>
      </c>
      <c r="E46">
        <v>-96842216</v>
      </c>
      <c r="F46">
        <v>-89548.274999999994</v>
      </c>
      <c r="G46">
        <v>6595896.7999999998</v>
      </c>
      <c r="H46">
        <v>5254583</v>
      </c>
      <c r="J46" s="17" t="s">
        <v>0</v>
      </c>
      <c r="K46" s="17">
        <f>(C46)/($D47*(1.602*10^6))</f>
        <v>-0.17977461537746475</v>
      </c>
      <c r="L46" s="17">
        <f t="shared" ref="L46:P46" si="9">(D46)/($D47*(1.602*10^6))</f>
        <v>-0.19348963411400355</v>
      </c>
      <c r="M46" s="17">
        <f t="shared" si="9"/>
        <v>-0.1732542158616695</v>
      </c>
      <c r="N46" s="17">
        <f t="shared" si="9"/>
        <v>-1.6020509244532509E-4</v>
      </c>
      <c r="O46" s="17">
        <f t="shared" si="9"/>
        <v>1.1800297176063124E-2</v>
      </c>
      <c r="P46" s="17">
        <f t="shared" si="9"/>
        <v>9.4006384296809031E-3</v>
      </c>
    </row>
    <row r="47" spans="2:16" x14ac:dyDescent="0.2">
      <c r="B47" t="s">
        <v>13</v>
      </c>
      <c r="C47" t="s">
        <v>20</v>
      </c>
      <c r="D47">
        <v>348.91399999999999</v>
      </c>
      <c r="E47" t="s">
        <v>21</v>
      </c>
      <c r="F47">
        <v>32</v>
      </c>
      <c r="J47" s="17" t="s">
        <v>13</v>
      </c>
      <c r="K47" s="17"/>
      <c r="L47" s="17"/>
      <c r="M47" s="17"/>
      <c r="N47" s="17"/>
      <c r="O47" s="17"/>
      <c r="P47" s="17"/>
    </row>
    <row r="48" spans="2:16" s="3" customFormat="1" x14ac:dyDescent="0.2">
      <c r="B48" s="3" t="s">
        <v>11</v>
      </c>
      <c r="C48" s="3" t="s">
        <v>17</v>
      </c>
      <c r="F48" s="6"/>
      <c r="I48" s="6"/>
      <c r="J48" s="18" t="s">
        <v>11</v>
      </c>
      <c r="K48" s="18" t="s">
        <v>17</v>
      </c>
      <c r="L48" s="18"/>
      <c r="M48" s="18"/>
      <c r="N48" s="19"/>
      <c r="O48" s="18"/>
      <c r="P48" s="18"/>
    </row>
    <row r="49" spans="2:16" x14ac:dyDescent="0.2">
      <c r="B49" t="s">
        <v>4</v>
      </c>
      <c r="C49">
        <v>584.75508000000002</v>
      </c>
      <c r="F49" s="5"/>
      <c r="J49" s="17" t="s">
        <v>4</v>
      </c>
      <c r="K49" s="17">
        <f>$C49/$F51</f>
        <v>18.273596250000001</v>
      </c>
      <c r="L49" s="17"/>
      <c r="M49" s="17"/>
      <c r="N49" s="20"/>
      <c r="O49" s="17"/>
      <c r="P49" s="17"/>
    </row>
    <row r="50" spans="2:16" x14ac:dyDescent="0.2">
      <c r="B50" t="s">
        <v>0</v>
      </c>
      <c r="C50" s="1">
        <v>-7125711700</v>
      </c>
      <c r="D50" s="1">
        <v>-4466697200</v>
      </c>
      <c r="E50" s="1">
        <v>-8131126300</v>
      </c>
      <c r="F50">
        <v>-173012.01</v>
      </c>
      <c r="G50">
        <v>11196001</v>
      </c>
      <c r="H50">
        <v>-834190.28</v>
      </c>
      <c r="J50" s="17" t="s">
        <v>0</v>
      </c>
      <c r="K50" s="17">
        <f>(C50)/($D51*(1.602*10^6))</f>
        <v>-22.663412885658992</v>
      </c>
      <c r="L50" s="17">
        <f t="shared" ref="L50:P50" si="10">(D50)/($D51*(1.602*10^6))</f>
        <v>-14.206384869432332</v>
      </c>
      <c r="M50" s="17">
        <f t="shared" si="10"/>
        <v>-25.861146271514286</v>
      </c>
      <c r="N50" s="17">
        <f t="shared" si="10"/>
        <v>-5.5026680588379155E-4</v>
      </c>
      <c r="O50" s="17">
        <f t="shared" si="10"/>
        <v>3.5609017599077288E-2</v>
      </c>
      <c r="P50" s="17">
        <f t="shared" si="10"/>
        <v>-2.6531523497987553E-3</v>
      </c>
    </row>
    <row r="51" spans="2:16" x14ac:dyDescent="0.2">
      <c r="B51" t="s">
        <v>13</v>
      </c>
      <c r="C51" t="s">
        <v>20</v>
      </c>
      <c r="D51">
        <v>196.26390000000001</v>
      </c>
      <c r="E51" t="s">
        <v>21</v>
      </c>
      <c r="F51">
        <v>32</v>
      </c>
      <c r="J51" s="17" t="s">
        <v>13</v>
      </c>
      <c r="K51" s="17"/>
      <c r="L51" s="17"/>
      <c r="M51" s="17"/>
      <c r="N51" s="17"/>
      <c r="O51" s="17"/>
      <c r="P51" s="17"/>
    </row>
    <row r="52" spans="2:16" s="3" customFormat="1" x14ac:dyDescent="0.2">
      <c r="B52" s="3" t="s">
        <v>11</v>
      </c>
      <c r="C52" s="3" t="s">
        <v>18</v>
      </c>
      <c r="I52" s="6"/>
      <c r="J52" s="18" t="s">
        <v>11</v>
      </c>
      <c r="K52" s="18" t="s">
        <v>18</v>
      </c>
      <c r="L52" s="18"/>
      <c r="M52" s="18"/>
      <c r="N52" s="18"/>
      <c r="O52" s="18"/>
      <c r="P52" s="18"/>
    </row>
    <row r="53" spans="2:16" x14ac:dyDescent="0.2">
      <c r="B53" t="s">
        <v>4</v>
      </c>
      <c r="C53">
        <v>-85.020596999999995</v>
      </c>
      <c r="J53" s="17" t="s">
        <v>4</v>
      </c>
      <c r="K53" s="17">
        <f>$C53/$F55</f>
        <v>-3.148911</v>
      </c>
      <c r="L53" s="17"/>
      <c r="M53" s="17"/>
      <c r="N53" s="17"/>
      <c r="O53" s="17"/>
      <c r="P53" s="17"/>
    </row>
    <row r="54" spans="2:16" x14ac:dyDescent="0.2">
      <c r="B54" t="s">
        <v>0</v>
      </c>
      <c r="C54">
        <v>-14857334</v>
      </c>
      <c r="D54">
        <v>-20617934</v>
      </c>
      <c r="E54">
        <v>7665386.7000000002</v>
      </c>
      <c r="F54">
        <v>-201734.91</v>
      </c>
      <c r="G54">
        <v>2308920.7999999998</v>
      </c>
      <c r="H54">
        <v>-1178512.8</v>
      </c>
      <c r="J54" s="17" t="s">
        <v>0</v>
      </c>
      <c r="K54" s="17">
        <f>(C54)/($D55*(1.602*10^6))</f>
        <v>-7.9040703531034935E-3</v>
      </c>
      <c r="L54" s="17">
        <f t="shared" ref="L54:P54" si="11">(D54)/($D55*(1.602*10^6))</f>
        <v>-1.0968697403696014E-2</v>
      </c>
      <c r="M54" s="17">
        <f t="shared" si="11"/>
        <v>4.0779695576974861E-3</v>
      </c>
      <c r="N54" s="17">
        <f t="shared" si="11"/>
        <v>-1.0732254665049607E-4</v>
      </c>
      <c r="O54" s="17">
        <f t="shared" si="11"/>
        <v>1.2283409959649555E-3</v>
      </c>
      <c r="P54" s="17">
        <f t="shared" si="11"/>
        <v>-6.2696632405470501E-4</v>
      </c>
    </row>
    <row r="55" spans="2:16" x14ac:dyDescent="0.2">
      <c r="B55" t="s">
        <v>13</v>
      </c>
      <c r="C55" t="s">
        <v>20</v>
      </c>
      <c r="D55">
        <v>1173.3499999999999</v>
      </c>
      <c r="E55" t="s">
        <v>21</v>
      </c>
      <c r="F55">
        <v>27</v>
      </c>
      <c r="J55" s="17" t="s">
        <v>13</v>
      </c>
      <c r="K55" s="17"/>
      <c r="L55" s="17"/>
      <c r="M55" s="17"/>
      <c r="N55" s="17"/>
      <c r="O55" s="17"/>
      <c r="P55" s="17"/>
    </row>
    <row r="56" spans="2:16" s="3" customFormat="1" x14ac:dyDescent="0.2">
      <c r="B56" s="3" t="s">
        <v>11</v>
      </c>
      <c r="C56" s="3" t="s">
        <v>19</v>
      </c>
      <c r="I56" s="6"/>
      <c r="J56" s="18" t="s">
        <v>11</v>
      </c>
      <c r="K56" s="18" t="s">
        <v>19</v>
      </c>
      <c r="L56" s="18"/>
      <c r="M56" s="18"/>
      <c r="N56" s="18"/>
      <c r="O56" s="18"/>
      <c r="P56" s="18"/>
    </row>
    <row r="57" spans="2:16" x14ac:dyDescent="0.2">
      <c r="B57" t="s">
        <v>4</v>
      </c>
      <c r="C57">
        <v>-84.111202000000006</v>
      </c>
      <c r="J57" s="17" t="s">
        <v>4</v>
      </c>
      <c r="K57" s="17">
        <f>$C57/$F59</f>
        <v>-3.115229703703704</v>
      </c>
      <c r="L57" s="17"/>
      <c r="M57" s="17"/>
      <c r="N57" s="17"/>
      <c r="O57" s="17"/>
      <c r="P57" s="17"/>
    </row>
    <row r="58" spans="2:16" x14ac:dyDescent="0.2">
      <c r="B58" t="s">
        <v>0</v>
      </c>
      <c r="C58">
        <v>-41175217</v>
      </c>
      <c r="D58">
        <v>-44876232</v>
      </c>
      <c r="E58">
        <v>-32570508</v>
      </c>
      <c r="F58">
        <v>6205906.2999999998</v>
      </c>
      <c r="G58">
        <v>-287163.27</v>
      </c>
      <c r="H58">
        <v>10108468</v>
      </c>
      <c r="J58" s="17" t="s">
        <v>0</v>
      </c>
      <c r="K58" s="17">
        <f>(C58)/($D59*(1.602*10^6))</f>
        <v>-2.1905128603308167E-2</v>
      </c>
      <c r="L58" s="17">
        <f t="shared" ref="L58:P58" si="12">(D58)/($D59*(1.602*10^6))</f>
        <v>-2.3874060777673456E-2</v>
      </c>
      <c r="M58" s="17">
        <f t="shared" si="12"/>
        <v>-1.732744156309067E-2</v>
      </c>
      <c r="N58" s="17">
        <f t="shared" si="12"/>
        <v>3.3015290630181828E-3</v>
      </c>
      <c r="O58" s="17">
        <f t="shared" si="12"/>
        <v>-1.5277025399760508E-4</v>
      </c>
      <c r="P58" s="17">
        <f t="shared" si="12"/>
        <v>5.3776836567109116E-3</v>
      </c>
    </row>
    <row r="59" spans="2:16" x14ac:dyDescent="0.2">
      <c r="B59" t="s">
        <v>13</v>
      </c>
      <c r="C59" t="s">
        <v>20</v>
      </c>
      <c r="D59">
        <v>1173.3499999999999</v>
      </c>
      <c r="E59" t="s">
        <v>21</v>
      </c>
      <c r="F59">
        <v>27</v>
      </c>
      <c r="J59" s="17" t="s">
        <v>13</v>
      </c>
      <c r="K59" s="17"/>
      <c r="L59" s="17"/>
      <c r="M59" s="17"/>
      <c r="N59" s="17"/>
      <c r="O59" s="17"/>
      <c r="P59" s="17"/>
    </row>
    <row r="68" spans="2:16" x14ac:dyDescent="0.2">
      <c r="B68" t="s">
        <v>0</v>
      </c>
      <c r="C68">
        <v>-19581411</v>
      </c>
      <c r="D68">
        <v>-19893056</v>
      </c>
      <c r="E68">
        <v>-20170435</v>
      </c>
      <c r="F68">
        <v>-632251.53</v>
      </c>
      <c r="G68">
        <v>-422837.84</v>
      </c>
      <c r="H68">
        <v>-1449874.9</v>
      </c>
      <c r="I68" s="4" t="s">
        <v>0</v>
      </c>
      <c r="J68" s="17">
        <f>(C68)/($D69*(1.602*10^6))</f>
        <v>-3.503185024462957E-2</v>
      </c>
      <c r="K68" s="17">
        <f t="shared" ref="K68:O68" si="13">(D68)/($D69*(1.602*10^6))</f>
        <v>-3.5589394385319308E-2</v>
      </c>
      <c r="L68" s="17">
        <f t="shared" si="13"/>
        <v>-3.6085635416622165E-2</v>
      </c>
      <c r="M68" s="17">
        <f t="shared" si="13"/>
        <v>-1.1311207816381526E-3</v>
      </c>
      <c r="N68" s="17">
        <f t="shared" si="13"/>
        <v>-7.5647214026826977E-4</v>
      </c>
      <c r="O68" s="17">
        <f t="shared" si="13"/>
        <v>-2.5938784682190304E-3</v>
      </c>
      <c r="P68" s="17"/>
    </row>
    <row r="69" spans="2:16" x14ac:dyDescent="0.2">
      <c r="D69">
        <v>348.91399999999999</v>
      </c>
      <c r="E69">
        <v>32</v>
      </c>
      <c r="J69" s="17">
        <f>(C68)/($E69*(1.602*10^6))</f>
        <v>-0.38197196863295879</v>
      </c>
      <c r="K69" s="17">
        <f t="shared" ref="K69:O69" si="14">(D68)/($E69*(1.602*10^6))</f>
        <v>-0.38805118601747818</v>
      </c>
      <c r="L69" s="17">
        <f t="shared" si="14"/>
        <v>-0.39346198111735331</v>
      </c>
      <c r="M69" s="17">
        <f t="shared" si="14"/>
        <v>-1.233324613764045E-2</v>
      </c>
      <c r="N69" s="17">
        <f t="shared" si="14"/>
        <v>-8.2482412609238449E-3</v>
      </c>
      <c r="O69" s="17">
        <f t="shared" si="14"/>
        <v>-2.8282515995630461E-2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2016-07-19T12:14:12Z</dcterms:created>
  <dcterms:modified xsi:type="dcterms:W3CDTF">2016-08-02T10:47:17Z</dcterms:modified>
</cp:coreProperties>
</file>