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Ulupono/Enovation Model/pbr_scenario/"/>
    </mc:Choice>
  </mc:AlternateContent>
  <xr:revisionPtr revIDLastSave="0" documentId="13_ncr:1_{EC9F324F-9CDB-884A-A620-A75D9EB1385C}" xr6:coauthVersionLast="45" xr6:coauthVersionMax="45" xr10:uidLastSave="{00000000-0000-0000-0000-000000000000}"/>
  <bookViews>
    <workbookView xWindow="0" yWindow="460" windowWidth="28620" windowHeight="13760" activeTab="1" xr2:uid="{E1D09B8E-E49B-41A9-9277-0F26D9E08CDB}"/>
  </bookViews>
  <sheets>
    <sheet name="Instructions" sheetId="2" r:id="rId1"/>
    <sheet name="Ulupono #1" sheetId="1" r:id="rId2"/>
    <sheet name="annual_details_by_tech" sheetId="4" r:id="rId3"/>
  </sheets>
  <externalReferences>
    <externalReference r:id="rId4"/>
    <externalReference r:id="rId5"/>
    <externalReference r:id="rId6"/>
  </externalReferences>
  <definedNames>
    <definedName name="_Fill" hidden="1">#REF!</definedName>
    <definedName name="_xlnm._FilterDatabase" localSheetId="2" hidden="1">annual_details_by_tech!$A$1:$AI$881</definedName>
    <definedName name="_Order1" hidden="1">255</definedName>
    <definedName name="_Order2" hidden="1">255</definedName>
    <definedName name="_Table1_In1" hidden="1">#REF!</definedName>
    <definedName name="_Table1_Out" hidden="1">#REF!</definedName>
    <definedName name="a" hidden="1">{#N/A,#N/A,FALSE,"All 292 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b" hidden="1">{#N/A,#N/A,FALSE,"All 292 ";#N/A,#N/A,FALSE,"292 Calc";#N/A,#N/A,FALSE,"GSH-6 Calc";#N/A,#N/A,FALSE,"GSH-6A Calc";#N/A,#N/A,FALSE,"057 Calc";#N/A,#N/A,FALSE,"099 Misc. Unmetered"}</definedName>
    <definedName name="CIQWBGuid" hidden="1">"6c38b395-3cf8-4a2e-896a-d45c766cc64f"</definedName>
    <definedName name="FuelRegion">'[1]Fuel &amp; Electricity'!$B$9:$B$211</definedName>
    <definedName name="FuelScenario">'[1]Fuel &amp; Electricity'!$D$9:$D$211</definedName>
    <definedName name="FuelType">'[1]Fuel &amp; Electricity'!$C$9:$C$211</definedName>
    <definedName name="gIsBlank" hidden="1">ISBLANK(gIsRef)</definedName>
    <definedName name="gIsError" hidden="1">ISERROR(gIsRef)</definedName>
    <definedName name="gIsNumber" hidden="1">ISNUMBER(gIsRef)</definedName>
    <definedName name="gIsPreviousSheet" hidden="1">PrevShtCellValue(gIsRef)&lt;&gt;gIsRef</definedName>
    <definedName name="gIsRef" hidden="1">INDIRECT("rc",FALSE)</definedName>
    <definedName name="gIsText" hidden="1">ISTEXT(gIsRef)</definedName>
    <definedName name="gordy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gordy2" hidden="1">{"Option A",#N/A,FALSE,"ELI2B"}</definedName>
    <definedName name="gordy3" hidden="1">{"Option B",#N/A,FALSE,"ELI2B"}</definedName>
    <definedName name="gordy4" hidden="1">{"Option A",#N/A,FALSE,"ELI2B";"Option B",#N/A,FALSE,"ELI2B";"Options Summary",#N/A,FALSE,"ELI2B"}</definedName>
    <definedName name="gordy5" hidden="1">{#N/A,#N/A,FALSE,"Summary";#N/A,#N/A,FALSE,"Option A";#N/A,#N/A,FALSE,"Option B";#N/A,#N/A,FALSE,"O&amp;M and Growth"}</definedName>
    <definedName name="IncentiveRegion">'[1]Market Revenue'!$H$24:$H$40</definedName>
    <definedName name="InstallCost">'[1]Technology &amp; Use Case'!$G$71:$Q$82</definedName>
    <definedName name="InstallCostScenario">'[1]Technology &amp; Use Case'!$D$71:$D$82</definedName>
    <definedName name="InstallCostUseCase">'[1]Technology &amp; Use Case'!$E$71:$E$82</definedName>
    <definedName name="InstallCostYr">'[1]Technology &amp; Use Case'!$G$70:$Q$70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CCOUNT_CHANGE" hidden="1">"c1449"</definedName>
    <definedName name="IQ_ACCOUNTING_FFIEC" hidden="1">"c13054"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COMBINATIONS_FFIEC" hidden="1">"c12967"</definedName>
    <definedName name="IQ_BUSINESS_DESCRIPTION" hidden="1">"c322"</definedName>
    <definedName name="IQ_BV_OVER_SHARES" hidden="1">"c1349"</definedName>
    <definedName name="IQ_BV_SHARE" hidden="1">"c100"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P" hidden="1">"c8888"</definedName>
    <definedName name="IQ_CASH_OPER_AP_ABS" hidden="1">"c8907"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GS" hidden="1">"c175"</definedName>
    <definedName name="IQ_COLLATERAL_TYPE" hidden="1">"c8954"</definedName>
    <definedName name="IQ_COLLECTION_DOMESTIC_FDIC" hidden="1">"c6387"</definedName>
    <definedName name="IQ_COMBINED_RATIO" hidden="1">"c176"</definedName>
    <definedName name="IQ_COMM_IND_LOANS_TOT_LOANS_FFIEC" hidden="1">"c13874"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RECOV_FFIEC" hidden="1">"c13200"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"c13596"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ES" hidden="1">"c1356"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IC" hidden="1">"c13834"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CO_FFIEC" hidden="1">"c13032"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XCL_SBC" hidden="1">"c3081"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P" hidden="1">"c8880"</definedName>
    <definedName name="IQ_EPS_AP_ABS" hidden="1">"c8899"</definedName>
    <definedName name="IQ_EPS_NAME_AP" hidden="1">"c8918"</definedName>
    <definedName name="IQ_EPS_NAME_AP_ABS" hidden="1">"c8937"</definedName>
    <definedName name="IQ_EPS_NORM" hidden="1">"c1902"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WITHOUT_FAIR_VALUES_FFIEC" hidden="1">"c12846"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FAIR_VALUE_MORT_SERVICING_ASSETS_FFIEC" hidden="1">"c12956"</definedName>
    <definedName name="IQ_EST_NEXT_EARNINGS_DATE" hidden="1">"c13591"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FUNDS_SOLD" hidden="1">"c2256"</definedName>
    <definedName name="IQ_FEES_COMMISSIONS_BROKERAGE_FFIEC" hidden="1">"c13005"</definedName>
    <definedName name="IQ_FFO" hidden="1">"c1574"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 hidden="1">"c13493"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SECURED_RE_DOM_FFIEC" hidden="1">"c12977"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ANGIBLES_NET" hidden="1">"c1407"</definedName>
    <definedName name="IQ_INTEREST_BEARING_BALANCES_FDIC" hidden="1">"c6371"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 hidden="1">"c13483"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IDENTIAL_LOANS_FDIC" hidden="1">"c6311"</definedName>
    <definedName name="IQ_MUNICIPAL_INVEST_SECURITIES_FFIEC" hidden="1">"c13459"</definedName>
    <definedName name="IQ_NAMES_REVISION_DATE_" hidden="1">41850.7434606481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FUNDS_PURCHASED_ASSETS_TOT_FFIEC" hidden="1">"c13448"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LOANS" hidden="1">"c796"</definedName>
    <definedName name="IQ_NON_CASH" hidden="1">"c1399"</definedName>
    <definedName name="IQ_NON_CASH_ITEMS" hidden="1">"c797"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FIEC" hidden="1">"c12862"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RIVATIVES_BENEFICIARY_FFIEC" hidden="1">"c13122"</definedName>
    <definedName name="IQ_OTHER_DERIVATIVES_GUARANTOR_FFIEC" hidden="1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FIEC" hidden="1">"c12826"</definedName>
    <definedName name="IQ_OTHER_TRADING_ASSETS_TOTAL_FFIEC" hidden="1">"c12937"</definedName>
    <definedName name="IQ_OTHER_TRADING_LIABILITIES_FFIEC" hidden="1">"c12860"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NORMALIZED" hidden="1">"c2207"</definedName>
    <definedName name="IQ_PE_RATIO" hidden="1">"c1610"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INSURED_FDIC" hidden="1">"c6374"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ROVISION_LL_FFIEC" hidden="1">"c13019"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REV" hidden="1">"c1101"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NAME_AP" hidden="1">"c8911"</definedName>
    <definedName name="IQ_REV_NAME_AP_ABS" hidden="1">"c8930"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BEFORE_LL_FFIEC" hidden="1">"c13018"</definedName>
    <definedName name="IQ_REVISION_DATE_" hidden="1">39202.4485416667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ISK_ADJ_BANK_ASSETS" hidden="1">"c2670"</definedName>
    <definedName name="IQ_RISK_WEIGHTED_ASSETS_FDIC" hidden="1">"c6370"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 hidden="1">"c12867"</definedName>
    <definedName name="IQ_SUB_NOTES_PAYABLE_UNCONSOLIDATED_TRUSTS_FFIEC" hidden="1">"c12868"</definedName>
    <definedName name="IQ_SUPPLIES_FFIEC" hidden="1">"c13050"</definedName>
    <definedName name="IQ_SURPLUS_FDIC" hidden="1">"c6351"</definedName>
    <definedName name="IQ_SURPLUS_FFIEC" hidden="1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DIC" hidden="1">"c6339"</definedName>
    <definedName name="IQ_TOTAL_ASSETS_FFIEC" hidden="1">"c12849"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EPOSITS_FFIEC" hidden="1">"c13623"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DIC" hidden="1">"c6348"</definedName>
    <definedName name="IQ_TOTAL_LIABILITIES_FFIEC" hidden="1">"c12873"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blank" hidden="1">ISBLANK(gIsRef)</definedName>
    <definedName name="MktPriceProduct">'[1]Market Revenue'!$D$53:$D$205</definedName>
    <definedName name="MktPriceRegion">'[1]Market Revenue'!$C$53:$C$205</definedName>
    <definedName name="MktRevGrowthProd">'[1]Market Revenue'!$E$212:$E$721</definedName>
    <definedName name="MktRevGrowthRegion">'[1]Market Revenue'!$D$212:$D$721</definedName>
    <definedName name="MktRevGrowthScenario">'[1]Market Revenue'!$C$212:$C$721</definedName>
    <definedName name="MktRevRegion">'[1]Market Revenue'!$E$728:$E$1390</definedName>
    <definedName name="MktRevScenario">'[1]Market Revenue'!$C$728:$C$1390</definedName>
    <definedName name="MktRevUseCase">'[1]Market Revenue'!$D$728:$D$1390</definedName>
    <definedName name="OpProfile">'[1]Technology &amp; Use Case'!$F$11:$I$17</definedName>
    <definedName name="OpProfileRow">'[1]Technology &amp; Use Case'!$E$11:$E$17</definedName>
    <definedName name="OpProfileUseCase">'[1]Technology &amp; Use Case'!$F$10:$I$10</definedName>
    <definedName name="Option">#REF!</definedName>
    <definedName name="PeakLoadRegion">'[1]Total Available Market'!$E$124:$E$393</definedName>
    <definedName name="PeakLoadScenario">'[1]Total Available Market'!$C$124:$C$393</definedName>
    <definedName name="PeakLoadSector">'[1]Total Available Market'!$D$124:$D$393</definedName>
    <definedName name="PeakLoadUnit">'[1]Total Available Market'!$G$124:$G$393</definedName>
    <definedName name="RateMaking">#REF!</definedName>
    <definedName name="RateMarking">#REF!</definedName>
    <definedName name="RateScenario">'[2]Financial Assumptions'!$B$9</definedName>
    <definedName name="RealScenario">'[2]Financial Assumptions'!$B$10</definedName>
    <definedName name="Regions">'[1]Market Revenue'!$C$24:$C$40</definedName>
    <definedName name="RevRegime">'[2]Financial Assumptions'!$B$12</definedName>
    <definedName name="ScenarioName">'[1]Market Revenue'!$E$24:$E$26</definedName>
    <definedName name="TDSpendItem">'[1]Total Available Market'!$F$486:$F$1022</definedName>
    <definedName name="TDSpendRegion">'[1]Total Available Market'!$D$486:$D$1022</definedName>
    <definedName name="TDSpendScenario">'[1]Total Available Market'!$C$486:$C$1022</definedName>
    <definedName name="TDSpendType">'[1]Total Available Market'!$E$486:$E$1022</definedName>
    <definedName name="TechAdoptionCurve">'[1]Market Size'!$H$119:$AK$122</definedName>
    <definedName name="TechAdoptionUseCase">'[1]Market Size'!$E$119:$E$122</definedName>
    <definedName name="TechAdoptionYr.">'[1]Market Size'!$H$90:$AK$90</definedName>
    <definedName name="tes" hidden="1">{"SUMMARY",#N/A,FALSE,"Fuel Adj.";"DETAIL",#N/A,FALSE,"Fuel Adj.";#N/A,#N/A,FALSE,"Base Fuel"}</definedName>
    <definedName name="test" hidden="1">{#N/A,#N/A,FALSE,"All 292 ";#N/A,#N/A,FALSE,"292 Calc";#N/A,#N/A,FALSE,"GSH-6 Calc";#N/A,#N/A,FALSE,"GSH-6A Calc";#N/A,#N/A,FALSE,"057 Calc";#N/A,#N/A,FALSE,"099 Misc. Unmetered"}</definedName>
    <definedName name="wrn.ALL._.GS292._.SHEETS." hidden="1">{#N/A,#N/A,FALSE,"All 292 ";#N/A,#N/A,FALSE,"292 Calc";#N/A,#N/A,FALSE,"GSH-6 Calc";#N/A,#N/A,FALSE,"GSH-6A Calc";#N/A,#N/A,FALSE,"057 Calc";#N/A,#N/A,FALSE,"099 Misc. Unmetered"}</definedName>
    <definedName name="wrn.ALL._.SHEETS." hidden="1">{"SUMMARY",#N/A,FALSE,"Fuel Adj.";"DETAIL",#N/A,FALSE,"Fuel Adj.";#N/A,#N/A,FALSE,"Base Fuel"}</definedName>
    <definedName name="wrn.ARKANSAS." hidden="1">{#N/A,#N/A,FALSE,"LOCAL.XLS"}</definedName>
    <definedName name="wrn.COS._.WPS." hidden="1">{#N/A,#N/A,FALSE,"Retail";#N/A,#N/A,FALSE,"Residential";#N/A,#N/A,FALSE,"All 292 ";#N/A,#N/A,FALSE,"TOU Calc - 009";#N/A,#N/A,FALSE,"Irrigation Calc - 085";#N/A,#N/A,FALSE,"Ice Plant Calc - 086";#N/A,#N/A,FALSE,"Municipal Pumping Calc - 053";#N/A,#N/A,FALSE,"SWH Calc - 061";#N/A,#N/A,FALSE,"GLP-11 Calc - 090";#N/A,#N/A,FALSE,"Fayette Calc. - 044";#N/A,#N/A,FALSE,"Intermediate GS Calc - 083";#N/A,#N/A,FALSE,"IGS Ind. ED Credits";#N/A,#N/A,FALSE,"Cotton Gins Calc - 087";#N/A,#N/A,FALSE,"HLF Calc. 183 &amp; 192";#N/A,#N/A,FALSE,"HLF Ind. ED Credits";#N/A,#N/A,FALSE,"LGS Calc - 092";#N/A,#N/A,FALSE,"LGS Ind. ED Credits";#N/A,#N/A,FALSE,"Oil Mills Calc - 088";#N/A,#N/A,FALSE,"State Inst. Calc - 091";#N/A,#N/A,FALSE,"ALGS Calc. - 093";#N/A,#N/A,FALSE,"ALGS Ind. ED Credits";#N/A,#N/A,FALSE,"All Lighting Rev."}</definedName>
    <definedName name="wrn.Filing.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wrn.LOUISIANA." hidden="1">{#N/A,#N/A,FALSE,"LOCAL.XLS"}</definedName>
    <definedName name="wrn.OPT._.A." hidden="1">{"Option A",#N/A,FALSE,"ELI2B"}</definedName>
    <definedName name="wrn.OPT._.B." hidden="1">{"Option B",#N/A,FALSE,"ELI2B"}</definedName>
    <definedName name="wrn.Print_All." hidden="1">{#N/A,#N/A,FALSE,"Summary";#N/A,#N/A,FALSE,"Dev_AllFtr_LA";#N/A,#N/A,FALSE,"Dev_AllFtr_TX";#N/A,#N/A,FALSE,"Dev_AllFtr_Wheel";#N/A,#N/A,FALSE,"Input_Dev_Prod_AllFtr";#N/A,#N/A,FALSE,"Dev_A&amp;E_Prod_Alloc";#N/A,#N/A,FALSE,"Dev_A&amp;E_Trans_Alloc";#N/A,#N/A,FALSE,"Adj_mWh";#N/A,#N/A,FALSE,"CP";#N/A,#N/A,FALSE,"MDD";#N/A,#N/A,FALSE,"NCP";#N/A,#N/A,FALSE,"CP_AdjFtr";#N/A,#N/A,FALSE,"MDD_AdjFtr";#N/A,#N/A,FALSE,"NCP_AdjFtr";#N/A,#N/A,FALSE,"MDD-CP_Wthr_Ftr";#N/A,#N/A,FALSE,"MDD-CP_Cust_Ftr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CUSTOMERS";#N/A,#N/A,FALSE,"Adj-AVG. CUSTOMERS";#N/A,#N/A,FALSE,"Yr End Adj-LA";#N/A,#N/A,FALSE,"Weather Adj-LA";#N/A,#N/A,FALSE,"Weather Factors-LA"}</definedName>
    <definedName name="wrn.Print._.All." hidden="1">{#N/A,#N/A,FALSE,"Wthr ADJ95";#N/A,#N/A,FALSE,"Res Min.";#N/A,#N/A,FALSE,"Res";#N/A,#N/A,FALSE,"MMA";#N/A,#N/A,FALSE,"SE";#N/A,#N/A,FALSE,"MMNR";#N/A,#N/A,FALSE,"LE";#N/A,#N/A,FALSE,"LE-HLF";#N/A,#N/A,FALSE,"EIS";#N/A,#N/A,FALSE,"LIS";#N/A,#N/A,FALSE,"HV";#N/A,#N/A,FALSE,"ODSL"}</definedName>
    <definedName name="wrn.Print._.Filing." hidden="1">{#N/A,#N/A,FALSE,"ALLOC FACTORS";#N/A,#N/A,FALSE,"KW @ PLANT";#N/A,#N/A,FALSE,"96 LOAD DATA";#N/A,#N/A,FALSE,"INTERRUPTIBLE DATA";#N/A,#N/A,FALSE,"LOSS FACTORS";#N/A,#N/A,FALSE,"MWH @ PLANT";#N/A,#N/A,FALSE,"METER READING ALLOCATOR";#N/A,#N/A,FALSE,"MTR READ WEIGHTING";#N/A,#N/A,FALSE,"TYPICAL MTR COST EXCLD CT &amp; PT";#N/A,#N/A,FALSE,"METER ALLOCATOR";#N/A,#N/A,FALSE,"METER COST";#N/A,#N/A,FALSE,"SERVICES ALLOCATOR";#N/A,#N/A,FALSE,"CUSTOMER ALLOCATOR"}</definedName>
    <definedName name="wrn.Print._.Workpapers." hidden="1">{#N/A,#N/A,FALSE,"Cover_Page";#N/A,#N/A,FALSE,"Summary";#N/A,#N/A,FALSE,"Dev_AllFtr_LA";#N/A,#N/A,FALSE,"Dev_AllFtr_TX";#N/A,#N/A,FALSE,"Dev_AllFtr_Wheel";#N/A,#N/A,FALSE,"Input_Dev_Prod_AllFtr";#N/A,#N/A,FALSE,"Adj_mWh";"12CP-Adjusted",#N/A,FALSE,"12CP";#N/A,#N/A,FALSE,"12CP_AdjFtr";"12CP-Unadjusted",#N/A,FALSE,"12CP";"MDD-Adjusted",#N/A,FALSE,"MDD";#N/A,#N/A,FALSE,"MDD_AdjFtr";"MDD-Unadjusted",#N/A,FALSE,"MDD";#N/A,#N/A,FALSE,"MDD-CP_WthrAdjFtr";#N/A,#N/A,FALSE,"YrEnd_CustAdjFtr";"NCP-Adjusted",#N/A,FALSE,"NCP";#N/A,#N/A,FALSE,"NCP_AdjFtr";"NCP-Unadjusted",#N/A,FALSE,"NCP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CUSTOMERS"}</definedName>
    <definedName name="wrn.Proforma._.Revenue._.Dev.." hidden="1">{#N/A,#N/A,FALSE,"Summary";#N/A,#N/A,FALSE,"Res_21";#N/A,#N/A,FALSE,"Res_22";#N/A,#N/A,FALSE,"SGS_41";#N/A,#N/A,FALSE,"SGS_42";#N/A,#N/A,FALSE,"LGS_81";#N/A,#N/A,FALSE,"SMS_M7";#N/A,#N/A,FALSE,"LMS_84"}</definedName>
    <definedName name="wrn.summary." hidden="1">{#N/A,#N/A,FALSE,"AP&amp;L"}</definedName>
    <definedName name="wrn.SUMMARY._.GS292." hidden="1">{#N/A,#N/A,FALSE,"All 292 "}</definedName>
    <definedName name="wrn.Workpapers." hidden="1">{#N/A,#N/A,FALSE,"Summary";#N/A,#N/A,FALSE,"Option A";#N/A,#N/A,FALSE,"Option B";#N/A,#N/A,FALSE,"O&amp;M and Growth"}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F11" i="1"/>
  <c r="N11" i="1" s="1"/>
  <c r="F12" i="1"/>
  <c r="AA12" i="1" s="1"/>
  <c r="F13" i="1"/>
  <c r="T13" i="1" s="1"/>
  <c r="F14" i="1"/>
  <c r="R14" i="1" s="1"/>
  <c r="F15" i="1"/>
  <c r="W15" i="1" s="1"/>
  <c r="F16" i="1"/>
  <c r="K16" i="1" s="1"/>
  <c r="F17" i="1"/>
  <c r="F18" i="1"/>
  <c r="F19" i="1"/>
  <c r="AA19" i="1" s="1"/>
  <c r="F20" i="1"/>
  <c r="X20" i="1" s="1"/>
  <c r="F21" i="1"/>
  <c r="U21" i="1" s="1"/>
  <c r="F22" i="1"/>
  <c r="Z22" i="1" s="1"/>
  <c r="F23" i="1"/>
  <c r="W23" i="1" s="1"/>
  <c r="F24" i="1"/>
  <c r="T24" i="1" s="1"/>
  <c r="F25" i="1"/>
  <c r="F26" i="1"/>
  <c r="F27" i="1"/>
  <c r="F28" i="1"/>
  <c r="F29" i="1"/>
  <c r="U29" i="1" s="1"/>
  <c r="F30" i="1"/>
  <c r="Z30" i="1" s="1"/>
  <c r="F31" i="1"/>
  <c r="W31" i="1" s="1"/>
  <c r="F32" i="1"/>
  <c r="AB32" i="1" s="1"/>
  <c r="F33" i="1"/>
  <c r="F34" i="1"/>
  <c r="F35" i="1"/>
  <c r="AA35" i="1" s="1"/>
  <c r="F36" i="1"/>
  <c r="X36" i="1" s="1"/>
  <c r="F37" i="1"/>
  <c r="U37" i="1" s="1"/>
  <c r="F38" i="1"/>
  <c r="R38" i="1" s="1"/>
  <c r="F39" i="1"/>
  <c r="W39" i="1" s="1"/>
  <c r="F40" i="1"/>
  <c r="AB40" i="1" s="1"/>
  <c r="F41" i="1"/>
  <c r="F42" i="1"/>
  <c r="F43" i="1"/>
  <c r="F44" i="1"/>
  <c r="P44" i="1" s="1"/>
  <c r="F45" i="1"/>
  <c r="M45" i="1" s="1"/>
  <c r="D10" i="1"/>
  <c r="F10" i="1"/>
  <c r="U10" i="1" s="1"/>
  <c r="K10" i="1" l="1"/>
  <c r="V42" i="1"/>
  <c r="Y33" i="1"/>
  <c r="Q17" i="1"/>
  <c r="K19" i="1"/>
  <c r="K11" i="1"/>
  <c r="S19" i="1"/>
  <c r="Y25" i="1"/>
  <c r="AA16" i="1"/>
  <c r="K12" i="1"/>
  <c r="M29" i="1"/>
  <c r="O23" i="1"/>
  <c r="O15" i="1"/>
  <c r="O12" i="1"/>
  <c r="T32" i="1"/>
  <c r="AA43" i="1"/>
  <c r="M13" i="1"/>
  <c r="V26" i="1"/>
  <c r="N15" i="1"/>
  <c r="O39" i="1"/>
  <c r="T16" i="1"/>
  <c r="Z14" i="1"/>
  <c r="R22" i="1"/>
  <c r="N26" i="1"/>
  <c r="P36" i="1"/>
  <c r="K43" i="1"/>
  <c r="J30" i="1"/>
  <c r="Q33" i="1"/>
  <c r="L40" i="1"/>
  <c r="S43" i="1"/>
  <c r="W36" i="1"/>
  <c r="O36" i="1"/>
  <c r="V36" i="1"/>
  <c r="N36" i="1"/>
  <c r="U36" i="1"/>
  <c r="M36" i="1"/>
  <c r="AB36" i="1"/>
  <c r="T36" i="1"/>
  <c r="L36" i="1"/>
  <c r="AA36" i="1"/>
  <c r="S36" i="1"/>
  <c r="K36" i="1"/>
  <c r="Z36" i="1"/>
  <c r="R36" i="1"/>
  <c r="J36" i="1"/>
  <c r="Y36" i="1"/>
  <c r="Q36" i="1"/>
  <c r="L10" i="1"/>
  <c r="AB16" i="1"/>
  <c r="Z35" i="1"/>
  <c r="R35" i="1"/>
  <c r="J35" i="1"/>
  <c r="Y35" i="1"/>
  <c r="Q35" i="1"/>
  <c r="X35" i="1"/>
  <c r="P35" i="1"/>
  <c r="W35" i="1"/>
  <c r="O35" i="1"/>
  <c r="V35" i="1"/>
  <c r="N35" i="1"/>
  <c r="U35" i="1"/>
  <c r="M35" i="1"/>
  <c r="AB35" i="1"/>
  <c r="T35" i="1"/>
  <c r="L35" i="1"/>
  <c r="Z27" i="1"/>
  <c r="R27" i="1"/>
  <c r="J27" i="1"/>
  <c r="Y27" i="1"/>
  <c r="Q27" i="1"/>
  <c r="X27" i="1"/>
  <c r="P27" i="1"/>
  <c r="W27" i="1"/>
  <c r="O27" i="1"/>
  <c r="V27" i="1"/>
  <c r="N27" i="1"/>
  <c r="U27" i="1"/>
  <c r="M27" i="1"/>
  <c r="AB27" i="1"/>
  <c r="T27" i="1"/>
  <c r="L27" i="1"/>
  <c r="Z19" i="1"/>
  <c r="R19" i="1"/>
  <c r="J19" i="1"/>
  <c r="Y19" i="1"/>
  <c r="Q19" i="1"/>
  <c r="X19" i="1"/>
  <c r="P19" i="1"/>
  <c r="W19" i="1"/>
  <c r="O19" i="1"/>
  <c r="V19" i="1"/>
  <c r="N19" i="1"/>
  <c r="U19" i="1"/>
  <c r="M19" i="1"/>
  <c r="AB19" i="1"/>
  <c r="T19" i="1"/>
  <c r="L19" i="1"/>
  <c r="Y11" i="1"/>
  <c r="Q11" i="1"/>
  <c r="X11" i="1"/>
  <c r="P11" i="1"/>
  <c r="W11" i="1"/>
  <c r="O11" i="1"/>
  <c r="U11" i="1"/>
  <c r="M11" i="1"/>
  <c r="AB11" i="1"/>
  <c r="T11" i="1"/>
  <c r="L11" i="1"/>
  <c r="M10" i="1"/>
  <c r="R11" i="1"/>
  <c r="S12" i="1"/>
  <c r="AB13" i="1"/>
  <c r="V15" i="1"/>
  <c r="P17" i="1"/>
  <c r="P20" i="1"/>
  <c r="K27" i="1"/>
  <c r="R30" i="1"/>
  <c r="M37" i="1"/>
  <c r="T40" i="1"/>
  <c r="W28" i="1"/>
  <c r="O28" i="1"/>
  <c r="V28" i="1"/>
  <c r="N28" i="1"/>
  <c r="U28" i="1"/>
  <c r="M28" i="1"/>
  <c r="AB28" i="1"/>
  <c r="T28" i="1"/>
  <c r="L28" i="1"/>
  <c r="AA28" i="1"/>
  <c r="S28" i="1"/>
  <c r="K28" i="1"/>
  <c r="Z28" i="1"/>
  <c r="R28" i="1"/>
  <c r="J28" i="1"/>
  <c r="Y28" i="1"/>
  <c r="Q28" i="1"/>
  <c r="U42" i="1"/>
  <c r="M42" i="1"/>
  <c r="AB42" i="1"/>
  <c r="T42" i="1"/>
  <c r="L42" i="1"/>
  <c r="AA42" i="1"/>
  <c r="S42" i="1"/>
  <c r="K42" i="1"/>
  <c r="Z42" i="1"/>
  <c r="R42" i="1"/>
  <c r="J42" i="1"/>
  <c r="Y42" i="1"/>
  <c r="Q42" i="1"/>
  <c r="X42" i="1"/>
  <c r="P42" i="1"/>
  <c r="W42" i="1"/>
  <c r="O42" i="1"/>
  <c r="U34" i="1"/>
  <c r="M34" i="1"/>
  <c r="AB34" i="1"/>
  <c r="T34" i="1"/>
  <c r="L34" i="1"/>
  <c r="AA34" i="1"/>
  <c r="S34" i="1"/>
  <c r="K34" i="1"/>
  <c r="Z34" i="1"/>
  <c r="R34" i="1"/>
  <c r="J34" i="1"/>
  <c r="Y34" i="1"/>
  <c r="Q34" i="1"/>
  <c r="X34" i="1"/>
  <c r="P34" i="1"/>
  <c r="W34" i="1"/>
  <c r="O34" i="1"/>
  <c r="U26" i="1"/>
  <c r="M26" i="1"/>
  <c r="AB26" i="1"/>
  <c r="T26" i="1"/>
  <c r="L26" i="1"/>
  <c r="AA26" i="1"/>
  <c r="S26" i="1"/>
  <c r="K26" i="1"/>
  <c r="Z26" i="1"/>
  <c r="R26" i="1"/>
  <c r="J26" i="1"/>
  <c r="Y26" i="1"/>
  <c r="Q26" i="1"/>
  <c r="X26" i="1"/>
  <c r="P26" i="1"/>
  <c r="W26" i="1"/>
  <c r="O26" i="1"/>
  <c r="U18" i="1"/>
  <c r="M18" i="1"/>
  <c r="AB18" i="1"/>
  <c r="T18" i="1"/>
  <c r="L18" i="1"/>
  <c r="AA18" i="1"/>
  <c r="S18" i="1"/>
  <c r="K18" i="1"/>
  <c r="Z18" i="1"/>
  <c r="R18" i="1"/>
  <c r="J18" i="1"/>
  <c r="Y18" i="1"/>
  <c r="Q18" i="1"/>
  <c r="X18" i="1"/>
  <c r="P18" i="1"/>
  <c r="W18" i="1"/>
  <c r="O18" i="1"/>
  <c r="P10" i="1"/>
  <c r="S11" i="1"/>
  <c r="W12" i="1"/>
  <c r="J14" i="1"/>
  <c r="L24" i="1"/>
  <c r="S27" i="1"/>
  <c r="N34" i="1"/>
  <c r="W44" i="1"/>
  <c r="O44" i="1"/>
  <c r="V44" i="1"/>
  <c r="N44" i="1"/>
  <c r="U44" i="1"/>
  <c r="M44" i="1"/>
  <c r="AB44" i="1"/>
  <c r="T44" i="1"/>
  <c r="L44" i="1"/>
  <c r="AA44" i="1"/>
  <c r="S44" i="1"/>
  <c r="K44" i="1"/>
  <c r="Z44" i="1"/>
  <c r="R44" i="1"/>
  <c r="J44" i="1"/>
  <c r="Y44" i="1"/>
  <c r="Q44" i="1"/>
  <c r="W20" i="1"/>
  <c r="O20" i="1"/>
  <c r="V20" i="1"/>
  <c r="N20" i="1"/>
  <c r="U20" i="1"/>
  <c r="M20" i="1"/>
  <c r="AB20" i="1"/>
  <c r="T20" i="1"/>
  <c r="L20" i="1"/>
  <c r="AA20" i="1"/>
  <c r="S20" i="1"/>
  <c r="K20" i="1"/>
  <c r="Z20" i="1"/>
  <c r="R20" i="1"/>
  <c r="J20" i="1"/>
  <c r="Y20" i="1"/>
  <c r="Q20" i="1"/>
  <c r="P12" i="1"/>
  <c r="Z43" i="1"/>
  <c r="R43" i="1"/>
  <c r="J43" i="1"/>
  <c r="Y43" i="1"/>
  <c r="Q43" i="1"/>
  <c r="X43" i="1"/>
  <c r="P43" i="1"/>
  <c r="W43" i="1"/>
  <c r="O43" i="1"/>
  <c r="V43" i="1"/>
  <c r="N43" i="1"/>
  <c r="U43" i="1"/>
  <c r="M43" i="1"/>
  <c r="AB43" i="1"/>
  <c r="T43" i="1"/>
  <c r="L43" i="1"/>
  <c r="X41" i="1"/>
  <c r="P41" i="1"/>
  <c r="W41" i="1"/>
  <c r="O41" i="1"/>
  <c r="V41" i="1"/>
  <c r="N41" i="1"/>
  <c r="U41" i="1"/>
  <c r="M41" i="1"/>
  <c r="AB41" i="1"/>
  <c r="T41" i="1"/>
  <c r="L41" i="1"/>
  <c r="AA41" i="1"/>
  <c r="S41" i="1"/>
  <c r="K41" i="1"/>
  <c r="Z41" i="1"/>
  <c r="R41" i="1"/>
  <c r="J41" i="1"/>
  <c r="X33" i="1"/>
  <c r="P33" i="1"/>
  <c r="W33" i="1"/>
  <c r="O33" i="1"/>
  <c r="V33" i="1"/>
  <c r="N33" i="1"/>
  <c r="U33" i="1"/>
  <c r="M33" i="1"/>
  <c r="AB33" i="1"/>
  <c r="T33" i="1"/>
  <c r="L33" i="1"/>
  <c r="AA33" i="1"/>
  <c r="S33" i="1"/>
  <c r="K33" i="1"/>
  <c r="Z33" i="1"/>
  <c r="R33" i="1"/>
  <c r="J33" i="1"/>
  <c r="X25" i="1"/>
  <c r="P25" i="1"/>
  <c r="W25" i="1"/>
  <c r="O25" i="1"/>
  <c r="V25" i="1"/>
  <c r="N25" i="1"/>
  <c r="U25" i="1"/>
  <c r="M25" i="1"/>
  <c r="AB25" i="1"/>
  <c r="T25" i="1"/>
  <c r="L25" i="1"/>
  <c r="AA25" i="1"/>
  <c r="S25" i="1"/>
  <c r="K25" i="1"/>
  <c r="Z25" i="1"/>
  <c r="R25" i="1"/>
  <c r="J25" i="1"/>
  <c r="X17" i="1"/>
  <c r="W17" i="1"/>
  <c r="O17" i="1"/>
  <c r="V17" i="1"/>
  <c r="N17" i="1"/>
  <c r="U17" i="1"/>
  <c r="M17" i="1"/>
  <c r="AB17" i="1"/>
  <c r="T17" i="1"/>
  <c r="L17" i="1"/>
  <c r="AA17" i="1"/>
  <c r="S17" i="1"/>
  <c r="K17" i="1"/>
  <c r="Z17" i="1"/>
  <c r="R17" i="1"/>
  <c r="J17" i="1"/>
  <c r="T10" i="1"/>
  <c r="V11" i="1"/>
  <c r="X12" i="1"/>
  <c r="Q14" i="1"/>
  <c r="Y17" i="1"/>
  <c r="M21" i="1"/>
  <c r="AA27" i="1"/>
  <c r="O31" i="1"/>
  <c r="V34" i="1"/>
  <c r="J38" i="1"/>
  <c r="Q41" i="1"/>
  <c r="X44" i="1"/>
  <c r="AA40" i="1"/>
  <c r="S40" i="1"/>
  <c r="K40" i="1"/>
  <c r="Z40" i="1"/>
  <c r="R40" i="1"/>
  <c r="J40" i="1"/>
  <c r="Y40" i="1"/>
  <c r="Q40" i="1"/>
  <c r="X40" i="1"/>
  <c r="P40" i="1"/>
  <c r="W40" i="1"/>
  <c r="O40" i="1"/>
  <c r="V40" i="1"/>
  <c r="N40" i="1"/>
  <c r="U40" i="1"/>
  <c r="M40" i="1"/>
  <c r="AA32" i="1"/>
  <c r="S32" i="1"/>
  <c r="K32" i="1"/>
  <c r="Z32" i="1"/>
  <c r="R32" i="1"/>
  <c r="J32" i="1"/>
  <c r="Y32" i="1"/>
  <c r="Q32" i="1"/>
  <c r="X32" i="1"/>
  <c r="P32" i="1"/>
  <c r="W32" i="1"/>
  <c r="O32" i="1"/>
  <c r="V32" i="1"/>
  <c r="N32" i="1"/>
  <c r="U32" i="1"/>
  <c r="M32" i="1"/>
  <c r="AA24" i="1"/>
  <c r="S24" i="1"/>
  <c r="K24" i="1"/>
  <c r="Z24" i="1"/>
  <c r="R24" i="1"/>
  <c r="J24" i="1"/>
  <c r="Y24" i="1"/>
  <c r="Q24" i="1"/>
  <c r="X24" i="1"/>
  <c r="P24" i="1"/>
  <c r="W24" i="1"/>
  <c r="O24" i="1"/>
  <c r="V24" i="1"/>
  <c r="N24" i="1"/>
  <c r="U24" i="1"/>
  <c r="M24" i="1"/>
  <c r="Z16" i="1"/>
  <c r="R16" i="1"/>
  <c r="J16" i="1"/>
  <c r="Y16" i="1"/>
  <c r="Q16" i="1"/>
  <c r="X16" i="1"/>
  <c r="P16" i="1"/>
  <c r="W16" i="1"/>
  <c r="O16" i="1"/>
  <c r="V16" i="1"/>
  <c r="N16" i="1"/>
  <c r="U16" i="1"/>
  <c r="M16" i="1"/>
  <c r="Z11" i="1"/>
  <c r="L16" i="1"/>
  <c r="N18" i="1"/>
  <c r="AB24" i="1"/>
  <c r="P28" i="1"/>
  <c r="K35" i="1"/>
  <c r="Y41" i="1"/>
  <c r="Y38" i="1"/>
  <c r="Q38" i="1"/>
  <c r="X38" i="1"/>
  <c r="P38" i="1"/>
  <c r="W38" i="1"/>
  <c r="O38" i="1"/>
  <c r="V38" i="1"/>
  <c r="N38" i="1"/>
  <c r="U38" i="1"/>
  <c r="M38" i="1"/>
  <c r="AB38" i="1"/>
  <c r="T38" i="1"/>
  <c r="L38" i="1"/>
  <c r="AA38" i="1"/>
  <c r="S38" i="1"/>
  <c r="K38" i="1"/>
  <c r="Y30" i="1"/>
  <c r="Q30" i="1"/>
  <c r="X30" i="1"/>
  <c r="P30" i="1"/>
  <c r="W30" i="1"/>
  <c r="O30" i="1"/>
  <c r="V30" i="1"/>
  <c r="N30" i="1"/>
  <c r="U30" i="1"/>
  <c r="M30" i="1"/>
  <c r="AB30" i="1"/>
  <c r="T30" i="1"/>
  <c r="L30" i="1"/>
  <c r="AA30" i="1"/>
  <c r="S30" i="1"/>
  <c r="K30" i="1"/>
  <c r="Y22" i="1"/>
  <c r="Q22" i="1"/>
  <c r="X22" i="1"/>
  <c r="P22" i="1"/>
  <c r="W22" i="1"/>
  <c r="O22" i="1"/>
  <c r="V22" i="1"/>
  <c r="N22" i="1"/>
  <c r="U22" i="1"/>
  <c r="M22" i="1"/>
  <c r="AB22" i="1"/>
  <c r="T22" i="1"/>
  <c r="L22" i="1"/>
  <c r="AA22" i="1"/>
  <c r="S22" i="1"/>
  <c r="K22" i="1"/>
  <c r="X14" i="1"/>
  <c r="P14" i="1"/>
  <c r="W14" i="1"/>
  <c r="O14" i="1"/>
  <c r="V14" i="1"/>
  <c r="N14" i="1"/>
  <c r="U14" i="1"/>
  <c r="M14" i="1"/>
  <c r="AB14" i="1"/>
  <c r="T14" i="1"/>
  <c r="L14" i="1"/>
  <c r="AA14" i="1"/>
  <c r="S14" i="1"/>
  <c r="K14" i="1"/>
  <c r="J10" i="1"/>
  <c r="AB10" i="1"/>
  <c r="AB45" i="1"/>
  <c r="T45" i="1"/>
  <c r="L45" i="1"/>
  <c r="AA45" i="1"/>
  <c r="S45" i="1"/>
  <c r="K45" i="1"/>
  <c r="Z45" i="1"/>
  <c r="R45" i="1"/>
  <c r="J45" i="1"/>
  <c r="Y45" i="1"/>
  <c r="Q45" i="1"/>
  <c r="X45" i="1"/>
  <c r="P45" i="1"/>
  <c r="W45" i="1"/>
  <c r="O45" i="1"/>
  <c r="V45" i="1"/>
  <c r="N45" i="1"/>
  <c r="AB37" i="1"/>
  <c r="T37" i="1"/>
  <c r="L37" i="1"/>
  <c r="AA37" i="1"/>
  <c r="S37" i="1"/>
  <c r="K37" i="1"/>
  <c r="Z37" i="1"/>
  <c r="R37" i="1"/>
  <c r="J37" i="1"/>
  <c r="Y37" i="1"/>
  <c r="Q37" i="1"/>
  <c r="X37" i="1"/>
  <c r="P37" i="1"/>
  <c r="W37" i="1"/>
  <c r="O37" i="1"/>
  <c r="V37" i="1"/>
  <c r="N37" i="1"/>
  <c r="AB29" i="1"/>
  <c r="T29" i="1"/>
  <c r="L29" i="1"/>
  <c r="AA29" i="1"/>
  <c r="S29" i="1"/>
  <c r="K29" i="1"/>
  <c r="Z29" i="1"/>
  <c r="R29" i="1"/>
  <c r="J29" i="1"/>
  <c r="Y29" i="1"/>
  <c r="Q29" i="1"/>
  <c r="X29" i="1"/>
  <c r="P29" i="1"/>
  <c r="W29" i="1"/>
  <c r="O29" i="1"/>
  <c r="V29" i="1"/>
  <c r="N29" i="1"/>
  <c r="AB21" i="1"/>
  <c r="T21" i="1"/>
  <c r="L21" i="1"/>
  <c r="AA21" i="1"/>
  <c r="S21" i="1"/>
  <c r="K21" i="1"/>
  <c r="Z21" i="1"/>
  <c r="R21" i="1"/>
  <c r="J21" i="1"/>
  <c r="Y21" i="1"/>
  <c r="Q21" i="1"/>
  <c r="X21" i="1"/>
  <c r="P21" i="1"/>
  <c r="W21" i="1"/>
  <c r="O21" i="1"/>
  <c r="V21" i="1"/>
  <c r="N21" i="1"/>
  <c r="AA13" i="1"/>
  <c r="S13" i="1"/>
  <c r="K13" i="1"/>
  <c r="Z13" i="1"/>
  <c r="R13" i="1"/>
  <c r="J13" i="1"/>
  <c r="Y13" i="1"/>
  <c r="Q13" i="1"/>
  <c r="X13" i="1"/>
  <c r="P13" i="1"/>
  <c r="W13" i="1"/>
  <c r="O13" i="1"/>
  <c r="V13" i="1"/>
  <c r="N13" i="1"/>
  <c r="V12" i="1"/>
  <c r="N12" i="1"/>
  <c r="U12" i="1"/>
  <c r="M12" i="1"/>
  <c r="AB12" i="1"/>
  <c r="T12" i="1"/>
  <c r="L12" i="1"/>
  <c r="Z12" i="1"/>
  <c r="R12" i="1"/>
  <c r="J12" i="1"/>
  <c r="Y12" i="1"/>
  <c r="Q12" i="1"/>
  <c r="U13" i="1"/>
  <c r="AA10" i="1"/>
  <c r="S10" i="1"/>
  <c r="Z10" i="1"/>
  <c r="R10" i="1"/>
  <c r="Y10" i="1"/>
  <c r="Q10" i="1"/>
  <c r="W10" i="1"/>
  <c r="O10" i="1"/>
  <c r="V10" i="1"/>
  <c r="N10" i="1"/>
  <c r="V39" i="1"/>
  <c r="N39" i="1"/>
  <c r="U39" i="1"/>
  <c r="M39" i="1"/>
  <c r="AB39" i="1"/>
  <c r="T39" i="1"/>
  <c r="L39" i="1"/>
  <c r="AA39" i="1"/>
  <c r="S39" i="1"/>
  <c r="K39" i="1"/>
  <c r="Z39" i="1"/>
  <c r="R39" i="1"/>
  <c r="J39" i="1"/>
  <c r="Y39" i="1"/>
  <c r="Q39" i="1"/>
  <c r="X39" i="1"/>
  <c r="P39" i="1"/>
  <c r="V31" i="1"/>
  <c r="N31" i="1"/>
  <c r="U31" i="1"/>
  <c r="M31" i="1"/>
  <c r="AB31" i="1"/>
  <c r="T31" i="1"/>
  <c r="L31" i="1"/>
  <c r="AA31" i="1"/>
  <c r="S31" i="1"/>
  <c r="K31" i="1"/>
  <c r="Z31" i="1"/>
  <c r="R31" i="1"/>
  <c r="J31" i="1"/>
  <c r="Y31" i="1"/>
  <c r="Q31" i="1"/>
  <c r="X31" i="1"/>
  <c r="P31" i="1"/>
  <c r="V23" i="1"/>
  <c r="N23" i="1"/>
  <c r="U23" i="1"/>
  <c r="M23" i="1"/>
  <c r="AB23" i="1"/>
  <c r="T23" i="1"/>
  <c r="L23" i="1"/>
  <c r="AA23" i="1"/>
  <c r="S23" i="1"/>
  <c r="K23" i="1"/>
  <c r="Z23" i="1"/>
  <c r="R23" i="1"/>
  <c r="J23" i="1"/>
  <c r="Y23" i="1"/>
  <c r="Q23" i="1"/>
  <c r="X23" i="1"/>
  <c r="P23" i="1"/>
  <c r="U15" i="1"/>
  <c r="M15" i="1"/>
  <c r="AB15" i="1"/>
  <c r="T15" i="1"/>
  <c r="L15" i="1"/>
  <c r="AA15" i="1"/>
  <c r="S15" i="1"/>
  <c r="K15" i="1"/>
  <c r="Z15" i="1"/>
  <c r="R15" i="1"/>
  <c r="J15" i="1"/>
  <c r="Y15" i="1"/>
  <c r="Q15" i="1"/>
  <c r="X15" i="1"/>
  <c r="P15" i="1"/>
  <c r="J11" i="1"/>
  <c r="X10" i="1"/>
  <c r="AA11" i="1"/>
  <c r="L13" i="1"/>
  <c r="Y14" i="1"/>
  <c r="S16" i="1"/>
  <c r="V18" i="1"/>
  <c r="J22" i="1"/>
  <c r="Q25" i="1"/>
  <c r="X28" i="1"/>
  <c r="L32" i="1"/>
  <c r="S35" i="1"/>
  <c r="Z38" i="1"/>
  <c r="N42" i="1"/>
  <c r="U45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J73" i="1" a="1"/>
  <c r="J73" i="1" s="1"/>
  <c r="K85" i="1" l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K89" i="1"/>
  <c r="L89" i="1"/>
  <c r="M89" i="1"/>
  <c r="N89" i="1"/>
  <c r="O89" i="1"/>
  <c r="P89" i="1"/>
  <c r="Q89" i="1"/>
  <c r="R89" i="1"/>
  <c r="S89" i="1"/>
  <c r="T89" i="1"/>
  <c r="T82" i="1" s="1"/>
  <c r="U89" i="1"/>
  <c r="V89" i="1"/>
  <c r="W89" i="1"/>
  <c r="X89" i="1"/>
  <c r="Y89" i="1"/>
  <c r="Z89" i="1"/>
  <c r="AA89" i="1"/>
  <c r="AB89" i="1"/>
  <c r="AB82" i="1" s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J99" i="1"/>
  <c r="J98" i="1"/>
  <c r="J97" i="1"/>
  <c r="J96" i="1"/>
  <c r="J95" i="1"/>
  <c r="J94" i="1"/>
  <c r="J89" i="1"/>
  <c r="J86" i="1" a="1"/>
  <c r="J86" i="1" s="1"/>
  <c r="J85" i="1"/>
  <c r="Y82" i="1" l="1"/>
  <c r="Q82" i="1"/>
  <c r="AA82" i="1"/>
  <c r="L82" i="1"/>
  <c r="Z82" i="1"/>
  <c r="R82" i="1"/>
  <c r="J82" i="1"/>
  <c r="X82" i="1"/>
  <c r="P82" i="1"/>
  <c r="W82" i="1"/>
  <c r="O82" i="1"/>
  <c r="V82" i="1"/>
  <c r="N82" i="1"/>
  <c r="U82" i="1"/>
  <c r="M82" i="1"/>
  <c r="S82" i="1"/>
  <c r="K82" i="1"/>
  <c r="O71" i="1" l="1" a="1"/>
  <c r="O71" i="1" s="1"/>
  <c r="K71" i="1" l="1" a="1"/>
  <c r="K71" i="1" s="1"/>
  <c r="L71" i="1" a="1"/>
  <c r="L71" i="1" s="1"/>
  <c r="M71" i="1" a="1"/>
  <c r="M71" i="1" s="1"/>
  <c r="N71" i="1" a="1"/>
  <c r="N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B72" i="1" a="1"/>
  <c r="AB72" i="1" s="1"/>
  <c r="J71" i="1" a="1"/>
  <c r="J71" i="1" s="1"/>
  <c r="K78" i="1" a="1"/>
  <c r="K78" i="1" s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J78" i="1" a="1"/>
  <c r="J78" i="1" s="1"/>
  <c r="J72" i="1" l="1" a="1"/>
  <c r="J72" i="1" s="1"/>
  <c r="R72" i="1" a="1"/>
  <c r="R72" i="1" s="1"/>
  <c r="Y72" i="1" a="1"/>
  <c r="Y72" i="1" s="1"/>
  <c r="Q72" i="1" a="1"/>
  <c r="Q72" i="1" s="1"/>
  <c r="AA72" i="1" a="1"/>
  <c r="AA72" i="1" s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J93" i="1"/>
  <c r="J88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J70" i="1"/>
  <c r="P72" i="1" l="1" a="1"/>
  <c r="P72" i="1" s="1"/>
  <c r="Z72" i="1" a="1"/>
  <c r="Z72" i="1" s="1"/>
  <c r="M72" i="1" a="1"/>
  <c r="M72" i="1" s="1"/>
  <c r="U72" i="1" a="1"/>
  <c r="U72" i="1" s="1"/>
  <c r="X72" i="1" a="1"/>
  <c r="X72" i="1" s="1"/>
  <c r="K72" i="1" a="1"/>
  <c r="K72" i="1" s="1"/>
  <c r="S72" i="1" a="1"/>
  <c r="S72" i="1" s="1"/>
  <c r="N72" i="1" a="1"/>
  <c r="N72" i="1" s="1"/>
  <c r="V72" i="1" a="1"/>
  <c r="V72" i="1" s="1"/>
  <c r="L72" i="1" a="1"/>
  <c r="L72" i="1" s="1"/>
  <c r="O72" i="1" a="1"/>
  <c r="O72" i="1" s="1"/>
  <c r="T72" i="1" a="1"/>
  <c r="T72" i="1" s="1"/>
  <c r="W72" i="1" a="1"/>
  <c r="W72" i="1" s="1"/>
  <c r="J69" i="1" l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H67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I9" i="1"/>
  <c r="J8" i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J9" i="1" l="1"/>
  <c r="J67" i="1" s="1"/>
  <c r="AB9" i="1"/>
  <c r="AB67" i="1" s="1"/>
  <c r="T9" i="1"/>
  <c r="T67" i="1" s="1"/>
  <c r="L9" i="1"/>
  <c r="L67" i="1" s="1"/>
  <c r="W9" i="1"/>
  <c r="W67" i="1" s="1"/>
  <c r="P9" i="1"/>
  <c r="P67" i="1" s="1"/>
  <c r="Z9" i="1"/>
  <c r="Z67" i="1" s="1"/>
  <c r="R9" i="1"/>
  <c r="R67" i="1" s="1"/>
  <c r="X9" i="1"/>
  <c r="X67" i="1" s="1"/>
  <c r="S9" i="1"/>
  <c r="S67" i="1" s="1"/>
  <c r="K9" i="1"/>
  <c r="K67" i="1" s="1"/>
  <c r="M9" i="1"/>
  <c r="M67" i="1" s="1"/>
  <c r="V9" i="1"/>
  <c r="V67" i="1" s="1"/>
  <c r="N9" i="1"/>
  <c r="N67" i="1" s="1"/>
  <c r="O9" i="1"/>
  <c r="O67" i="1" s="1"/>
  <c r="Q9" i="1"/>
  <c r="Q67" i="1" s="1"/>
  <c r="U9" i="1"/>
  <c r="U67" i="1" s="1"/>
  <c r="Y9" i="1"/>
  <c r="Y67" i="1" s="1"/>
  <c r="AA9" i="1"/>
  <c r="AA67" i="1" s="1"/>
  <c r="I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Fripp</author>
  </authors>
  <commentList>
    <comment ref="F73" authorId="0" shapeId="0" xr:uid="{79599332-F79D-3442-A762-BC0353E479DC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J73" authorId="0" shapeId="0" xr:uid="{C4464F87-BA6F-1641-ADB7-03AFF9832976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F87" authorId="0" shapeId="0" xr:uid="{0110E693-7FE3-4B4C-9D91-78EF1611B028}">
      <text>
        <r>
          <rPr>
            <sz val="10"/>
            <color rgb="FF000000"/>
            <rFont val="Tahoma"/>
            <family val="2"/>
          </rPr>
          <t>This is net of losses in distributed storage.</t>
        </r>
      </text>
    </comment>
    <comment ref="F88" authorId="0" shapeId="0" xr:uid="{F126F14E-1428-4444-BF90-CFF79A5B1E96}">
      <text>
        <r>
          <rPr>
            <sz val="10"/>
            <color rgb="FF000000"/>
            <rFont val="Tahoma"/>
            <family val="2"/>
          </rPr>
          <t>This includes both distributed PV and distributed batteries; we assume distributed batteries have a power rating equal to 0.25x their kWh rating.</t>
        </r>
      </text>
    </comment>
    <comment ref="F94" authorId="0" shapeId="0" xr:uid="{166E0555-6CCF-A44B-96A1-45FDA856073E}">
      <text>
        <r>
          <rPr>
            <sz val="10"/>
            <color rgb="FF000000"/>
            <rFont val="Tahoma"/>
            <family val="2"/>
          </rPr>
          <t xml:space="preserve">None of these categories include storage losses; this makes it easy to calculate RPS compliance as (renewable production) / (all production) without worrying about losses.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<sst xmlns="http://schemas.openxmlformats.org/spreadsheetml/2006/main" count="2642" uniqueCount="108">
  <si>
    <t>Enovation Partners</t>
  </si>
  <si>
    <t>PROPERTY OF ULUPONO INITIATIVE LLC - UNAUTHORIZED COPYING, SHARING OR DISTRIBUTION STRICTLY PROHIBITED</t>
  </si>
  <si>
    <t>$'000</t>
  </si>
  <si>
    <t>Scenario Name</t>
  </si>
  <si>
    <t>MPIR</t>
  </si>
  <si>
    <t>MAJOR PROJECT</t>
  </si>
  <si>
    <t>PROJECT</t>
  </si>
  <si>
    <t>Generation and Energy Storage</t>
  </si>
  <si>
    <t>ERP / IT Systems</t>
  </si>
  <si>
    <t>Distribution Capital</t>
  </si>
  <si>
    <t>Transmission Capital</t>
  </si>
  <si>
    <t>Total</t>
  </si>
  <si>
    <t>Fuel Expense ($'000)</t>
  </si>
  <si>
    <t>Generation O&amp;M ($'000)</t>
  </si>
  <si>
    <t>Transmission O&amp;M ($'000)</t>
  </si>
  <si>
    <t>Distribution O&amp;M ($'000)</t>
  </si>
  <si>
    <t>G&amp;A Expense ($'000)</t>
  </si>
  <si>
    <t>Net Load (GWh)</t>
  </si>
  <si>
    <t>Customer Count</t>
  </si>
  <si>
    <t>Average Residential Use (kWh/month)</t>
  </si>
  <si>
    <t>CO2 Emissions (tons)</t>
  </si>
  <si>
    <t>Distributed Generation (GWh)</t>
  </si>
  <si>
    <t>Distributed Generation Capacity (MW)</t>
  </si>
  <si>
    <t>Scenario Assumptions Instructions</t>
  </si>
  <si>
    <t xml:space="preserve">Scenario Assumptions </t>
  </si>
  <si>
    <t xml:space="preserve">If you require more rows for individual projects, please email Erin Sowerby at erin.sowerby@rolandberger.com </t>
  </si>
  <si>
    <t>Operating Cost Inputs</t>
  </si>
  <si>
    <t>Fill in all sections for Capital Costs, Operating Costs and Operational Assumptions</t>
  </si>
  <si>
    <t>Operational Inputs</t>
  </si>
  <si>
    <t>Do not add or delete rows or columns</t>
  </si>
  <si>
    <t>Provide the name of the scenario in cell C5</t>
  </si>
  <si>
    <t>Regulatory Innovation Simulation Tool</t>
  </si>
  <si>
    <t>Change only cells with a blue font</t>
  </si>
  <si>
    <t>In Column B, identify capital projects that are eligible for MPIR</t>
  </si>
  <si>
    <t>In Column C, identify capital projects that are major projects, defined as multi-year projects where capital will go to CWIP until the last year of capex</t>
  </si>
  <si>
    <t>In Column D, identify the month in service for MPIR projects</t>
  </si>
  <si>
    <t>Capital Expenditures Assumptions</t>
  </si>
  <si>
    <t>General Instructions</t>
  </si>
  <si>
    <t>MPIR Non-Capital Costs ($'000)</t>
  </si>
  <si>
    <t>Ulupono #1</t>
  </si>
  <si>
    <t>plant by plant capacity available goes here (MW avail)</t>
  </si>
  <si>
    <t>PPA costs not needed per project, just show capacity each year</t>
  </si>
  <si>
    <t>gross_load</t>
  </si>
  <si>
    <t>system</t>
  </si>
  <si>
    <t>co2_emissions</t>
  </si>
  <si>
    <t>variable_om</t>
  </si>
  <si>
    <t>distributed</t>
  </si>
  <si>
    <t>total_output</t>
  </si>
  <si>
    <t>storage_load</t>
  </si>
  <si>
    <t>renewable_output</t>
  </si>
  <si>
    <t>non_renewable_output</t>
  </si>
  <si>
    <t>fuel_cost</t>
  </si>
  <si>
    <t>fixed_om</t>
  </si>
  <si>
    <t>capital_outlay</t>
  </si>
  <si>
    <t>capacity_retired</t>
  </si>
  <si>
    <t>capacity_in_place</t>
  </si>
  <si>
    <t>capacity_added</t>
  </si>
  <si>
    <t>amortized_cost</t>
  </si>
  <si>
    <t>PPA</t>
  </si>
  <si>
    <t>storage_net_load</t>
  </si>
  <si>
    <t>ppa_cost</t>
  </si>
  <si>
    <t>HECO</t>
  </si>
  <si>
    <t>variable</t>
  </si>
  <si>
    <t>owner</t>
  </si>
  <si>
    <t>SlopedDistPV</t>
  </si>
  <si>
    <t>FlatDistPV</t>
  </si>
  <si>
    <t>DistBattery</t>
  </si>
  <si>
    <t>OnshoreWind</t>
  </si>
  <si>
    <t>OffshoreWind</t>
  </si>
  <si>
    <t>Kalaeloa_CC3</t>
  </si>
  <si>
    <t>Kalaeloa_CC2</t>
  </si>
  <si>
    <t>Kalaeloa_CC1</t>
  </si>
  <si>
    <t>H-Power</t>
  </si>
  <si>
    <t>CentralTrackingPV</t>
  </si>
  <si>
    <t>Battery_Bulk</t>
  </si>
  <si>
    <t>AES</t>
  </si>
  <si>
    <t>PumpedHydro</t>
  </si>
  <si>
    <t>Waiau_9</t>
  </si>
  <si>
    <t>Waiau_8</t>
  </si>
  <si>
    <t>Waiau_7</t>
  </si>
  <si>
    <t>Waiau_6</t>
  </si>
  <si>
    <t>Waiau_10</t>
  </si>
  <si>
    <t>Kahe_6</t>
  </si>
  <si>
    <t>Kahe_5</t>
  </si>
  <si>
    <t>Kahe_4</t>
  </si>
  <si>
    <t>Kahe_3</t>
  </si>
  <si>
    <t>Kahe_2</t>
  </si>
  <si>
    <t>Kahe_1</t>
  </si>
  <si>
    <t>IC_Schofield</t>
  </si>
  <si>
    <t>CIP_CT</t>
  </si>
  <si>
    <t>Battery_Conting</t>
  </si>
  <si>
    <t>Airport_DSG</t>
  </si>
  <si>
    <t>gen_tech</t>
  </si>
  <si>
    <t>Utility-owned renewable production</t>
  </si>
  <si>
    <t>Utility-owned non-renewable production</t>
  </si>
  <si>
    <t>PPA renewable production</t>
  </si>
  <si>
    <t>PPA non-renewable production</t>
  </si>
  <si>
    <t>distributed renewable production</t>
  </si>
  <si>
    <t>distributed non-renewable production</t>
  </si>
  <si>
    <t>gen_vintage</t>
  </si>
  <si>
    <t>gen_is_intermittent</t>
  </si>
  <si>
    <t>ev_load</t>
  </si>
  <si>
    <t>Electric Vehicle Load (GWh)</t>
  </si>
  <si>
    <t>Purchased Power Expense - Firm ($'000)</t>
  </si>
  <si>
    <t>Purchased Power Expense - Intermittent ($'000)</t>
  </si>
  <si>
    <t>First-Year Purchased Power Expense ($'000)</t>
  </si>
  <si>
    <t>Utility-Scale Renewable Generation (GWh)</t>
  </si>
  <si>
    <t>YEAR 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</si>
</sst>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4" fillId="0" borderId="0" xfId="2" applyFont="1"/>
    <xf numFmtId="0" fontId="5" fillId="0" borderId="0" xfId="2" applyFont="1"/>
    <xf numFmtId="0" fontId="6" fillId="0" borderId="1" xfId="2" applyFont="1" applyBorder="1"/>
    <xf numFmtId="0" fontId="4" fillId="0" borderId="0" xfId="2" applyFont="1" applyFill="1"/>
    <xf numFmtId="0" fontId="7" fillId="0" borderId="0" xfId="2" applyFont="1"/>
    <xf numFmtId="0" fontId="7" fillId="0" borderId="1" xfId="2" applyFont="1" applyBorder="1"/>
    <xf numFmtId="0" fontId="7" fillId="0" borderId="1" xfId="2" applyFont="1" applyFill="1" applyBorder="1"/>
    <xf numFmtId="164" fontId="7" fillId="0" borderId="1" xfId="1" applyNumberFormat="1" applyFont="1" applyBorder="1"/>
    <xf numFmtId="0" fontId="8" fillId="0" borderId="0" xfId="2" applyFont="1"/>
    <xf numFmtId="0" fontId="9" fillId="0" borderId="0" xfId="2" applyFont="1"/>
    <xf numFmtId="0" fontId="7" fillId="0" borderId="0" xfId="2" applyFont="1" applyFill="1"/>
    <xf numFmtId="164" fontId="7" fillId="0" borderId="0" xfId="1" applyNumberFormat="1" applyFont="1"/>
    <xf numFmtId="37" fontId="7" fillId="0" borderId="1" xfId="2" applyNumberFormat="1" applyFont="1" applyBorder="1"/>
    <xf numFmtId="164" fontId="8" fillId="0" borderId="0" xfId="1" applyNumberFormat="1" applyFont="1"/>
    <xf numFmtId="164" fontId="7" fillId="0" borderId="0" xfId="1" applyNumberFormat="1" applyFont="1" applyBorder="1"/>
    <xf numFmtId="0" fontId="10" fillId="0" borderId="0" xfId="2" applyFont="1"/>
    <xf numFmtId="0" fontId="3" fillId="0" borderId="0" xfId="2" applyFont="1"/>
    <xf numFmtId="37" fontId="3" fillId="0" borderId="0" xfId="2" applyNumberFormat="1" applyFont="1"/>
    <xf numFmtId="0" fontId="3" fillId="0" borderId="0" xfId="2" applyFont="1" applyAlignment="1">
      <alignment horizontal="center" vertical="center"/>
    </xf>
    <xf numFmtId="0" fontId="3" fillId="0" borderId="0" xfId="3" applyFont="1"/>
    <xf numFmtId="0" fontId="3" fillId="0" borderId="0" xfId="0" applyFont="1"/>
    <xf numFmtId="0" fontId="4" fillId="0" borderId="0" xfId="0" applyFont="1"/>
    <xf numFmtId="0" fontId="3" fillId="0" borderId="0" xfId="2" applyFont="1" applyFill="1"/>
    <xf numFmtId="0" fontId="3" fillId="0" borderId="2" xfId="2" applyFont="1" applyBorder="1" applyAlignment="1">
      <alignment horizontal="center"/>
    </xf>
    <xf numFmtId="0" fontId="3" fillId="2" borderId="3" xfId="2" applyFont="1" applyFill="1" applyBorder="1"/>
    <xf numFmtId="164" fontId="3" fillId="0" borderId="0" xfId="2" applyNumberFormat="1" applyFont="1"/>
    <xf numFmtId="0" fontId="3" fillId="0" borderId="4" xfId="2" applyFont="1" applyBorder="1"/>
    <xf numFmtId="164" fontId="3" fillId="2" borderId="3" xfId="1" applyNumberFormat="1" applyFont="1" applyFill="1" applyBorder="1"/>
    <xf numFmtId="164" fontId="3" fillId="0" borderId="4" xfId="1" applyNumberFormat="1" applyFont="1" applyBorder="1"/>
    <xf numFmtId="164" fontId="3" fillId="0" borderId="0" xfId="1" applyNumberFormat="1" applyFont="1"/>
    <xf numFmtId="0" fontId="3" fillId="0" borderId="0" xfId="1" applyNumberFormat="1" applyFont="1"/>
    <xf numFmtId="0" fontId="7" fillId="3" borderId="1" xfId="2" applyFont="1" applyFill="1" applyBorder="1"/>
    <xf numFmtId="164" fontId="7" fillId="3" borderId="1" xfId="1" applyNumberFormat="1" applyFont="1" applyFill="1" applyBorder="1"/>
    <xf numFmtId="37" fontId="7" fillId="3" borderId="1" xfId="2" applyNumberFormat="1" applyFont="1" applyFill="1" applyBorder="1"/>
    <xf numFmtId="3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NumberFormat="1" applyAlignment="1">
      <alignment horizontal="left"/>
    </xf>
  </cellXfs>
  <cellStyles count="5">
    <cellStyle name="Comma" xfId="1" builtinId="3"/>
    <cellStyle name="Normal" xfId="0" builtinId="0"/>
    <cellStyle name="Normal 2" xfId="2" xr:uid="{1DDD3C68-CD72-4C7F-8665-B36BD5589209}"/>
    <cellStyle name="Normal 3" xfId="3" xr:uid="{4B7163EB-8EBA-46D6-88A7-7E0CC3E3F0B9}"/>
    <cellStyle name="Normal 4" xfId="4" xr:uid="{8BE25777-8EFA-1A41-A145-05224F0FE186}"/>
  </cellStyles>
  <dxfs count="0"/>
  <tableStyles count="0" defaultTableStyle="TableStyleMedium2" defaultPivotStyle="PivotStyleLight16"/>
  <colors>
    <mruColors>
      <color rgb="FFE3E3E3"/>
      <color rgb="FF000000"/>
      <color rgb="FF837755"/>
      <color rgb="FF007F3A"/>
      <color rgb="FF7F0000"/>
      <color rgb="FF00BF56"/>
      <color rgb="FFFF0000"/>
      <color rgb="FFC00000"/>
      <color rgb="FF00FF7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Oahu Energy Sources by Year</a:t>
            </a:r>
          </a:p>
        </c:rich>
      </c:tx>
      <c:layout>
        <c:manualLayout>
          <c:xMode val="edge"/>
          <c:yMode val="edge"/>
          <c:x val="0.30137871325164683"/>
          <c:y val="5.86558074907160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582256282552655E-2"/>
          <c:y val="9.1467324290998769E-2"/>
          <c:w val="0.64877302658759139"/>
          <c:h val="0.7569950581084885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'Ulupono #1'!$F$95</c:f>
              <c:strCache>
                <c:ptCount val="1"/>
                <c:pt idx="0">
                  <c:v>Utility-owned non-renewable production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#1'!$J$95:$AB$95</c:f>
              <c:numCache>
                <c:formatCode>_(* #,##0_);_(* \(#,##0\);_(* "-"??_);_(@_)</c:formatCode>
                <c:ptCount val="19"/>
                <c:pt idx="0">
                  <c:v>2531.2403751565425</c:v>
                </c:pt>
                <c:pt idx="1">
                  <c:v>2089.8100222051494</c:v>
                </c:pt>
                <c:pt idx="2">
                  <c:v>1997.2173800663379</c:v>
                </c:pt>
                <c:pt idx="3">
                  <c:v>1914.4582770843376</c:v>
                </c:pt>
                <c:pt idx="4">
                  <c:v>1851.5242328125576</c:v>
                </c:pt>
                <c:pt idx="5">
                  <c:v>1723.8155119145772</c:v>
                </c:pt>
                <c:pt idx="6">
                  <c:v>1639.3998126650877</c:v>
                </c:pt>
                <c:pt idx="7">
                  <c:v>1595.5653690094775</c:v>
                </c:pt>
                <c:pt idx="8">
                  <c:v>1558.6726451732884</c:v>
                </c:pt>
                <c:pt idx="9">
                  <c:v>1454.8882165155887</c:v>
                </c:pt>
                <c:pt idx="10">
                  <c:v>1413.6182438045296</c:v>
                </c:pt>
                <c:pt idx="11">
                  <c:v>1199.8053297956114</c:v>
                </c:pt>
                <c:pt idx="12">
                  <c:v>1058.9798176338552</c:v>
                </c:pt>
                <c:pt idx="13">
                  <c:v>911.93237413430927</c:v>
                </c:pt>
                <c:pt idx="14">
                  <c:v>809.07622555527473</c:v>
                </c:pt>
                <c:pt idx="15">
                  <c:v>709.50992046342731</c:v>
                </c:pt>
                <c:pt idx="16">
                  <c:v>669.92945665873037</c:v>
                </c:pt>
                <c:pt idx="17">
                  <c:v>664.91019503210384</c:v>
                </c:pt>
                <c:pt idx="18">
                  <c:v>626.9381846656355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3-8748-BF09-D0933C3254A3}"/>
            </c:ext>
          </c:extLst>
        </c:ser>
        <c:ser>
          <c:idx val="3"/>
          <c:order val="1"/>
          <c:tx>
            <c:strRef>
              <c:f>'Ulupono #1'!$F$97</c:f>
              <c:strCache>
                <c:ptCount val="1"/>
                <c:pt idx="0">
                  <c:v>PPA non-renewable production</c:v>
                </c:pt>
              </c:strCache>
            </c:strRef>
          </c:tx>
          <c:spPr>
            <a:solidFill>
              <a:srgbClr val="837755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#1'!$J$97:$AB$97</c:f>
              <c:numCache>
                <c:formatCode>_(* #,##0_);_(* \(#,##0\);_(* "-"??_);_(@_)</c:formatCode>
                <c:ptCount val="19"/>
                <c:pt idx="0">
                  <c:v>3071.5730784831276</c:v>
                </c:pt>
                <c:pt idx="1">
                  <c:v>3398.8799999999992</c:v>
                </c:pt>
                <c:pt idx="2">
                  <c:v>1719.3558459422281</c:v>
                </c:pt>
                <c:pt idx="3">
                  <c:v>1683.651742617426</c:v>
                </c:pt>
                <c:pt idx="4">
                  <c:v>1653.4098001052491</c:v>
                </c:pt>
                <c:pt idx="5">
                  <c:v>1644.757185536201</c:v>
                </c:pt>
                <c:pt idx="6">
                  <c:v>1646.4888191426371</c:v>
                </c:pt>
                <c:pt idx="7">
                  <c:v>1595.647745109366</c:v>
                </c:pt>
                <c:pt idx="8">
                  <c:v>1554.6738133018421</c:v>
                </c:pt>
                <c:pt idx="9">
                  <c:v>1544.6404314068682</c:v>
                </c:pt>
                <c:pt idx="10">
                  <c:v>1511.8144535584349</c:v>
                </c:pt>
                <c:pt idx="11">
                  <c:v>1512.631292403508</c:v>
                </c:pt>
                <c:pt idx="12">
                  <c:v>1512.5740701200971</c:v>
                </c:pt>
                <c:pt idx="13">
                  <c:v>1479.0476061165668</c:v>
                </c:pt>
                <c:pt idx="14">
                  <c:v>1444.018347376445</c:v>
                </c:pt>
                <c:pt idx="15">
                  <c:v>1402.2628032893854</c:v>
                </c:pt>
                <c:pt idx="16">
                  <c:v>1384.042424411238</c:v>
                </c:pt>
                <c:pt idx="17">
                  <c:v>1312.5834619542179</c:v>
                </c:pt>
                <c:pt idx="18">
                  <c:v>1327.320362083344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3-8748-BF09-D0933C3254A3}"/>
            </c:ext>
          </c:extLst>
        </c:ser>
        <c:ser>
          <c:idx val="5"/>
          <c:order val="2"/>
          <c:tx>
            <c:strRef>
              <c:f>'Ulupono #1'!$F$99</c:f>
              <c:strCache>
                <c:ptCount val="1"/>
                <c:pt idx="0">
                  <c:v>distributed non-renewable production</c:v>
                </c:pt>
              </c:strCache>
            </c:strRef>
          </c:tx>
          <c:spPr>
            <a:solidFill>
              <a:srgbClr val="E3E3E3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#1'!$J$99:$AB$99</c:f>
              <c:numCache>
                <c:formatCode>_(* #,##0_);_(* \(#,##0\);_(* "-"??_);_(@_)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33-8748-BF09-D0933C3254A3}"/>
            </c:ext>
          </c:extLst>
        </c:ser>
        <c:ser>
          <c:idx val="0"/>
          <c:order val="3"/>
          <c:tx>
            <c:strRef>
              <c:f>'Ulupono #1'!$F$94</c:f>
              <c:strCache>
                <c:ptCount val="1"/>
                <c:pt idx="0">
                  <c:v>Utility-owned renewable production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#1'!$J$94:$AB$94</c:f>
              <c:numCache>
                <c:formatCode>_(* #,##0_);_(* \(#,##0\);_(* "-"??_);_(@_)</c:formatCode>
                <c:ptCount val="19"/>
                <c:pt idx="0">
                  <c:v>5.3499862448418103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3-8748-BF09-D0933C3254A3}"/>
            </c:ext>
          </c:extLst>
        </c:ser>
        <c:ser>
          <c:idx val="2"/>
          <c:order val="4"/>
          <c:tx>
            <c:strRef>
              <c:f>'Ulupono #1'!$F$96</c:f>
              <c:strCache>
                <c:ptCount val="1"/>
                <c:pt idx="0">
                  <c:v>PPA renewable production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#1'!$J$96:$AB$96</c:f>
              <c:numCache>
                <c:formatCode>_(* #,##0_);_(* \(#,##0\);_(* "-"??_);_(@_)</c:formatCode>
                <c:ptCount val="19"/>
                <c:pt idx="0">
                  <c:v>1466.4939107709647</c:v>
                </c:pt>
                <c:pt idx="1">
                  <c:v>1497.2908424762165</c:v>
                </c:pt>
                <c:pt idx="2">
                  <c:v>3156.4339396582168</c:v>
                </c:pt>
                <c:pt idx="3">
                  <c:v>3190.0410280960496</c:v>
                </c:pt>
                <c:pt idx="4">
                  <c:v>3223.6481165338823</c:v>
                </c:pt>
                <c:pt idx="5">
                  <c:v>3257.2552049717156</c:v>
                </c:pt>
                <c:pt idx="6">
                  <c:v>3272.9422577207115</c:v>
                </c:pt>
                <c:pt idx="7">
                  <c:v>3288.1482299155309</c:v>
                </c:pt>
                <c:pt idx="8">
                  <c:v>3305.1040243272978</c:v>
                </c:pt>
                <c:pt idx="9">
                  <c:v>3292.17587365294</c:v>
                </c:pt>
                <c:pt idx="10">
                  <c:v>3286.3313937412631</c:v>
                </c:pt>
                <c:pt idx="11">
                  <c:v>3483.9816640463205</c:v>
                </c:pt>
                <c:pt idx="12">
                  <c:v>3689.4849963916918</c:v>
                </c:pt>
                <c:pt idx="13">
                  <c:v>3880.2190180339553</c:v>
                </c:pt>
                <c:pt idx="14">
                  <c:v>4056.2430735639782</c:v>
                </c:pt>
                <c:pt idx="15">
                  <c:v>4188.9956240904785</c:v>
                </c:pt>
                <c:pt idx="16">
                  <c:v>4274.4691470380676</c:v>
                </c:pt>
                <c:pt idx="17">
                  <c:v>4378.6467140623427</c:v>
                </c:pt>
                <c:pt idx="18">
                  <c:v>4433.6414620067462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3-8748-BF09-D0933C3254A3}"/>
            </c:ext>
          </c:extLst>
        </c:ser>
        <c:ser>
          <c:idx val="4"/>
          <c:order val="5"/>
          <c:tx>
            <c:strRef>
              <c:f>'Ulupono #1'!$F$98</c:f>
              <c:strCache>
                <c:ptCount val="1"/>
                <c:pt idx="0">
                  <c:v>distributed renewable production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#1'!$J$98:$AB$98</c:f>
              <c:numCache>
                <c:formatCode>_(* #,##0_);_(* \(#,##0\);_(* "-"??_);_(@_)</c:formatCode>
                <c:ptCount val="19"/>
                <c:pt idx="0">
                  <c:v>929.36186882976097</c:v>
                </c:pt>
                <c:pt idx="1">
                  <c:v>980.54721830275093</c:v>
                </c:pt>
                <c:pt idx="2">
                  <c:v>1020.1547227153478</c:v>
                </c:pt>
                <c:pt idx="3">
                  <c:v>1053.4017840063773</c:v>
                </c:pt>
                <c:pt idx="4">
                  <c:v>1093.4463845920407</c:v>
                </c:pt>
                <c:pt idx="5">
                  <c:v>1135.3386733802008</c:v>
                </c:pt>
                <c:pt idx="6">
                  <c:v>1179.0114380646291</c:v>
                </c:pt>
                <c:pt idx="7">
                  <c:v>1225.5368273198012</c:v>
                </c:pt>
                <c:pt idx="8">
                  <c:v>1264.7024416834163</c:v>
                </c:pt>
                <c:pt idx="9">
                  <c:v>1318.5469328592765</c:v>
                </c:pt>
                <c:pt idx="10">
                  <c:v>1359.8884546590782</c:v>
                </c:pt>
                <c:pt idx="11">
                  <c:v>1391.261900321628</c:v>
                </c:pt>
                <c:pt idx="12">
                  <c:v>1422.5396827289674</c:v>
                </c:pt>
                <c:pt idx="13">
                  <c:v>1450.4226894474168</c:v>
                </c:pt>
                <c:pt idx="14">
                  <c:v>1492.2809822710744</c:v>
                </c:pt>
                <c:pt idx="15">
                  <c:v>1579.6588607685403</c:v>
                </c:pt>
                <c:pt idx="16">
                  <c:v>1656.3518420219182</c:v>
                </c:pt>
                <c:pt idx="17">
                  <c:v>1697.3573446418213</c:v>
                </c:pt>
                <c:pt idx="18">
                  <c:v>1766.382855562136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33-8748-BF09-D0933C32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8412688"/>
        <c:axId val="88481440"/>
      </c:barChart>
      <c:catAx>
        <c:axId val="8841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1440"/>
        <c:crosses val="autoZero"/>
        <c:auto val="1"/>
        <c:lblAlgn val="ctr"/>
        <c:lblOffset val="100"/>
        <c:noMultiLvlLbl val="0"/>
      </c:catAx>
      <c:valAx>
        <c:axId val="884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28838209102247"/>
          <c:y val="0.1665314581025493"/>
          <c:w val="0.20821502577726553"/>
          <c:h val="0.697951457469805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22930</xdr:colOff>
      <xdr:row>100</xdr:row>
      <xdr:rowOff>171096</xdr:rowOff>
    </xdr:from>
    <xdr:to>
      <xdr:col>16</xdr:col>
      <xdr:colOff>737306</xdr:colOff>
      <xdr:row>122</xdr:row>
      <xdr:rowOff>155221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7AD7F1-C4EE-3249-9C5D-7E4498666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ovationpartners.sharepoint.com/ep/Delivery/Delivery/Solar%20Turbines/ST001/Solar%20Turbines_Energy%20Storage%20Forecast%2020170831_vF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709972/Documents/Ulupono/Model%20WIP/1155486_1_2019.10.25_v2_PBR%20RIST%20Model%20(Pre-Final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ias/Library/Containers/com.microsoft.Excel/Data/Documents/C:\Users\M709972\Documents\Ulupono\Model%20WIP\1155486_1_2019.10.25_v2_PBR%20RIST%20Model%20(Pre-Fin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Charts"/>
      <sheetName val="Forecast_Wholesale"/>
      <sheetName val="Forecast_Renewables Integration"/>
      <sheetName val="Forecast_T&amp;D"/>
      <sheetName val="Forecast_C&amp;I Demand Mgmt."/>
      <sheetName val="Assumptions&gt;&gt;"/>
      <sheetName val="Market Size"/>
      <sheetName val="Total Available Market"/>
      <sheetName val="Market Revenue"/>
      <sheetName val="Technology &amp; Use Case"/>
      <sheetName val="Country Inputs&gt;&gt;"/>
      <sheetName val="Data Input_UK"/>
      <sheetName val="Data Input_Australia"/>
      <sheetName val="Data Input_Germany"/>
      <sheetName val="Pro Formas&gt;&gt;"/>
      <sheetName val="T&amp;D"/>
      <sheetName val="Renewables Integration"/>
      <sheetName val="C&amp;I Demand Mgmt."/>
      <sheetName val="Wholesale"/>
      <sheetName val="Data&gt;&gt;"/>
      <sheetName val="Installed Base-Pipeline"/>
      <sheetName val="Fuel &amp; Electricity"/>
      <sheetName val="Tarif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0">
          <cell r="H90">
            <v>1</v>
          </cell>
          <cell r="I90">
            <v>2</v>
          </cell>
          <cell r="J90">
            <v>3</v>
          </cell>
          <cell r="K90">
            <v>4</v>
          </cell>
          <cell r="L90">
            <v>5</v>
          </cell>
          <cell r="M90">
            <v>6</v>
          </cell>
          <cell r="N90">
            <v>7</v>
          </cell>
          <cell r="O90">
            <v>8</v>
          </cell>
          <cell r="P90">
            <v>9</v>
          </cell>
          <cell r="Q90">
            <v>10</v>
          </cell>
          <cell r="R90">
            <v>11</v>
          </cell>
          <cell r="S90">
            <v>12</v>
          </cell>
          <cell r="T90">
            <v>13</v>
          </cell>
          <cell r="U90">
            <v>14</v>
          </cell>
          <cell r="V90">
            <v>15</v>
          </cell>
          <cell r="W90">
            <v>16</v>
          </cell>
          <cell r="X90">
            <v>17</v>
          </cell>
          <cell r="Y90">
            <v>18</v>
          </cell>
          <cell r="Z90">
            <v>19</v>
          </cell>
          <cell r="AA90">
            <v>20</v>
          </cell>
          <cell r="AB90">
            <v>21</v>
          </cell>
          <cell r="AC90">
            <v>22</v>
          </cell>
          <cell r="AD90">
            <v>23</v>
          </cell>
          <cell r="AE90">
            <v>24</v>
          </cell>
          <cell r="AF90">
            <v>25</v>
          </cell>
          <cell r="AG90">
            <v>26</v>
          </cell>
          <cell r="AH90">
            <v>27</v>
          </cell>
          <cell r="AI90">
            <v>28</v>
          </cell>
          <cell r="AJ90">
            <v>29</v>
          </cell>
          <cell r="AK90">
            <v>30</v>
          </cell>
        </row>
        <row r="119">
          <cell r="E119" t="str">
            <v>C&amp;I Demand Mgmt.</v>
          </cell>
          <cell r="H119">
            <v>4.5105998759886655E-2</v>
          </cell>
          <cell r="I119">
            <v>0.10818288466181715</v>
          </cell>
          <cell r="J119">
            <v>0.18939090044862514</v>
          </cell>
          <cell r="K119">
            <v>0.28571428571428575</v>
          </cell>
          <cell r="L119">
            <v>0.39099131515943186</v>
          </cell>
          <cell r="M119">
            <v>0.49729362048943343</v>
          </cell>
          <cell r="N119">
            <v>0.59708288193943015</v>
          </cell>
          <cell r="O119">
            <v>0.68500221152755236</v>
          </cell>
          <cell r="P119">
            <v>0.75853043525963104</v>
          </cell>
          <cell r="Q119">
            <v>0.81757447619364365</v>
          </cell>
          <cell r="R119">
            <v>0.86357552347183375</v>
          </cell>
          <cell r="S119">
            <v>0.89865070972393979</v>
          </cell>
          <cell r="T119">
            <v>0.92500406808270252</v>
          </cell>
          <cell r="U119">
            <v>0.94461518826510371</v>
          </cell>
          <cell r="V119">
            <v>0.95912352302657899</v>
          </cell>
          <cell r="W119">
            <v>0.9698221247320612</v>
          </cell>
          <cell r="X119">
            <v>0.97770026283051781</v>
          </cell>
          <cell r="Y119">
            <v>0.98350047721855449</v>
          </cell>
          <cell r="Z119">
            <v>0.98777357479197925</v>
          </cell>
          <cell r="AA119">
            <v>0.99092528515568623</v>
          </cell>
          <cell r="AB119">
            <v>0.99325333433720042</v>
          </cell>
          <cell r="AC119">
            <v>0.99497582590653166</v>
          </cell>
          <cell r="AD119">
            <v>0.99625249004815353</v>
          </cell>
          <cell r="AE119">
            <v>0.99720038194956495</v>
          </cell>
          <cell r="AF119">
            <v>0.99790538924372041</v>
          </cell>
          <cell r="AG119">
            <v>0.99843063161977252</v>
          </cell>
          <cell r="AH119">
            <v>0.99882258024906045</v>
          </cell>
          <cell r="AI119">
            <v>0.99911551437285973</v>
          </cell>
          <cell r="AJ119">
            <v>0.99933476898680462</v>
          </cell>
          <cell r="AK119">
            <v>0.99949910462425395</v>
          </cell>
        </row>
        <row r="120">
          <cell r="E120" t="str">
            <v>Peaker Replacement</v>
          </cell>
          <cell r="H120">
            <v>2.9576516377766593E-2</v>
          </cell>
          <cell r="I120">
            <v>7.0113852883184058E-2</v>
          </cell>
          <cell r="J120">
            <v>0.12196937232490973</v>
          </cell>
          <cell r="K120">
            <v>0.18387879453411046</v>
          </cell>
          <cell r="L120">
            <v>0.2529395040647972</v>
          </cell>
          <cell r="M120">
            <v>0.32526512790340362</v>
          </cell>
          <cell r="N120">
            <v>0.39703066485852756</v>
          </cell>
          <cell r="O120">
            <v>0.46534397502792224</v>
          </cell>
          <cell r="P120">
            <v>0.52856528551655246</v>
          </cell>
          <cell r="Q120">
            <v>0.58611786029304347</v>
          </cell>
          <cell r="R120">
            <v>0.63807871072525857</v>
          </cell>
          <cell r="S120">
            <v>0.68480537314661261</v>
          </cell>
          <cell r="T120">
            <v>0.72670571858933863</v>
          </cell>
          <cell r="U120">
            <v>0.76414288674617459</v>
          </cell>
          <cell r="V120">
            <v>0.79742377710178469</v>
          </cell>
          <cell r="W120">
            <v>0.82682195824787352</v>
          </cell>
          <cell r="X120">
            <v>0.85260415349122542</v>
          </cell>
          <cell r="Y120">
            <v>0.8750469233875644</v>
          </cell>
          <cell r="Z120">
            <v>0.89444140815160611</v>
          </cell>
          <cell r="AA120">
            <v>0.9110892297370552</v>
          </cell>
          <cell r="AB120">
            <v>0.92529389441086396</v>
          </cell>
          <cell r="AC120">
            <v>0.93735128590568983</v>
          </cell>
          <cell r="AD120">
            <v>0.94754148085771372</v>
          </cell>
          <cell r="AE120">
            <v>0.95612288177482108</v>
          </cell>
          <cell r="AF120">
            <v>0.96332880851393665</v>
          </cell>
          <cell r="AG120">
            <v>0.96936621968275305</v>
          </cell>
          <cell r="AH120">
            <v>0.97441605169281442</v>
          </cell>
          <cell r="AI120">
            <v>0.97863465343684208</v>
          </cell>
          <cell r="AJ120">
            <v>0.98215587046770936</v>
          </cell>
          <cell r="AK120">
            <v>0.9850934369364488</v>
          </cell>
        </row>
        <row r="121">
          <cell r="E121" t="str">
            <v>T&amp;D</v>
          </cell>
          <cell r="H121">
            <v>2.9576516377766593E-2</v>
          </cell>
          <cell r="I121">
            <v>7.0113852883184058E-2</v>
          </cell>
          <cell r="J121">
            <v>0.12196937232490973</v>
          </cell>
          <cell r="K121">
            <v>0.18387879453411046</v>
          </cell>
          <cell r="L121">
            <v>0.2529395040647972</v>
          </cell>
          <cell r="M121">
            <v>0.32526512790340362</v>
          </cell>
          <cell r="N121">
            <v>0.39703066485852756</v>
          </cell>
          <cell r="O121">
            <v>0.46534397502792224</v>
          </cell>
          <cell r="P121">
            <v>0.52856528551655246</v>
          </cell>
          <cell r="Q121">
            <v>0.58611786029304347</v>
          </cell>
          <cell r="R121">
            <v>0.63807871072525857</v>
          </cell>
          <cell r="S121">
            <v>0.68480537314661261</v>
          </cell>
          <cell r="T121">
            <v>0.72670571858933863</v>
          </cell>
          <cell r="U121">
            <v>0.76414288674617459</v>
          </cell>
          <cell r="V121">
            <v>0.79742377710178469</v>
          </cell>
          <cell r="W121">
            <v>0.82682195824787352</v>
          </cell>
          <cell r="X121">
            <v>0.85260415349122542</v>
          </cell>
          <cell r="Y121">
            <v>0.8750469233875644</v>
          </cell>
          <cell r="Z121">
            <v>0.89444140815160611</v>
          </cell>
          <cell r="AA121">
            <v>0.9110892297370552</v>
          </cell>
          <cell r="AB121">
            <v>0.92529389441086396</v>
          </cell>
          <cell r="AC121">
            <v>0.93735128590568983</v>
          </cell>
          <cell r="AD121">
            <v>0.94754148085771372</v>
          </cell>
          <cell r="AE121">
            <v>0.95612288177482108</v>
          </cell>
          <cell r="AF121">
            <v>0.96332880851393665</v>
          </cell>
          <cell r="AG121">
            <v>0.96936621968275305</v>
          </cell>
          <cell r="AH121">
            <v>0.97441605169281442</v>
          </cell>
          <cell r="AI121">
            <v>0.97863465343684208</v>
          </cell>
          <cell r="AJ121">
            <v>0.98215587046770936</v>
          </cell>
          <cell r="AK121">
            <v>0.9850934369364488</v>
          </cell>
        </row>
        <row r="122">
          <cell r="E122" t="str">
            <v>Renewables Integration</v>
          </cell>
          <cell r="H122">
            <v>2.9576516377766593E-2</v>
          </cell>
          <cell r="I122">
            <v>7.0113852883184058E-2</v>
          </cell>
          <cell r="J122">
            <v>0.12196937232490973</v>
          </cell>
          <cell r="K122">
            <v>0.18387879453411046</v>
          </cell>
          <cell r="L122">
            <v>0.2529395040647972</v>
          </cell>
          <cell r="M122">
            <v>0.32526512790340362</v>
          </cell>
          <cell r="N122">
            <v>0.39703066485852756</v>
          </cell>
          <cell r="O122">
            <v>0.46534397502792224</v>
          </cell>
          <cell r="P122">
            <v>0.52856528551655246</v>
          </cell>
          <cell r="Q122">
            <v>0.58611786029304347</v>
          </cell>
          <cell r="R122">
            <v>0.63807871072525857</v>
          </cell>
          <cell r="S122">
            <v>0.68480537314661261</v>
          </cell>
          <cell r="T122">
            <v>0.72670571858933863</v>
          </cell>
          <cell r="U122">
            <v>0.76414288674617459</v>
          </cell>
          <cell r="V122">
            <v>0.79742377710178469</v>
          </cell>
          <cell r="W122">
            <v>0.82682195824787352</v>
          </cell>
          <cell r="X122">
            <v>0.85260415349122542</v>
          </cell>
          <cell r="Y122">
            <v>0.8750469233875644</v>
          </cell>
          <cell r="Z122">
            <v>0.89444140815160611</v>
          </cell>
          <cell r="AA122">
            <v>0.9110892297370552</v>
          </cell>
          <cell r="AB122">
            <v>0.92529389441086396</v>
          </cell>
          <cell r="AC122">
            <v>0.93735128590568983</v>
          </cell>
          <cell r="AD122">
            <v>0.94754148085771372</v>
          </cell>
          <cell r="AE122">
            <v>0.95612288177482108</v>
          </cell>
          <cell r="AF122">
            <v>0.96332880851393665</v>
          </cell>
          <cell r="AG122">
            <v>0.96936621968275305</v>
          </cell>
          <cell r="AH122">
            <v>0.97441605169281442</v>
          </cell>
          <cell r="AI122">
            <v>0.97863465343684208</v>
          </cell>
          <cell r="AJ122">
            <v>0.98215587046770936</v>
          </cell>
          <cell r="AK122">
            <v>0.9850934369364488</v>
          </cell>
        </row>
      </sheetData>
      <sheetData sheetId="9">
        <row r="124">
          <cell r="C124" t="str">
            <v>High</v>
          </cell>
          <cell r="D124" t="str">
            <v>Commercial</v>
          </cell>
          <cell r="E124" t="str">
            <v>CAISO</v>
          </cell>
          <cell r="G124" t="str">
            <v>TWh</v>
          </cell>
        </row>
        <row r="125">
          <cell r="C125" t="str">
            <v>High</v>
          </cell>
          <cell r="D125" t="str">
            <v>Commercial</v>
          </cell>
          <cell r="E125" t="str">
            <v>ERCOT</v>
          </cell>
          <cell r="G125" t="str">
            <v>TWh</v>
          </cell>
        </row>
        <row r="126">
          <cell r="C126" t="str">
            <v>High</v>
          </cell>
          <cell r="D126" t="str">
            <v>Commercial</v>
          </cell>
          <cell r="E126" t="str">
            <v>ISONE</v>
          </cell>
          <cell r="G126" t="str">
            <v>TWh</v>
          </cell>
        </row>
        <row r="127">
          <cell r="C127" t="str">
            <v>High</v>
          </cell>
          <cell r="D127" t="str">
            <v>Commercial</v>
          </cell>
          <cell r="E127" t="str">
            <v>MISO</v>
          </cell>
          <cell r="G127" t="str">
            <v>TWh</v>
          </cell>
        </row>
        <row r="128">
          <cell r="C128" t="str">
            <v>High</v>
          </cell>
          <cell r="D128" t="str">
            <v>Commercial</v>
          </cell>
          <cell r="E128" t="str">
            <v>NYISO</v>
          </cell>
          <cell r="G128" t="str">
            <v>TWh</v>
          </cell>
        </row>
        <row r="129">
          <cell r="C129" t="str">
            <v>High</v>
          </cell>
          <cell r="D129" t="str">
            <v>Commercial</v>
          </cell>
          <cell r="E129" t="str">
            <v>PJM</v>
          </cell>
          <cell r="G129" t="str">
            <v>TWh</v>
          </cell>
        </row>
        <row r="130">
          <cell r="C130" t="str">
            <v>High</v>
          </cell>
          <cell r="D130" t="str">
            <v>Commercial</v>
          </cell>
          <cell r="E130" t="str">
            <v>SOUTHEAST</v>
          </cell>
          <cell r="G130" t="str">
            <v>TWh</v>
          </cell>
        </row>
        <row r="131">
          <cell r="C131" t="str">
            <v>High</v>
          </cell>
          <cell r="D131" t="str">
            <v>Commercial</v>
          </cell>
          <cell r="E131" t="str">
            <v>SPP</v>
          </cell>
          <cell r="G131" t="str">
            <v>TWh</v>
          </cell>
        </row>
        <row r="132">
          <cell r="C132" t="str">
            <v>High</v>
          </cell>
          <cell r="D132" t="str">
            <v>Commercial</v>
          </cell>
          <cell r="E132" t="str">
            <v>WECC (Non-CA)</v>
          </cell>
          <cell r="G132" t="str">
            <v>TWh</v>
          </cell>
        </row>
        <row r="133">
          <cell r="C133" t="str">
            <v>High</v>
          </cell>
          <cell r="D133" t="str">
            <v>Industrial</v>
          </cell>
          <cell r="E133" t="str">
            <v>CAISO</v>
          </cell>
          <cell r="G133" t="str">
            <v>TWh</v>
          </cell>
        </row>
        <row r="134">
          <cell r="C134" t="str">
            <v>High</v>
          </cell>
          <cell r="D134" t="str">
            <v>Industrial</v>
          </cell>
          <cell r="E134" t="str">
            <v>ERCOT</v>
          </cell>
          <cell r="G134" t="str">
            <v>TWh</v>
          </cell>
        </row>
        <row r="135">
          <cell r="C135" t="str">
            <v>High</v>
          </cell>
          <cell r="D135" t="str">
            <v>Industrial</v>
          </cell>
          <cell r="E135" t="str">
            <v>ISONE</v>
          </cell>
          <cell r="G135" t="str">
            <v>TWh</v>
          </cell>
        </row>
        <row r="136">
          <cell r="C136" t="str">
            <v>High</v>
          </cell>
          <cell r="D136" t="str">
            <v>Industrial</v>
          </cell>
          <cell r="E136" t="str">
            <v>MISO</v>
          </cell>
          <cell r="G136" t="str">
            <v>TWh</v>
          </cell>
        </row>
        <row r="137">
          <cell r="C137" t="str">
            <v>High</v>
          </cell>
          <cell r="D137" t="str">
            <v>Industrial</v>
          </cell>
          <cell r="E137" t="str">
            <v>NYISO</v>
          </cell>
          <cell r="G137" t="str">
            <v>TWh</v>
          </cell>
        </row>
        <row r="138">
          <cell r="C138" t="str">
            <v>High</v>
          </cell>
          <cell r="D138" t="str">
            <v>Industrial</v>
          </cell>
          <cell r="E138" t="str">
            <v>PJM</v>
          </cell>
          <cell r="G138" t="str">
            <v>TWh</v>
          </cell>
        </row>
        <row r="139">
          <cell r="C139" t="str">
            <v>High</v>
          </cell>
          <cell r="D139" t="str">
            <v>Industrial</v>
          </cell>
          <cell r="E139" t="str">
            <v>SOUTHEAST</v>
          </cell>
          <cell r="G139" t="str">
            <v>TWh</v>
          </cell>
        </row>
        <row r="140">
          <cell r="C140" t="str">
            <v>High</v>
          </cell>
          <cell r="D140" t="str">
            <v>Industrial</v>
          </cell>
          <cell r="E140" t="str">
            <v>SPP</v>
          </cell>
          <cell r="G140" t="str">
            <v>TWh</v>
          </cell>
        </row>
        <row r="141">
          <cell r="C141" t="str">
            <v>High</v>
          </cell>
          <cell r="D141" t="str">
            <v>Industrial</v>
          </cell>
          <cell r="E141" t="str">
            <v>WECC (Non-CA)</v>
          </cell>
          <cell r="G141" t="str">
            <v>TWh</v>
          </cell>
        </row>
        <row r="142">
          <cell r="C142" t="str">
            <v>High</v>
          </cell>
          <cell r="D142" t="str">
            <v>Residential</v>
          </cell>
          <cell r="E142" t="str">
            <v>CAISO</v>
          </cell>
          <cell r="G142" t="str">
            <v>TWh</v>
          </cell>
        </row>
        <row r="143">
          <cell r="C143" t="str">
            <v>High</v>
          </cell>
          <cell r="D143" t="str">
            <v>Residential</v>
          </cell>
          <cell r="E143" t="str">
            <v>ERCOT</v>
          </cell>
          <cell r="G143" t="str">
            <v>TWh</v>
          </cell>
        </row>
        <row r="144">
          <cell r="C144" t="str">
            <v>High</v>
          </cell>
          <cell r="D144" t="str">
            <v>Residential</v>
          </cell>
          <cell r="E144" t="str">
            <v>ISONE</v>
          </cell>
          <cell r="G144" t="str">
            <v>TWh</v>
          </cell>
        </row>
        <row r="145">
          <cell r="C145" t="str">
            <v>High</v>
          </cell>
          <cell r="D145" t="str">
            <v>Residential</v>
          </cell>
          <cell r="E145" t="str">
            <v>MISO</v>
          </cell>
          <cell r="G145" t="str">
            <v>TWh</v>
          </cell>
        </row>
        <row r="146">
          <cell r="C146" t="str">
            <v>High</v>
          </cell>
          <cell r="D146" t="str">
            <v>Residential</v>
          </cell>
          <cell r="E146" t="str">
            <v>NYISO</v>
          </cell>
          <cell r="G146" t="str">
            <v>TWh</v>
          </cell>
        </row>
        <row r="147">
          <cell r="C147" t="str">
            <v>High</v>
          </cell>
          <cell r="D147" t="str">
            <v>Residential</v>
          </cell>
          <cell r="E147" t="str">
            <v>PJM</v>
          </cell>
          <cell r="G147" t="str">
            <v>TWh</v>
          </cell>
        </row>
        <row r="148">
          <cell r="C148" t="str">
            <v>High</v>
          </cell>
          <cell r="D148" t="str">
            <v>Residential</v>
          </cell>
          <cell r="E148" t="str">
            <v>SOUTHEAST</v>
          </cell>
          <cell r="G148" t="str">
            <v>TWh</v>
          </cell>
        </row>
        <row r="149">
          <cell r="C149" t="str">
            <v>High</v>
          </cell>
          <cell r="D149" t="str">
            <v>Residential</v>
          </cell>
          <cell r="E149" t="str">
            <v>SPP</v>
          </cell>
          <cell r="G149" t="str">
            <v>TWh</v>
          </cell>
        </row>
        <row r="150">
          <cell r="C150" t="str">
            <v>High</v>
          </cell>
          <cell r="D150" t="str">
            <v>Residential</v>
          </cell>
          <cell r="E150" t="str">
            <v>WECC (Non-CA)</v>
          </cell>
          <cell r="G150" t="str">
            <v>TWh</v>
          </cell>
        </row>
        <row r="151">
          <cell r="C151" t="str">
            <v>High</v>
          </cell>
          <cell r="D151" t="str">
            <v>Total</v>
          </cell>
          <cell r="E151" t="str">
            <v>CAISO</v>
          </cell>
          <cell r="G151" t="str">
            <v>TWh</v>
          </cell>
        </row>
        <row r="152">
          <cell r="C152" t="str">
            <v>High</v>
          </cell>
          <cell r="D152" t="str">
            <v>Total</v>
          </cell>
          <cell r="E152" t="str">
            <v>ERCOT</v>
          </cell>
          <cell r="G152" t="str">
            <v>TWh</v>
          </cell>
        </row>
        <row r="153">
          <cell r="C153" t="str">
            <v>High</v>
          </cell>
          <cell r="D153" t="str">
            <v>Total</v>
          </cell>
          <cell r="E153" t="str">
            <v>ISONE</v>
          </cell>
          <cell r="G153" t="str">
            <v>TWh</v>
          </cell>
        </row>
        <row r="154">
          <cell r="C154" t="str">
            <v>High</v>
          </cell>
          <cell r="D154" t="str">
            <v>Total</v>
          </cell>
          <cell r="E154" t="str">
            <v>MISO</v>
          </cell>
          <cell r="G154" t="str">
            <v>TWh</v>
          </cell>
        </row>
        <row r="155">
          <cell r="C155" t="str">
            <v>High</v>
          </cell>
          <cell r="D155" t="str">
            <v>Total</v>
          </cell>
          <cell r="E155" t="str">
            <v>NYISO</v>
          </cell>
          <cell r="G155" t="str">
            <v>TWh</v>
          </cell>
        </row>
        <row r="156">
          <cell r="C156" t="str">
            <v>High</v>
          </cell>
          <cell r="D156" t="str">
            <v>Total</v>
          </cell>
          <cell r="E156" t="str">
            <v>PJM</v>
          </cell>
          <cell r="G156" t="str">
            <v>TWh</v>
          </cell>
        </row>
        <row r="157">
          <cell r="C157" t="str">
            <v>High</v>
          </cell>
          <cell r="D157" t="str">
            <v>Total</v>
          </cell>
          <cell r="E157" t="str">
            <v>SOUTHEAST</v>
          </cell>
          <cell r="G157" t="str">
            <v>TWh</v>
          </cell>
        </row>
        <row r="158">
          <cell r="C158" t="str">
            <v>High</v>
          </cell>
          <cell r="D158" t="str">
            <v>Total</v>
          </cell>
          <cell r="E158" t="str">
            <v>SPP</v>
          </cell>
          <cell r="G158" t="str">
            <v>TWh</v>
          </cell>
        </row>
        <row r="159">
          <cell r="C159" t="str">
            <v>High</v>
          </cell>
          <cell r="D159" t="str">
            <v>Total</v>
          </cell>
          <cell r="E159" t="str">
            <v>WECC (Non-CA)</v>
          </cell>
          <cell r="G159" t="str">
            <v>TWh</v>
          </cell>
        </row>
        <row r="160">
          <cell r="C160" t="str">
            <v>High</v>
          </cell>
          <cell r="D160" t="str">
            <v>Transportation</v>
          </cell>
          <cell r="E160" t="str">
            <v>CAISO</v>
          </cell>
          <cell r="G160" t="str">
            <v>TWh</v>
          </cell>
        </row>
        <row r="161">
          <cell r="C161" t="str">
            <v>High</v>
          </cell>
          <cell r="D161" t="str">
            <v>Transportation</v>
          </cell>
          <cell r="E161" t="str">
            <v>ERCOT</v>
          </cell>
          <cell r="G161" t="str">
            <v>TWh</v>
          </cell>
        </row>
        <row r="162">
          <cell r="C162" t="str">
            <v>High</v>
          </cell>
          <cell r="D162" t="str">
            <v>Transportation</v>
          </cell>
          <cell r="E162" t="str">
            <v>ISONE</v>
          </cell>
          <cell r="G162" t="str">
            <v>TWh</v>
          </cell>
        </row>
        <row r="163">
          <cell r="C163" t="str">
            <v>High</v>
          </cell>
          <cell r="D163" t="str">
            <v>Transportation</v>
          </cell>
          <cell r="E163" t="str">
            <v>MISO</v>
          </cell>
          <cell r="G163" t="str">
            <v>TWh</v>
          </cell>
        </row>
        <row r="164">
          <cell r="C164" t="str">
            <v>High</v>
          </cell>
          <cell r="D164" t="str">
            <v>Transportation</v>
          </cell>
          <cell r="E164" t="str">
            <v>NYISO</v>
          </cell>
          <cell r="G164" t="str">
            <v>TWh</v>
          </cell>
        </row>
        <row r="165">
          <cell r="C165" t="str">
            <v>High</v>
          </cell>
          <cell r="D165" t="str">
            <v>Transportation</v>
          </cell>
          <cell r="E165" t="str">
            <v>PJM</v>
          </cell>
          <cell r="G165" t="str">
            <v>TWh</v>
          </cell>
        </row>
        <row r="166">
          <cell r="C166" t="str">
            <v>High</v>
          </cell>
          <cell r="D166" t="str">
            <v>Transportation</v>
          </cell>
          <cell r="E166" t="str">
            <v>SOUTHEAST</v>
          </cell>
          <cell r="G166" t="str">
            <v>TWh</v>
          </cell>
        </row>
        <row r="167">
          <cell r="C167" t="str">
            <v>High</v>
          </cell>
          <cell r="D167" t="str">
            <v>Transportation</v>
          </cell>
          <cell r="E167" t="str">
            <v>SPP</v>
          </cell>
          <cell r="G167" t="str">
            <v>TWh</v>
          </cell>
        </row>
        <row r="168">
          <cell r="C168" t="str">
            <v>High</v>
          </cell>
          <cell r="D168" t="str">
            <v>Transportation</v>
          </cell>
          <cell r="E168" t="str">
            <v>WECC (Non-CA)</v>
          </cell>
          <cell r="G168" t="str">
            <v>TWh</v>
          </cell>
        </row>
        <row r="169">
          <cell r="C169" t="str">
            <v>Low</v>
          </cell>
          <cell r="D169" t="str">
            <v>Commercial</v>
          </cell>
          <cell r="E169" t="str">
            <v>CAISO</v>
          </cell>
          <cell r="G169" t="str">
            <v>TWh</v>
          </cell>
        </row>
        <row r="170">
          <cell r="C170" t="str">
            <v>Low</v>
          </cell>
          <cell r="D170" t="str">
            <v>Commercial</v>
          </cell>
          <cell r="E170" t="str">
            <v>ERCOT</v>
          </cell>
          <cell r="G170" t="str">
            <v>TWh</v>
          </cell>
        </row>
        <row r="171">
          <cell r="C171" t="str">
            <v>Low</v>
          </cell>
          <cell r="D171" t="str">
            <v>Commercial</v>
          </cell>
          <cell r="E171" t="str">
            <v>ISONE</v>
          </cell>
          <cell r="G171" t="str">
            <v>TWh</v>
          </cell>
        </row>
        <row r="172">
          <cell r="C172" t="str">
            <v>Low</v>
          </cell>
          <cell r="D172" t="str">
            <v>Commercial</v>
          </cell>
          <cell r="E172" t="str">
            <v>MISO</v>
          </cell>
          <cell r="G172" t="str">
            <v>TWh</v>
          </cell>
        </row>
        <row r="173">
          <cell r="C173" t="str">
            <v>Low</v>
          </cell>
          <cell r="D173" t="str">
            <v>Commercial</v>
          </cell>
          <cell r="E173" t="str">
            <v>NYISO</v>
          </cell>
          <cell r="G173" t="str">
            <v>TWh</v>
          </cell>
        </row>
        <row r="174">
          <cell r="C174" t="str">
            <v>Low</v>
          </cell>
          <cell r="D174" t="str">
            <v>Commercial</v>
          </cell>
          <cell r="E174" t="str">
            <v>PJM</v>
          </cell>
          <cell r="G174" t="str">
            <v>TWh</v>
          </cell>
        </row>
        <row r="175">
          <cell r="C175" t="str">
            <v>Low</v>
          </cell>
          <cell r="D175" t="str">
            <v>Commercial</v>
          </cell>
          <cell r="E175" t="str">
            <v>SOUTHEAST</v>
          </cell>
          <cell r="G175" t="str">
            <v>TWh</v>
          </cell>
        </row>
        <row r="176">
          <cell r="C176" t="str">
            <v>Low</v>
          </cell>
          <cell r="D176" t="str">
            <v>Commercial</v>
          </cell>
          <cell r="E176" t="str">
            <v>SPP</v>
          </cell>
          <cell r="G176" t="str">
            <v>TWh</v>
          </cell>
        </row>
        <row r="177">
          <cell r="C177" t="str">
            <v>Low</v>
          </cell>
          <cell r="D177" t="str">
            <v>Commercial</v>
          </cell>
          <cell r="E177" t="str">
            <v>WECC (Non-CA)</v>
          </cell>
          <cell r="G177" t="str">
            <v>TWh</v>
          </cell>
        </row>
        <row r="178">
          <cell r="C178" t="str">
            <v>Low</v>
          </cell>
          <cell r="D178" t="str">
            <v>Industrial</v>
          </cell>
          <cell r="E178" t="str">
            <v>CAISO</v>
          </cell>
          <cell r="G178" t="str">
            <v>TWh</v>
          </cell>
        </row>
        <row r="179">
          <cell r="C179" t="str">
            <v>Low</v>
          </cell>
          <cell r="D179" t="str">
            <v>Industrial</v>
          </cell>
          <cell r="E179" t="str">
            <v>ERCOT</v>
          </cell>
          <cell r="G179" t="str">
            <v>TWh</v>
          </cell>
        </row>
        <row r="180">
          <cell r="C180" t="str">
            <v>Low</v>
          </cell>
          <cell r="D180" t="str">
            <v>Industrial</v>
          </cell>
          <cell r="E180" t="str">
            <v>ISONE</v>
          </cell>
          <cell r="G180" t="str">
            <v>TWh</v>
          </cell>
        </row>
        <row r="181">
          <cell r="C181" t="str">
            <v>Low</v>
          </cell>
          <cell r="D181" t="str">
            <v>Industrial</v>
          </cell>
          <cell r="E181" t="str">
            <v>MISO</v>
          </cell>
          <cell r="G181" t="str">
            <v>TWh</v>
          </cell>
        </row>
        <row r="182">
          <cell r="C182" t="str">
            <v>Low</v>
          </cell>
          <cell r="D182" t="str">
            <v>Industrial</v>
          </cell>
          <cell r="E182" t="str">
            <v>NYISO</v>
          </cell>
          <cell r="G182" t="str">
            <v>TWh</v>
          </cell>
        </row>
        <row r="183">
          <cell r="C183" t="str">
            <v>Low</v>
          </cell>
          <cell r="D183" t="str">
            <v>Industrial</v>
          </cell>
          <cell r="E183" t="str">
            <v>PJM</v>
          </cell>
          <cell r="G183" t="str">
            <v>TWh</v>
          </cell>
        </row>
        <row r="184">
          <cell r="C184" t="str">
            <v>Low</v>
          </cell>
          <cell r="D184" t="str">
            <v>Industrial</v>
          </cell>
          <cell r="E184" t="str">
            <v>SOUTHEAST</v>
          </cell>
          <cell r="G184" t="str">
            <v>TWh</v>
          </cell>
        </row>
        <row r="185">
          <cell r="C185" t="str">
            <v>Low</v>
          </cell>
          <cell r="D185" t="str">
            <v>Industrial</v>
          </cell>
          <cell r="E185" t="str">
            <v>SPP</v>
          </cell>
          <cell r="G185" t="str">
            <v>TWh</v>
          </cell>
        </row>
        <row r="186">
          <cell r="C186" t="str">
            <v>Low</v>
          </cell>
          <cell r="D186" t="str">
            <v>Industrial</v>
          </cell>
          <cell r="E186" t="str">
            <v>WECC (Non-CA)</v>
          </cell>
          <cell r="G186" t="str">
            <v>TWh</v>
          </cell>
        </row>
        <row r="187">
          <cell r="C187" t="str">
            <v>Low</v>
          </cell>
          <cell r="D187" t="str">
            <v>Residential</v>
          </cell>
          <cell r="E187" t="str">
            <v>CAISO</v>
          </cell>
          <cell r="G187" t="str">
            <v>TWh</v>
          </cell>
        </row>
        <row r="188">
          <cell r="C188" t="str">
            <v>Low</v>
          </cell>
          <cell r="D188" t="str">
            <v>Residential</v>
          </cell>
          <cell r="E188" t="str">
            <v>ERCOT</v>
          </cell>
          <cell r="G188" t="str">
            <v>TWh</v>
          </cell>
        </row>
        <row r="189">
          <cell r="C189" t="str">
            <v>Low</v>
          </cell>
          <cell r="D189" t="str">
            <v>Residential</v>
          </cell>
          <cell r="E189" t="str">
            <v>ISONE</v>
          </cell>
          <cell r="G189" t="str">
            <v>TWh</v>
          </cell>
        </row>
        <row r="190">
          <cell r="C190" t="str">
            <v>Low</v>
          </cell>
          <cell r="D190" t="str">
            <v>Residential</v>
          </cell>
          <cell r="E190" t="str">
            <v>MISO</v>
          </cell>
          <cell r="G190" t="str">
            <v>TWh</v>
          </cell>
        </row>
        <row r="191">
          <cell r="C191" t="str">
            <v>Low</v>
          </cell>
          <cell r="D191" t="str">
            <v>Residential</v>
          </cell>
          <cell r="E191" t="str">
            <v>NYISO</v>
          </cell>
          <cell r="G191" t="str">
            <v>TWh</v>
          </cell>
        </row>
        <row r="192">
          <cell r="C192" t="str">
            <v>Low</v>
          </cell>
          <cell r="D192" t="str">
            <v>Residential</v>
          </cell>
          <cell r="E192" t="str">
            <v>PJM</v>
          </cell>
          <cell r="G192" t="str">
            <v>TWh</v>
          </cell>
        </row>
        <row r="193">
          <cell r="C193" t="str">
            <v>Low</v>
          </cell>
          <cell r="D193" t="str">
            <v>Residential</v>
          </cell>
          <cell r="E193" t="str">
            <v>SOUTHEAST</v>
          </cell>
          <cell r="G193" t="str">
            <v>TWh</v>
          </cell>
        </row>
        <row r="194">
          <cell r="C194" t="str">
            <v>Low</v>
          </cell>
          <cell r="D194" t="str">
            <v>Residential</v>
          </cell>
          <cell r="E194" t="str">
            <v>SPP</v>
          </cell>
          <cell r="G194" t="str">
            <v>TWh</v>
          </cell>
        </row>
        <row r="195">
          <cell r="C195" t="str">
            <v>Low</v>
          </cell>
          <cell r="D195" t="str">
            <v>Residential</v>
          </cell>
          <cell r="E195" t="str">
            <v>WECC (Non-CA)</v>
          </cell>
          <cell r="G195" t="str">
            <v>TWh</v>
          </cell>
        </row>
        <row r="196">
          <cell r="C196" t="str">
            <v>Low</v>
          </cell>
          <cell r="D196" t="str">
            <v>Total</v>
          </cell>
          <cell r="E196" t="str">
            <v>CAISO</v>
          </cell>
          <cell r="G196" t="str">
            <v>TWh</v>
          </cell>
        </row>
        <row r="197">
          <cell r="C197" t="str">
            <v>Low</v>
          </cell>
          <cell r="D197" t="str">
            <v>Total</v>
          </cell>
          <cell r="E197" t="str">
            <v>ERCOT</v>
          </cell>
          <cell r="G197" t="str">
            <v>TWh</v>
          </cell>
        </row>
        <row r="198">
          <cell r="C198" t="str">
            <v>Low</v>
          </cell>
          <cell r="D198" t="str">
            <v>Total</v>
          </cell>
          <cell r="E198" t="str">
            <v>ISONE</v>
          </cell>
          <cell r="G198" t="str">
            <v>TWh</v>
          </cell>
        </row>
        <row r="199">
          <cell r="C199" t="str">
            <v>Low</v>
          </cell>
          <cell r="D199" t="str">
            <v>Total</v>
          </cell>
          <cell r="E199" t="str">
            <v>MISO</v>
          </cell>
          <cell r="G199" t="str">
            <v>TWh</v>
          </cell>
        </row>
        <row r="200">
          <cell r="C200" t="str">
            <v>Low</v>
          </cell>
          <cell r="D200" t="str">
            <v>Total</v>
          </cell>
          <cell r="E200" t="str">
            <v>NYISO</v>
          </cell>
          <cell r="G200" t="str">
            <v>TWh</v>
          </cell>
        </row>
        <row r="201">
          <cell r="C201" t="str">
            <v>Low</v>
          </cell>
          <cell r="D201" t="str">
            <v>Total</v>
          </cell>
          <cell r="E201" t="str">
            <v>PJM</v>
          </cell>
          <cell r="G201" t="str">
            <v>TWh</v>
          </cell>
        </row>
        <row r="202">
          <cell r="C202" t="str">
            <v>Low</v>
          </cell>
          <cell r="D202" t="str">
            <v>Total</v>
          </cell>
          <cell r="E202" t="str">
            <v>SOUTHEAST</v>
          </cell>
          <cell r="G202" t="str">
            <v>TWh</v>
          </cell>
        </row>
        <row r="203">
          <cell r="C203" t="str">
            <v>Low</v>
          </cell>
          <cell r="D203" t="str">
            <v>Total</v>
          </cell>
          <cell r="E203" t="str">
            <v>SPP</v>
          </cell>
          <cell r="G203" t="str">
            <v>TWh</v>
          </cell>
        </row>
        <row r="204">
          <cell r="C204" t="str">
            <v>Low</v>
          </cell>
          <cell r="D204" t="str">
            <v>Total</v>
          </cell>
          <cell r="E204" t="str">
            <v>WECC (Non-CA)</v>
          </cell>
          <cell r="G204" t="str">
            <v>TWh</v>
          </cell>
        </row>
        <row r="205">
          <cell r="C205" t="str">
            <v>Low</v>
          </cell>
          <cell r="D205" t="str">
            <v>Transportation</v>
          </cell>
          <cell r="E205" t="str">
            <v>CAISO</v>
          </cell>
          <cell r="G205" t="str">
            <v>TWh</v>
          </cell>
        </row>
        <row r="206">
          <cell r="C206" t="str">
            <v>Low</v>
          </cell>
          <cell r="D206" t="str">
            <v>Transportation</v>
          </cell>
          <cell r="E206" t="str">
            <v>ERCOT</v>
          </cell>
          <cell r="G206" t="str">
            <v>TWh</v>
          </cell>
        </row>
        <row r="207">
          <cell r="C207" t="str">
            <v>Low</v>
          </cell>
          <cell r="D207" t="str">
            <v>Transportation</v>
          </cell>
          <cell r="E207" t="str">
            <v>ISONE</v>
          </cell>
          <cell r="G207" t="str">
            <v>TWh</v>
          </cell>
        </row>
        <row r="208">
          <cell r="C208" t="str">
            <v>Low</v>
          </cell>
          <cell r="D208" t="str">
            <v>Transportation</v>
          </cell>
          <cell r="E208" t="str">
            <v>MISO</v>
          </cell>
          <cell r="G208" t="str">
            <v>TWh</v>
          </cell>
        </row>
        <row r="209">
          <cell r="C209" t="str">
            <v>Low</v>
          </cell>
          <cell r="D209" t="str">
            <v>Transportation</v>
          </cell>
          <cell r="E209" t="str">
            <v>NYISO</v>
          </cell>
          <cell r="G209" t="str">
            <v>TWh</v>
          </cell>
        </row>
        <row r="210">
          <cell r="C210" t="str">
            <v>Low</v>
          </cell>
          <cell r="D210" t="str">
            <v>Transportation</v>
          </cell>
          <cell r="E210" t="str">
            <v>PJM</v>
          </cell>
          <cell r="G210" t="str">
            <v>TWh</v>
          </cell>
        </row>
        <row r="211">
          <cell r="C211" t="str">
            <v>Low</v>
          </cell>
          <cell r="D211" t="str">
            <v>Transportation</v>
          </cell>
          <cell r="E211" t="str">
            <v>SOUTHEAST</v>
          </cell>
          <cell r="G211" t="str">
            <v>TWh</v>
          </cell>
        </row>
        <row r="212">
          <cell r="C212" t="str">
            <v>Low</v>
          </cell>
          <cell r="D212" t="str">
            <v>Transportation</v>
          </cell>
          <cell r="E212" t="str">
            <v>SPP</v>
          </cell>
          <cell r="G212" t="str">
            <v>TWh</v>
          </cell>
        </row>
        <row r="213">
          <cell r="C213" t="str">
            <v>Low</v>
          </cell>
          <cell r="D213" t="str">
            <v>Transportation</v>
          </cell>
          <cell r="E213" t="str">
            <v>WECC (Non-CA)</v>
          </cell>
          <cell r="G213" t="str">
            <v>TWh</v>
          </cell>
        </row>
        <row r="214">
          <cell r="C214" t="str">
            <v>Base</v>
          </cell>
          <cell r="D214" t="str">
            <v>Commercial</v>
          </cell>
          <cell r="E214" t="str">
            <v>CAISO</v>
          </cell>
          <cell r="G214" t="str">
            <v>TWh</v>
          </cell>
        </row>
        <row r="215">
          <cell r="C215" t="str">
            <v>Base</v>
          </cell>
          <cell r="D215" t="str">
            <v>Commercial</v>
          </cell>
          <cell r="E215" t="str">
            <v>ERCOT</v>
          </cell>
          <cell r="G215" t="str">
            <v>TWh</v>
          </cell>
        </row>
        <row r="216">
          <cell r="C216" t="str">
            <v>Base</v>
          </cell>
          <cell r="D216" t="str">
            <v>Commercial</v>
          </cell>
          <cell r="E216" t="str">
            <v>ISONE</v>
          </cell>
          <cell r="G216" t="str">
            <v>TWh</v>
          </cell>
        </row>
        <row r="217">
          <cell r="C217" t="str">
            <v>Base</v>
          </cell>
          <cell r="D217" t="str">
            <v>Commercial</v>
          </cell>
          <cell r="E217" t="str">
            <v>MISO</v>
          </cell>
          <cell r="G217" t="str">
            <v>TWh</v>
          </cell>
        </row>
        <row r="218">
          <cell r="C218" t="str">
            <v>Base</v>
          </cell>
          <cell r="D218" t="str">
            <v>Commercial</v>
          </cell>
          <cell r="E218" t="str">
            <v>NYISO</v>
          </cell>
          <cell r="G218" t="str">
            <v>TWh</v>
          </cell>
        </row>
        <row r="219">
          <cell r="C219" t="str">
            <v>Base</v>
          </cell>
          <cell r="D219" t="str">
            <v>Commercial</v>
          </cell>
          <cell r="E219" t="str">
            <v>PJM</v>
          </cell>
          <cell r="G219" t="str">
            <v>TWh</v>
          </cell>
        </row>
        <row r="220">
          <cell r="C220" t="str">
            <v>Base</v>
          </cell>
          <cell r="D220" t="str">
            <v>Commercial</v>
          </cell>
          <cell r="E220" t="str">
            <v>SOUTHEAST</v>
          </cell>
          <cell r="G220" t="str">
            <v>TWh</v>
          </cell>
        </row>
        <row r="221">
          <cell r="C221" t="str">
            <v>Base</v>
          </cell>
          <cell r="D221" t="str">
            <v>Commercial</v>
          </cell>
          <cell r="E221" t="str">
            <v>SPP</v>
          </cell>
          <cell r="G221" t="str">
            <v>TWh</v>
          </cell>
        </row>
        <row r="222">
          <cell r="C222" t="str">
            <v>Base</v>
          </cell>
          <cell r="D222" t="str">
            <v>Commercial</v>
          </cell>
          <cell r="E222" t="str">
            <v>WECC (Non-CA)</v>
          </cell>
          <cell r="G222" t="str">
            <v>TWh</v>
          </cell>
        </row>
        <row r="223">
          <cell r="C223" t="str">
            <v>Base</v>
          </cell>
          <cell r="D223" t="str">
            <v>Industrial</v>
          </cell>
          <cell r="E223" t="str">
            <v>CAISO</v>
          </cell>
          <cell r="G223" t="str">
            <v>TWh</v>
          </cell>
        </row>
        <row r="224">
          <cell r="C224" t="str">
            <v>Base</v>
          </cell>
          <cell r="D224" t="str">
            <v>Industrial</v>
          </cell>
          <cell r="E224" t="str">
            <v>ERCOT</v>
          </cell>
          <cell r="G224" t="str">
            <v>TWh</v>
          </cell>
        </row>
        <row r="225">
          <cell r="C225" t="str">
            <v>Base</v>
          </cell>
          <cell r="D225" t="str">
            <v>Industrial</v>
          </cell>
          <cell r="E225" t="str">
            <v>ISONE</v>
          </cell>
          <cell r="G225" t="str">
            <v>TWh</v>
          </cell>
        </row>
        <row r="226">
          <cell r="C226" t="str">
            <v>Base</v>
          </cell>
          <cell r="D226" t="str">
            <v>Industrial</v>
          </cell>
          <cell r="E226" t="str">
            <v>MISO</v>
          </cell>
          <cell r="G226" t="str">
            <v>TWh</v>
          </cell>
        </row>
        <row r="227">
          <cell r="C227" t="str">
            <v>Base</v>
          </cell>
          <cell r="D227" t="str">
            <v>Industrial</v>
          </cell>
          <cell r="E227" t="str">
            <v>NYISO</v>
          </cell>
          <cell r="G227" t="str">
            <v>TWh</v>
          </cell>
        </row>
        <row r="228">
          <cell r="C228" t="str">
            <v>Base</v>
          </cell>
          <cell r="D228" t="str">
            <v>Industrial</v>
          </cell>
          <cell r="E228" t="str">
            <v>PJM</v>
          </cell>
          <cell r="G228" t="str">
            <v>TWh</v>
          </cell>
        </row>
        <row r="229">
          <cell r="C229" t="str">
            <v>Base</v>
          </cell>
          <cell r="D229" t="str">
            <v>Industrial</v>
          </cell>
          <cell r="E229" t="str">
            <v>SOUTHEAST</v>
          </cell>
          <cell r="G229" t="str">
            <v>TWh</v>
          </cell>
        </row>
        <row r="230">
          <cell r="C230" t="str">
            <v>Base</v>
          </cell>
          <cell r="D230" t="str">
            <v>Industrial</v>
          </cell>
          <cell r="E230" t="str">
            <v>SPP</v>
          </cell>
          <cell r="G230" t="str">
            <v>TWh</v>
          </cell>
        </row>
        <row r="231">
          <cell r="C231" t="str">
            <v>Base</v>
          </cell>
          <cell r="D231" t="str">
            <v>Industrial</v>
          </cell>
          <cell r="E231" t="str">
            <v>WECC (Non-CA)</v>
          </cell>
          <cell r="G231" t="str">
            <v>TWh</v>
          </cell>
        </row>
        <row r="232">
          <cell r="C232" t="str">
            <v>Base</v>
          </cell>
          <cell r="D232" t="str">
            <v>Residential</v>
          </cell>
          <cell r="E232" t="str">
            <v>CAISO</v>
          </cell>
          <cell r="G232" t="str">
            <v>TWh</v>
          </cell>
        </row>
        <row r="233">
          <cell r="C233" t="str">
            <v>Base</v>
          </cell>
          <cell r="D233" t="str">
            <v>Residential</v>
          </cell>
          <cell r="E233" t="str">
            <v>ERCOT</v>
          </cell>
          <cell r="G233" t="str">
            <v>TWh</v>
          </cell>
        </row>
        <row r="234">
          <cell r="C234" t="str">
            <v>Base</v>
          </cell>
          <cell r="D234" t="str">
            <v>Residential</v>
          </cell>
          <cell r="E234" t="str">
            <v>ISONE</v>
          </cell>
          <cell r="G234" t="str">
            <v>TWh</v>
          </cell>
        </row>
        <row r="235">
          <cell r="C235" t="str">
            <v>Base</v>
          </cell>
          <cell r="D235" t="str">
            <v>Residential</v>
          </cell>
          <cell r="E235" t="str">
            <v>MISO</v>
          </cell>
          <cell r="G235" t="str">
            <v>TWh</v>
          </cell>
        </row>
        <row r="236">
          <cell r="C236" t="str">
            <v>Base</v>
          </cell>
          <cell r="D236" t="str">
            <v>Residential</v>
          </cell>
          <cell r="E236" t="str">
            <v>NYISO</v>
          </cell>
          <cell r="G236" t="str">
            <v>TWh</v>
          </cell>
        </row>
        <row r="237">
          <cell r="C237" t="str">
            <v>Base</v>
          </cell>
          <cell r="D237" t="str">
            <v>Residential</v>
          </cell>
          <cell r="E237" t="str">
            <v>PJM</v>
          </cell>
          <cell r="G237" t="str">
            <v>TWh</v>
          </cell>
        </row>
        <row r="238">
          <cell r="C238" t="str">
            <v>Base</v>
          </cell>
          <cell r="D238" t="str">
            <v>Residential</v>
          </cell>
          <cell r="E238" t="str">
            <v>SOUTHEAST</v>
          </cell>
          <cell r="G238" t="str">
            <v>TWh</v>
          </cell>
        </row>
        <row r="239">
          <cell r="C239" t="str">
            <v>Base</v>
          </cell>
          <cell r="D239" t="str">
            <v>Residential</v>
          </cell>
          <cell r="E239" t="str">
            <v>SPP</v>
          </cell>
          <cell r="G239" t="str">
            <v>TWh</v>
          </cell>
        </row>
        <row r="240">
          <cell r="C240" t="str">
            <v>Base</v>
          </cell>
          <cell r="D240" t="str">
            <v>Residential</v>
          </cell>
          <cell r="E240" t="str">
            <v>WECC (Non-CA)</v>
          </cell>
          <cell r="G240" t="str">
            <v>TWh</v>
          </cell>
        </row>
        <row r="241">
          <cell r="C241" t="str">
            <v>Base</v>
          </cell>
          <cell r="D241" t="str">
            <v>Total</v>
          </cell>
          <cell r="E241" t="str">
            <v>CAISO</v>
          </cell>
          <cell r="G241" t="str">
            <v>TWh</v>
          </cell>
        </row>
        <row r="242">
          <cell r="C242" t="str">
            <v>Base</v>
          </cell>
          <cell r="D242" t="str">
            <v>Total</v>
          </cell>
          <cell r="E242" t="str">
            <v>ERCOT</v>
          </cell>
          <cell r="G242" t="str">
            <v>TWh</v>
          </cell>
        </row>
        <row r="243">
          <cell r="C243" t="str">
            <v>Base</v>
          </cell>
          <cell r="D243" t="str">
            <v>Total</v>
          </cell>
          <cell r="E243" t="str">
            <v>ISONE</v>
          </cell>
          <cell r="G243" t="str">
            <v>TWh</v>
          </cell>
        </row>
        <row r="244">
          <cell r="C244" t="str">
            <v>Base</v>
          </cell>
          <cell r="D244" t="str">
            <v>Total</v>
          </cell>
          <cell r="E244" t="str">
            <v>MISO</v>
          </cell>
          <cell r="G244" t="str">
            <v>TWh</v>
          </cell>
        </row>
        <row r="245">
          <cell r="C245" t="str">
            <v>Base</v>
          </cell>
          <cell r="D245" t="str">
            <v>Total</v>
          </cell>
          <cell r="E245" t="str">
            <v>NYISO</v>
          </cell>
          <cell r="G245" t="str">
            <v>TWh</v>
          </cell>
        </row>
        <row r="246">
          <cell r="C246" t="str">
            <v>Base</v>
          </cell>
          <cell r="D246" t="str">
            <v>Total</v>
          </cell>
          <cell r="E246" t="str">
            <v>PJM</v>
          </cell>
          <cell r="G246" t="str">
            <v>TWh</v>
          </cell>
        </row>
        <row r="247">
          <cell r="C247" t="str">
            <v>Base</v>
          </cell>
          <cell r="D247" t="str">
            <v>Total</v>
          </cell>
          <cell r="E247" t="str">
            <v>SOUTHEAST</v>
          </cell>
          <cell r="G247" t="str">
            <v>TWh</v>
          </cell>
        </row>
        <row r="248">
          <cell r="C248" t="str">
            <v>Base</v>
          </cell>
          <cell r="D248" t="str">
            <v>Total</v>
          </cell>
          <cell r="E248" t="str">
            <v>SPP</v>
          </cell>
          <cell r="G248" t="str">
            <v>TWh</v>
          </cell>
        </row>
        <row r="249">
          <cell r="C249" t="str">
            <v>Base</v>
          </cell>
          <cell r="D249" t="str">
            <v>Total</v>
          </cell>
          <cell r="E249" t="str">
            <v>WECC (Non-CA)</v>
          </cell>
          <cell r="G249" t="str">
            <v>TWh</v>
          </cell>
        </row>
        <row r="250">
          <cell r="C250" t="str">
            <v>Base</v>
          </cell>
          <cell r="D250" t="str">
            <v>Transportation</v>
          </cell>
          <cell r="E250" t="str">
            <v>CAISO</v>
          </cell>
          <cell r="G250" t="str">
            <v>TWh</v>
          </cell>
        </row>
        <row r="251">
          <cell r="C251" t="str">
            <v>Base</v>
          </cell>
          <cell r="D251" t="str">
            <v>Transportation</v>
          </cell>
          <cell r="E251" t="str">
            <v>ERCOT</v>
          </cell>
          <cell r="G251" t="str">
            <v>TWh</v>
          </cell>
        </row>
        <row r="252">
          <cell r="C252" t="str">
            <v>Base</v>
          </cell>
          <cell r="D252" t="str">
            <v>Transportation</v>
          </cell>
          <cell r="E252" t="str">
            <v>ISONE</v>
          </cell>
          <cell r="G252" t="str">
            <v>TWh</v>
          </cell>
        </row>
        <row r="253">
          <cell r="C253" t="str">
            <v>Base</v>
          </cell>
          <cell r="D253" t="str">
            <v>Transportation</v>
          </cell>
          <cell r="E253" t="str">
            <v>MISO</v>
          </cell>
          <cell r="G253" t="str">
            <v>TWh</v>
          </cell>
        </row>
        <row r="254">
          <cell r="C254" t="str">
            <v>Base</v>
          </cell>
          <cell r="D254" t="str">
            <v>Transportation</v>
          </cell>
          <cell r="E254" t="str">
            <v>NYISO</v>
          </cell>
          <cell r="G254" t="str">
            <v>TWh</v>
          </cell>
        </row>
        <row r="255">
          <cell r="C255" t="str">
            <v>Base</v>
          </cell>
          <cell r="D255" t="str">
            <v>Transportation</v>
          </cell>
          <cell r="E255" t="str">
            <v>PJM</v>
          </cell>
          <cell r="G255" t="str">
            <v>TWh</v>
          </cell>
        </row>
        <row r="256">
          <cell r="C256" t="str">
            <v>Base</v>
          </cell>
          <cell r="D256" t="str">
            <v>Transportation</v>
          </cell>
          <cell r="E256" t="str">
            <v>SOUTHEAST</v>
          </cell>
          <cell r="G256" t="str">
            <v>TWh</v>
          </cell>
        </row>
        <row r="257">
          <cell r="C257" t="str">
            <v>Base</v>
          </cell>
          <cell r="D257" t="str">
            <v>Transportation</v>
          </cell>
          <cell r="E257" t="str">
            <v>SPP</v>
          </cell>
          <cell r="G257" t="str">
            <v>TWh</v>
          </cell>
        </row>
        <row r="258">
          <cell r="C258" t="str">
            <v>Base</v>
          </cell>
          <cell r="D258" t="str">
            <v>Transportation</v>
          </cell>
          <cell r="E258" t="str">
            <v>WECC (Non-CA)</v>
          </cell>
          <cell r="G258" t="str">
            <v>TWh</v>
          </cell>
        </row>
        <row r="259">
          <cell r="C259" t="str">
            <v>High</v>
          </cell>
          <cell r="D259" t="str">
            <v>Commercial</v>
          </cell>
          <cell r="E259" t="str">
            <v>CAISO</v>
          </cell>
          <cell r="G259" t="str">
            <v>MW</v>
          </cell>
        </row>
        <row r="260">
          <cell r="C260" t="str">
            <v>High</v>
          </cell>
          <cell r="D260" t="str">
            <v>Commercial</v>
          </cell>
          <cell r="E260" t="str">
            <v>ERCOT</v>
          </cell>
          <cell r="G260" t="str">
            <v>MW</v>
          </cell>
        </row>
        <row r="261">
          <cell r="C261" t="str">
            <v>High</v>
          </cell>
          <cell r="D261" t="str">
            <v>Commercial</v>
          </cell>
          <cell r="E261" t="str">
            <v>ISONE</v>
          </cell>
          <cell r="G261" t="str">
            <v>MW</v>
          </cell>
        </row>
        <row r="262">
          <cell r="C262" t="str">
            <v>High</v>
          </cell>
          <cell r="D262" t="str">
            <v>Commercial</v>
          </cell>
          <cell r="E262" t="str">
            <v>MISO</v>
          </cell>
          <cell r="G262" t="str">
            <v>MW</v>
          </cell>
        </row>
        <row r="263">
          <cell r="C263" t="str">
            <v>High</v>
          </cell>
          <cell r="D263" t="str">
            <v>Commercial</v>
          </cell>
          <cell r="E263" t="str">
            <v>NYISO</v>
          </cell>
          <cell r="G263" t="str">
            <v>MW</v>
          </cell>
        </row>
        <row r="264">
          <cell r="C264" t="str">
            <v>High</v>
          </cell>
          <cell r="D264" t="str">
            <v>Commercial</v>
          </cell>
          <cell r="E264" t="str">
            <v>PJM</v>
          </cell>
          <cell r="G264" t="str">
            <v>MW</v>
          </cell>
        </row>
        <row r="265">
          <cell r="C265" t="str">
            <v>High</v>
          </cell>
          <cell r="D265" t="str">
            <v>Commercial</v>
          </cell>
          <cell r="E265" t="str">
            <v>SOUTHEAST</v>
          </cell>
          <cell r="G265" t="str">
            <v>MW</v>
          </cell>
        </row>
        <row r="266">
          <cell r="C266" t="str">
            <v>High</v>
          </cell>
          <cell r="D266" t="str">
            <v>Commercial</v>
          </cell>
          <cell r="E266" t="str">
            <v>SPP</v>
          </cell>
          <cell r="G266" t="str">
            <v>MW</v>
          </cell>
        </row>
        <row r="267">
          <cell r="C267" t="str">
            <v>High</v>
          </cell>
          <cell r="D267" t="str">
            <v>Commercial</v>
          </cell>
          <cell r="E267" t="str">
            <v>WECC (Non-CA)</v>
          </cell>
          <cell r="G267" t="str">
            <v>MW</v>
          </cell>
        </row>
        <row r="268">
          <cell r="C268" t="str">
            <v>High</v>
          </cell>
          <cell r="D268" t="str">
            <v>Industrial</v>
          </cell>
          <cell r="E268" t="str">
            <v>CAISO</v>
          </cell>
          <cell r="G268" t="str">
            <v>MW</v>
          </cell>
        </row>
        <row r="269">
          <cell r="C269" t="str">
            <v>High</v>
          </cell>
          <cell r="D269" t="str">
            <v>Industrial</v>
          </cell>
          <cell r="E269" t="str">
            <v>ERCOT</v>
          </cell>
          <cell r="G269" t="str">
            <v>MW</v>
          </cell>
        </row>
        <row r="270">
          <cell r="C270" t="str">
            <v>High</v>
          </cell>
          <cell r="D270" t="str">
            <v>Industrial</v>
          </cell>
          <cell r="E270" t="str">
            <v>ISONE</v>
          </cell>
          <cell r="G270" t="str">
            <v>MW</v>
          </cell>
        </row>
        <row r="271">
          <cell r="C271" t="str">
            <v>High</v>
          </cell>
          <cell r="D271" t="str">
            <v>Industrial</v>
          </cell>
          <cell r="E271" t="str">
            <v>MISO</v>
          </cell>
          <cell r="G271" t="str">
            <v>MW</v>
          </cell>
        </row>
        <row r="272">
          <cell r="C272" t="str">
            <v>High</v>
          </cell>
          <cell r="D272" t="str">
            <v>Industrial</v>
          </cell>
          <cell r="E272" t="str">
            <v>NYISO</v>
          </cell>
          <cell r="G272" t="str">
            <v>MW</v>
          </cell>
        </row>
        <row r="273">
          <cell r="C273" t="str">
            <v>High</v>
          </cell>
          <cell r="D273" t="str">
            <v>Industrial</v>
          </cell>
          <cell r="E273" t="str">
            <v>PJM</v>
          </cell>
          <cell r="G273" t="str">
            <v>MW</v>
          </cell>
        </row>
        <row r="274">
          <cell r="C274" t="str">
            <v>High</v>
          </cell>
          <cell r="D274" t="str">
            <v>Industrial</v>
          </cell>
          <cell r="E274" t="str">
            <v>SOUTHEAST</v>
          </cell>
          <cell r="G274" t="str">
            <v>MW</v>
          </cell>
        </row>
        <row r="275">
          <cell r="C275" t="str">
            <v>High</v>
          </cell>
          <cell r="D275" t="str">
            <v>Industrial</v>
          </cell>
          <cell r="E275" t="str">
            <v>SPP</v>
          </cell>
          <cell r="G275" t="str">
            <v>MW</v>
          </cell>
        </row>
        <row r="276">
          <cell r="C276" t="str">
            <v>High</v>
          </cell>
          <cell r="D276" t="str">
            <v>Industrial</v>
          </cell>
          <cell r="E276" t="str">
            <v>WECC (Non-CA)</v>
          </cell>
          <cell r="G276" t="str">
            <v>MW</v>
          </cell>
        </row>
        <row r="277">
          <cell r="C277" t="str">
            <v>High</v>
          </cell>
          <cell r="D277" t="str">
            <v>Residential</v>
          </cell>
          <cell r="E277" t="str">
            <v>CAISO</v>
          </cell>
          <cell r="G277" t="str">
            <v>MW</v>
          </cell>
        </row>
        <row r="278">
          <cell r="C278" t="str">
            <v>High</v>
          </cell>
          <cell r="D278" t="str">
            <v>Residential</v>
          </cell>
          <cell r="E278" t="str">
            <v>ERCOT</v>
          </cell>
          <cell r="G278" t="str">
            <v>MW</v>
          </cell>
        </row>
        <row r="279">
          <cell r="C279" t="str">
            <v>High</v>
          </cell>
          <cell r="D279" t="str">
            <v>Residential</v>
          </cell>
          <cell r="E279" t="str">
            <v>ISONE</v>
          </cell>
          <cell r="G279" t="str">
            <v>MW</v>
          </cell>
        </row>
        <row r="280">
          <cell r="C280" t="str">
            <v>High</v>
          </cell>
          <cell r="D280" t="str">
            <v>Residential</v>
          </cell>
          <cell r="E280" t="str">
            <v>MISO</v>
          </cell>
          <cell r="G280" t="str">
            <v>MW</v>
          </cell>
        </row>
        <row r="281">
          <cell r="C281" t="str">
            <v>High</v>
          </cell>
          <cell r="D281" t="str">
            <v>Residential</v>
          </cell>
          <cell r="E281" t="str">
            <v>NYISO</v>
          </cell>
          <cell r="G281" t="str">
            <v>MW</v>
          </cell>
        </row>
        <row r="282">
          <cell r="C282" t="str">
            <v>High</v>
          </cell>
          <cell r="D282" t="str">
            <v>Residential</v>
          </cell>
          <cell r="E282" t="str">
            <v>PJM</v>
          </cell>
          <cell r="G282" t="str">
            <v>MW</v>
          </cell>
        </row>
        <row r="283">
          <cell r="C283" t="str">
            <v>High</v>
          </cell>
          <cell r="D283" t="str">
            <v>Residential</v>
          </cell>
          <cell r="E283" t="str">
            <v>SOUTHEAST</v>
          </cell>
          <cell r="G283" t="str">
            <v>MW</v>
          </cell>
        </row>
        <row r="284">
          <cell r="C284" t="str">
            <v>High</v>
          </cell>
          <cell r="D284" t="str">
            <v>Residential</v>
          </cell>
          <cell r="E284" t="str">
            <v>SPP</v>
          </cell>
          <cell r="G284" t="str">
            <v>MW</v>
          </cell>
        </row>
        <row r="285">
          <cell r="C285" t="str">
            <v>High</v>
          </cell>
          <cell r="D285" t="str">
            <v>Residential</v>
          </cell>
          <cell r="E285" t="str">
            <v>WECC (Non-CA)</v>
          </cell>
          <cell r="G285" t="str">
            <v>MW</v>
          </cell>
        </row>
        <row r="286">
          <cell r="C286" t="str">
            <v>High</v>
          </cell>
          <cell r="D286" t="str">
            <v>Total</v>
          </cell>
          <cell r="E286" t="str">
            <v>CAISO</v>
          </cell>
          <cell r="G286" t="str">
            <v>MW</v>
          </cell>
        </row>
        <row r="287">
          <cell r="C287" t="str">
            <v>High</v>
          </cell>
          <cell r="D287" t="str">
            <v>Total</v>
          </cell>
          <cell r="E287" t="str">
            <v>ERCOT</v>
          </cell>
          <cell r="G287" t="str">
            <v>MW</v>
          </cell>
        </row>
        <row r="288">
          <cell r="C288" t="str">
            <v>High</v>
          </cell>
          <cell r="D288" t="str">
            <v>Total</v>
          </cell>
          <cell r="E288" t="str">
            <v>ISONE</v>
          </cell>
          <cell r="G288" t="str">
            <v>MW</v>
          </cell>
        </row>
        <row r="289">
          <cell r="C289" t="str">
            <v>High</v>
          </cell>
          <cell r="D289" t="str">
            <v>Total</v>
          </cell>
          <cell r="E289" t="str">
            <v>MISO</v>
          </cell>
          <cell r="G289" t="str">
            <v>MW</v>
          </cell>
        </row>
        <row r="290">
          <cell r="C290" t="str">
            <v>High</v>
          </cell>
          <cell r="D290" t="str">
            <v>Total</v>
          </cell>
          <cell r="E290" t="str">
            <v>NYISO</v>
          </cell>
          <cell r="G290" t="str">
            <v>MW</v>
          </cell>
        </row>
        <row r="291">
          <cell r="C291" t="str">
            <v>High</v>
          </cell>
          <cell r="D291" t="str">
            <v>Total</v>
          </cell>
          <cell r="E291" t="str">
            <v>PJM</v>
          </cell>
          <cell r="G291" t="str">
            <v>MW</v>
          </cell>
        </row>
        <row r="292">
          <cell r="C292" t="str">
            <v>High</v>
          </cell>
          <cell r="D292" t="str">
            <v>Total</v>
          </cell>
          <cell r="E292" t="str">
            <v>SOUTHEAST</v>
          </cell>
          <cell r="G292" t="str">
            <v>MW</v>
          </cell>
        </row>
        <row r="293">
          <cell r="C293" t="str">
            <v>High</v>
          </cell>
          <cell r="D293" t="str">
            <v>Total</v>
          </cell>
          <cell r="E293" t="str">
            <v>SPP</v>
          </cell>
          <cell r="G293" t="str">
            <v>MW</v>
          </cell>
        </row>
        <row r="294">
          <cell r="C294" t="str">
            <v>High</v>
          </cell>
          <cell r="D294" t="str">
            <v>Total</v>
          </cell>
          <cell r="E294" t="str">
            <v>WECC (Non-CA)</v>
          </cell>
          <cell r="G294" t="str">
            <v>MW</v>
          </cell>
        </row>
        <row r="295">
          <cell r="C295" t="str">
            <v>High</v>
          </cell>
          <cell r="D295" t="str">
            <v>Transportation</v>
          </cell>
          <cell r="E295" t="str">
            <v>CAISO</v>
          </cell>
          <cell r="G295" t="str">
            <v>MW</v>
          </cell>
        </row>
        <row r="296">
          <cell r="C296" t="str">
            <v>High</v>
          </cell>
          <cell r="D296" t="str">
            <v>Transportation</v>
          </cell>
          <cell r="E296" t="str">
            <v>ERCOT</v>
          </cell>
          <cell r="G296" t="str">
            <v>MW</v>
          </cell>
        </row>
        <row r="297">
          <cell r="C297" t="str">
            <v>High</v>
          </cell>
          <cell r="D297" t="str">
            <v>Transportation</v>
          </cell>
          <cell r="E297" t="str">
            <v>ISONE</v>
          </cell>
          <cell r="G297" t="str">
            <v>MW</v>
          </cell>
        </row>
        <row r="298">
          <cell r="C298" t="str">
            <v>High</v>
          </cell>
          <cell r="D298" t="str">
            <v>Transportation</v>
          </cell>
          <cell r="E298" t="str">
            <v>MISO</v>
          </cell>
          <cell r="G298" t="str">
            <v>MW</v>
          </cell>
        </row>
        <row r="299">
          <cell r="C299" t="str">
            <v>High</v>
          </cell>
          <cell r="D299" t="str">
            <v>Transportation</v>
          </cell>
          <cell r="E299" t="str">
            <v>NYISO</v>
          </cell>
          <cell r="G299" t="str">
            <v>MW</v>
          </cell>
        </row>
        <row r="300">
          <cell r="C300" t="str">
            <v>High</v>
          </cell>
          <cell r="D300" t="str">
            <v>Transportation</v>
          </cell>
          <cell r="E300" t="str">
            <v>PJM</v>
          </cell>
          <cell r="G300" t="str">
            <v>MW</v>
          </cell>
        </row>
        <row r="301">
          <cell r="C301" t="str">
            <v>High</v>
          </cell>
          <cell r="D301" t="str">
            <v>Transportation</v>
          </cell>
          <cell r="E301" t="str">
            <v>SOUTHEAST</v>
          </cell>
          <cell r="G301" t="str">
            <v>MW</v>
          </cell>
        </row>
        <row r="302">
          <cell r="C302" t="str">
            <v>High</v>
          </cell>
          <cell r="D302" t="str">
            <v>Transportation</v>
          </cell>
          <cell r="E302" t="str">
            <v>SPP</v>
          </cell>
          <cell r="G302" t="str">
            <v>MW</v>
          </cell>
        </row>
        <row r="303">
          <cell r="C303" t="str">
            <v>High</v>
          </cell>
          <cell r="D303" t="str">
            <v>Transportation</v>
          </cell>
          <cell r="E303" t="str">
            <v>WECC (Non-CA)</v>
          </cell>
          <cell r="G303" t="str">
            <v>MW</v>
          </cell>
        </row>
        <row r="304">
          <cell r="C304" t="str">
            <v>Low</v>
          </cell>
          <cell r="D304" t="str">
            <v>Commercial</v>
          </cell>
          <cell r="E304" t="str">
            <v>CAISO</v>
          </cell>
          <cell r="G304" t="str">
            <v>MW</v>
          </cell>
        </row>
        <row r="305">
          <cell r="C305" t="str">
            <v>Low</v>
          </cell>
          <cell r="D305" t="str">
            <v>Commercial</v>
          </cell>
          <cell r="E305" t="str">
            <v>ERCOT</v>
          </cell>
          <cell r="G305" t="str">
            <v>MW</v>
          </cell>
        </row>
        <row r="306">
          <cell r="C306" t="str">
            <v>Low</v>
          </cell>
          <cell r="D306" t="str">
            <v>Commercial</v>
          </cell>
          <cell r="E306" t="str">
            <v>ISONE</v>
          </cell>
          <cell r="G306" t="str">
            <v>MW</v>
          </cell>
        </row>
        <row r="307">
          <cell r="C307" t="str">
            <v>Low</v>
          </cell>
          <cell r="D307" t="str">
            <v>Commercial</v>
          </cell>
          <cell r="E307" t="str">
            <v>MISO</v>
          </cell>
          <cell r="G307" t="str">
            <v>MW</v>
          </cell>
        </row>
        <row r="308">
          <cell r="C308" t="str">
            <v>Low</v>
          </cell>
          <cell r="D308" t="str">
            <v>Commercial</v>
          </cell>
          <cell r="E308" t="str">
            <v>NYISO</v>
          </cell>
          <cell r="G308" t="str">
            <v>MW</v>
          </cell>
        </row>
        <row r="309">
          <cell r="C309" t="str">
            <v>Low</v>
          </cell>
          <cell r="D309" t="str">
            <v>Commercial</v>
          </cell>
          <cell r="E309" t="str">
            <v>PJM</v>
          </cell>
          <cell r="G309" t="str">
            <v>MW</v>
          </cell>
        </row>
        <row r="310">
          <cell r="C310" t="str">
            <v>Low</v>
          </cell>
          <cell r="D310" t="str">
            <v>Commercial</v>
          </cell>
          <cell r="E310" t="str">
            <v>SOUTHEAST</v>
          </cell>
          <cell r="G310" t="str">
            <v>MW</v>
          </cell>
        </row>
        <row r="311">
          <cell r="C311" t="str">
            <v>Low</v>
          </cell>
          <cell r="D311" t="str">
            <v>Commercial</v>
          </cell>
          <cell r="E311" t="str">
            <v>SPP</v>
          </cell>
          <cell r="G311" t="str">
            <v>MW</v>
          </cell>
        </row>
        <row r="312">
          <cell r="C312" t="str">
            <v>Low</v>
          </cell>
          <cell r="D312" t="str">
            <v>Commercial</v>
          </cell>
          <cell r="E312" t="str">
            <v>WECC (Non-CA)</v>
          </cell>
          <cell r="G312" t="str">
            <v>MW</v>
          </cell>
        </row>
        <row r="313">
          <cell r="C313" t="str">
            <v>Low</v>
          </cell>
          <cell r="D313" t="str">
            <v>Industrial</v>
          </cell>
          <cell r="E313" t="str">
            <v>CAISO</v>
          </cell>
          <cell r="G313" t="str">
            <v>MW</v>
          </cell>
        </row>
        <row r="314">
          <cell r="C314" t="str">
            <v>Low</v>
          </cell>
          <cell r="D314" t="str">
            <v>Industrial</v>
          </cell>
          <cell r="E314" t="str">
            <v>ERCOT</v>
          </cell>
          <cell r="G314" t="str">
            <v>MW</v>
          </cell>
        </row>
        <row r="315">
          <cell r="C315" t="str">
            <v>Low</v>
          </cell>
          <cell r="D315" t="str">
            <v>Industrial</v>
          </cell>
          <cell r="E315" t="str">
            <v>ISONE</v>
          </cell>
          <cell r="G315" t="str">
            <v>MW</v>
          </cell>
        </row>
        <row r="316">
          <cell r="C316" t="str">
            <v>Low</v>
          </cell>
          <cell r="D316" t="str">
            <v>Industrial</v>
          </cell>
          <cell r="E316" t="str">
            <v>MISO</v>
          </cell>
          <cell r="G316" t="str">
            <v>MW</v>
          </cell>
        </row>
        <row r="317">
          <cell r="C317" t="str">
            <v>Low</v>
          </cell>
          <cell r="D317" t="str">
            <v>Industrial</v>
          </cell>
          <cell r="E317" t="str">
            <v>NYISO</v>
          </cell>
          <cell r="G317" t="str">
            <v>MW</v>
          </cell>
        </row>
        <row r="318">
          <cell r="C318" t="str">
            <v>Low</v>
          </cell>
          <cell r="D318" t="str">
            <v>Industrial</v>
          </cell>
          <cell r="E318" t="str">
            <v>PJM</v>
          </cell>
          <cell r="G318" t="str">
            <v>MW</v>
          </cell>
        </row>
        <row r="319">
          <cell r="C319" t="str">
            <v>Low</v>
          </cell>
          <cell r="D319" t="str">
            <v>Industrial</v>
          </cell>
          <cell r="E319" t="str">
            <v>SOUTHEAST</v>
          </cell>
          <cell r="G319" t="str">
            <v>MW</v>
          </cell>
        </row>
        <row r="320">
          <cell r="C320" t="str">
            <v>Low</v>
          </cell>
          <cell r="D320" t="str">
            <v>Industrial</v>
          </cell>
          <cell r="E320" t="str">
            <v>SPP</v>
          </cell>
          <cell r="G320" t="str">
            <v>MW</v>
          </cell>
        </row>
        <row r="321">
          <cell r="C321" t="str">
            <v>Low</v>
          </cell>
          <cell r="D321" t="str">
            <v>Industrial</v>
          </cell>
          <cell r="E321" t="str">
            <v>WECC (Non-CA)</v>
          </cell>
          <cell r="G321" t="str">
            <v>MW</v>
          </cell>
        </row>
        <row r="322">
          <cell r="C322" t="str">
            <v>Low</v>
          </cell>
          <cell r="D322" t="str">
            <v>Residential</v>
          </cell>
          <cell r="E322" t="str">
            <v>CAISO</v>
          </cell>
          <cell r="G322" t="str">
            <v>MW</v>
          </cell>
        </row>
        <row r="323">
          <cell r="C323" t="str">
            <v>Low</v>
          </cell>
          <cell r="D323" t="str">
            <v>Residential</v>
          </cell>
          <cell r="E323" t="str">
            <v>ERCOT</v>
          </cell>
          <cell r="G323" t="str">
            <v>MW</v>
          </cell>
        </row>
        <row r="324">
          <cell r="C324" t="str">
            <v>Low</v>
          </cell>
          <cell r="D324" t="str">
            <v>Residential</v>
          </cell>
          <cell r="E324" t="str">
            <v>ISONE</v>
          </cell>
          <cell r="G324" t="str">
            <v>MW</v>
          </cell>
        </row>
        <row r="325">
          <cell r="C325" t="str">
            <v>Low</v>
          </cell>
          <cell r="D325" t="str">
            <v>Residential</v>
          </cell>
          <cell r="E325" t="str">
            <v>MISO</v>
          </cell>
          <cell r="G325" t="str">
            <v>MW</v>
          </cell>
        </row>
        <row r="326">
          <cell r="C326" t="str">
            <v>Low</v>
          </cell>
          <cell r="D326" t="str">
            <v>Residential</v>
          </cell>
          <cell r="E326" t="str">
            <v>NYISO</v>
          </cell>
          <cell r="G326" t="str">
            <v>MW</v>
          </cell>
        </row>
        <row r="327">
          <cell r="C327" t="str">
            <v>Low</v>
          </cell>
          <cell r="D327" t="str">
            <v>Residential</v>
          </cell>
          <cell r="E327" t="str">
            <v>PJM</v>
          </cell>
          <cell r="G327" t="str">
            <v>MW</v>
          </cell>
        </row>
        <row r="328">
          <cell r="C328" t="str">
            <v>Low</v>
          </cell>
          <cell r="D328" t="str">
            <v>Residential</v>
          </cell>
          <cell r="E328" t="str">
            <v>SOUTHEAST</v>
          </cell>
          <cell r="G328" t="str">
            <v>MW</v>
          </cell>
        </row>
        <row r="329">
          <cell r="C329" t="str">
            <v>Low</v>
          </cell>
          <cell r="D329" t="str">
            <v>Residential</v>
          </cell>
          <cell r="E329" t="str">
            <v>SPP</v>
          </cell>
          <cell r="G329" t="str">
            <v>MW</v>
          </cell>
        </row>
        <row r="330">
          <cell r="C330" t="str">
            <v>Low</v>
          </cell>
          <cell r="D330" t="str">
            <v>Residential</v>
          </cell>
          <cell r="E330" t="str">
            <v>WECC (Non-CA)</v>
          </cell>
          <cell r="G330" t="str">
            <v>MW</v>
          </cell>
        </row>
        <row r="331">
          <cell r="C331" t="str">
            <v>Low</v>
          </cell>
          <cell r="D331" t="str">
            <v>Total</v>
          </cell>
          <cell r="E331" t="str">
            <v>CAISO</v>
          </cell>
          <cell r="G331" t="str">
            <v>MW</v>
          </cell>
        </row>
        <row r="332">
          <cell r="C332" t="str">
            <v>Low</v>
          </cell>
          <cell r="D332" t="str">
            <v>Total</v>
          </cell>
          <cell r="E332" t="str">
            <v>ERCOT</v>
          </cell>
          <cell r="G332" t="str">
            <v>MW</v>
          </cell>
        </row>
        <row r="333">
          <cell r="C333" t="str">
            <v>Low</v>
          </cell>
          <cell r="D333" t="str">
            <v>Total</v>
          </cell>
          <cell r="E333" t="str">
            <v>ISONE</v>
          </cell>
          <cell r="G333" t="str">
            <v>MW</v>
          </cell>
        </row>
        <row r="334">
          <cell r="C334" t="str">
            <v>Low</v>
          </cell>
          <cell r="D334" t="str">
            <v>Total</v>
          </cell>
          <cell r="E334" t="str">
            <v>MISO</v>
          </cell>
          <cell r="G334" t="str">
            <v>MW</v>
          </cell>
        </row>
        <row r="335">
          <cell r="C335" t="str">
            <v>Low</v>
          </cell>
          <cell r="D335" t="str">
            <v>Total</v>
          </cell>
          <cell r="E335" t="str">
            <v>NYISO</v>
          </cell>
          <cell r="G335" t="str">
            <v>MW</v>
          </cell>
        </row>
        <row r="336">
          <cell r="C336" t="str">
            <v>Low</v>
          </cell>
          <cell r="D336" t="str">
            <v>Total</v>
          </cell>
          <cell r="E336" t="str">
            <v>PJM</v>
          </cell>
          <cell r="G336" t="str">
            <v>MW</v>
          </cell>
        </row>
        <row r="337">
          <cell r="C337" t="str">
            <v>Low</v>
          </cell>
          <cell r="D337" t="str">
            <v>Total</v>
          </cell>
          <cell r="E337" t="str">
            <v>SOUTHEAST</v>
          </cell>
          <cell r="G337" t="str">
            <v>MW</v>
          </cell>
        </row>
        <row r="338">
          <cell r="C338" t="str">
            <v>Low</v>
          </cell>
          <cell r="D338" t="str">
            <v>Total</v>
          </cell>
          <cell r="E338" t="str">
            <v>SPP</v>
          </cell>
          <cell r="G338" t="str">
            <v>MW</v>
          </cell>
        </row>
        <row r="339">
          <cell r="C339" t="str">
            <v>Low</v>
          </cell>
          <cell r="D339" t="str">
            <v>Total</v>
          </cell>
          <cell r="E339" t="str">
            <v>WECC (Non-CA)</v>
          </cell>
          <cell r="G339" t="str">
            <v>MW</v>
          </cell>
        </row>
        <row r="340">
          <cell r="C340" t="str">
            <v>Low</v>
          </cell>
          <cell r="D340" t="str">
            <v>Transportation</v>
          </cell>
          <cell r="E340" t="str">
            <v>CAISO</v>
          </cell>
          <cell r="G340" t="str">
            <v>MW</v>
          </cell>
        </row>
        <row r="341">
          <cell r="C341" t="str">
            <v>Low</v>
          </cell>
          <cell r="D341" t="str">
            <v>Transportation</v>
          </cell>
          <cell r="E341" t="str">
            <v>ERCOT</v>
          </cell>
          <cell r="G341" t="str">
            <v>MW</v>
          </cell>
        </row>
        <row r="342">
          <cell r="C342" t="str">
            <v>Low</v>
          </cell>
          <cell r="D342" t="str">
            <v>Transportation</v>
          </cell>
          <cell r="E342" t="str">
            <v>ISONE</v>
          </cell>
          <cell r="G342" t="str">
            <v>MW</v>
          </cell>
        </row>
        <row r="343">
          <cell r="C343" t="str">
            <v>Low</v>
          </cell>
          <cell r="D343" t="str">
            <v>Transportation</v>
          </cell>
          <cell r="E343" t="str">
            <v>MISO</v>
          </cell>
          <cell r="G343" t="str">
            <v>MW</v>
          </cell>
        </row>
        <row r="344">
          <cell r="C344" t="str">
            <v>Low</v>
          </cell>
          <cell r="D344" t="str">
            <v>Transportation</v>
          </cell>
          <cell r="E344" t="str">
            <v>NYISO</v>
          </cell>
          <cell r="G344" t="str">
            <v>MW</v>
          </cell>
        </row>
        <row r="345">
          <cell r="C345" t="str">
            <v>Low</v>
          </cell>
          <cell r="D345" t="str">
            <v>Transportation</v>
          </cell>
          <cell r="E345" t="str">
            <v>PJM</v>
          </cell>
          <cell r="G345" t="str">
            <v>MW</v>
          </cell>
        </row>
        <row r="346">
          <cell r="C346" t="str">
            <v>Low</v>
          </cell>
          <cell r="D346" t="str">
            <v>Transportation</v>
          </cell>
          <cell r="E346" t="str">
            <v>SOUTHEAST</v>
          </cell>
          <cell r="G346" t="str">
            <v>MW</v>
          </cell>
        </row>
        <row r="347">
          <cell r="C347" t="str">
            <v>Low</v>
          </cell>
          <cell r="D347" t="str">
            <v>Transportation</v>
          </cell>
          <cell r="E347" t="str">
            <v>SPP</v>
          </cell>
          <cell r="G347" t="str">
            <v>MW</v>
          </cell>
        </row>
        <row r="348">
          <cell r="C348" t="str">
            <v>Low</v>
          </cell>
          <cell r="D348" t="str">
            <v>Transportation</v>
          </cell>
          <cell r="E348" t="str">
            <v>WECC (Non-CA)</v>
          </cell>
          <cell r="G348" t="str">
            <v>MW</v>
          </cell>
        </row>
        <row r="349">
          <cell r="C349" t="str">
            <v>Base</v>
          </cell>
          <cell r="D349" t="str">
            <v>Commercial</v>
          </cell>
          <cell r="E349" t="str">
            <v>CAISO</v>
          </cell>
          <cell r="G349" t="str">
            <v>MW</v>
          </cell>
        </row>
        <row r="350">
          <cell r="C350" t="str">
            <v>Base</v>
          </cell>
          <cell r="D350" t="str">
            <v>Commercial</v>
          </cell>
          <cell r="E350" t="str">
            <v>ERCOT</v>
          </cell>
          <cell r="G350" t="str">
            <v>MW</v>
          </cell>
        </row>
        <row r="351">
          <cell r="C351" t="str">
            <v>Base</v>
          </cell>
          <cell r="D351" t="str">
            <v>Commercial</v>
          </cell>
          <cell r="E351" t="str">
            <v>ISONE</v>
          </cell>
          <cell r="G351" t="str">
            <v>MW</v>
          </cell>
        </row>
        <row r="352">
          <cell r="C352" t="str">
            <v>Base</v>
          </cell>
          <cell r="D352" t="str">
            <v>Commercial</v>
          </cell>
          <cell r="E352" t="str">
            <v>MISO</v>
          </cell>
          <cell r="G352" t="str">
            <v>MW</v>
          </cell>
        </row>
        <row r="353">
          <cell r="C353" t="str">
            <v>Base</v>
          </cell>
          <cell r="D353" t="str">
            <v>Commercial</v>
          </cell>
          <cell r="E353" t="str">
            <v>NYISO</v>
          </cell>
          <cell r="G353" t="str">
            <v>MW</v>
          </cell>
        </row>
        <row r="354">
          <cell r="C354" t="str">
            <v>Base</v>
          </cell>
          <cell r="D354" t="str">
            <v>Commercial</v>
          </cell>
          <cell r="E354" t="str">
            <v>PJM</v>
          </cell>
          <cell r="G354" t="str">
            <v>MW</v>
          </cell>
        </row>
        <row r="355">
          <cell r="C355" t="str">
            <v>Base</v>
          </cell>
          <cell r="D355" t="str">
            <v>Commercial</v>
          </cell>
          <cell r="E355" t="str">
            <v>SOUTHEAST</v>
          </cell>
          <cell r="G355" t="str">
            <v>MW</v>
          </cell>
        </row>
        <row r="356">
          <cell r="C356" t="str">
            <v>Base</v>
          </cell>
          <cell r="D356" t="str">
            <v>Commercial</v>
          </cell>
          <cell r="E356" t="str">
            <v>SPP</v>
          </cell>
          <cell r="G356" t="str">
            <v>MW</v>
          </cell>
        </row>
        <row r="357">
          <cell r="C357" t="str">
            <v>Base</v>
          </cell>
          <cell r="D357" t="str">
            <v>Commercial</v>
          </cell>
          <cell r="E357" t="str">
            <v>WECC (Non-CA)</v>
          </cell>
          <cell r="G357" t="str">
            <v>MW</v>
          </cell>
        </row>
        <row r="358">
          <cell r="C358" t="str">
            <v>Base</v>
          </cell>
          <cell r="D358" t="str">
            <v>Industrial</v>
          </cell>
          <cell r="E358" t="str">
            <v>CAISO</v>
          </cell>
          <cell r="G358" t="str">
            <v>MW</v>
          </cell>
        </row>
        <row r="359">
          <cell r="C359" t="str">
            <v>Base</v>
          </cell>
          <cell r="D359" t="str">
            <v>Industrial</v>
          </cell>
          <cell r="E359" t="str">
            <v>ERCOT</v>
          </cell>
          <cell r="G359" t="str">
            <v>MW</v>
          </cell>
        </row>
        <row r="360">
          <cell r="C360" t="str">
            <v>Base</v>
          </cell>
          <cell r="D360" t="str">
            <v>Industrial</v>
          </cell>
          <cell r="E360" t="str">
            <v>ISONE</v>
          </cell>
          <cell r="G360" t="str">
            <v>MW</v>
          </cell>
        </row>
        <row r="361">
          <cell r="C361" t="str">
            <v>Base</v>
          </cell>
          <cell r="D361" t="str">
            <v>Industrial</v>
          </cell>
          <cell r="E361" t="str">
            <v>MISO</v>
          </cell>
          <cell r="G361" t="str">
            <v>MW</v>
          </cell>
        </row>
        <row r="362">
          <cell r="C362" t="str">
            <v>Base</v>
          </cell>
          <cell r="D362" t="str">
            <v>Industrial</v>
          </cell>
          <cell r="E362" t="str">
            <v>NYISO</v>
          </cell>
          <cell r="G362" t="str">
            <v>MW</v>
          </cell>
        </row>
        <row r="363">
          <cell r="C363" t="str">
            <v>Base</v>
          </cell>
          <cell r="D363" t="str">
            <v>Industrial</v>
          </cell>
          <cell r="E363" t="str">
            <v>PJM</v>
          </cell>
          <cell r="G363" t="str">
            <v>MW</v>
          </cell>
        </row>
        <row r="364">
          <cell r="C364" t="str">
            <v>Base</v>
          </cell>
          <cell r="D364" t="str">
            <v>Industrial</v>
          </cell>
          <cell r="E364" t="str">
            <v>SOUTHEAST</v>
          </cell>
          <cell r="G364" t="str">
            <v>MW</v>
          </cell>
        </row>
        <row r="365">
          <cell r="C365" t="str">
            <v>Base</v>
          </cell>
          <cell r="D365" t="str">
            <v>Industrial</v>
          </cell>
          <cell r="E365" t="str">
            <v>SPP</v>
          </cell>
          <cell r="G365" t="str">
            <v>MW</v>
          </cell>
        </row>
        <row r="366">
          <cell r="C366" t="str">
            <v>Base</v>
          </cell>
          <cell r="D366" t="str">
            <v>Industrial</v>
          </cell>
          <cell r="E366" t="str">
            <v>WECC (Non-CA)</v>
          </cell>
          <cell r="G366" t="str">
            <v>MW</v>
          </cell>
        </row>
        <row r="367">
          <cell r="C367" t="str">
            <v>Base</v>
          </cell>
          <cell r="D367" t="str">
            <v>Residential</v>
          </cell>
          <cell r="E367" t="str">
            <v>CAISO</v>
          </cell>
          <cell r="G367" t="str">
            <v>MW</v>
          </cell>
        </row>
        <row r="368">
          <cell r="C368" t="str">
            <v>Base</v>
          </cell>
          <cell r="D368" t="str">
            <v>Residential</v>
          </cell>
          <cell r="E368" t="str">
            <v>ERCOT</v>
          </cell>
          <cell r="G368" t="str">
            <v>MW</v>
          </cell>
        </row>
        <row r="369">
          <cell r="C369" t="str">
            <v>Base</v>
          </cell>
          <cell r="D369" t="str">
            <v>Residential</v>
          </cell>
          <cell r="E369" t="str">
            <v>ISONE</v>
          </cell>
          <cell r="G369" t="str">
            <v>MW</v>
          </cell>
        </row>
        <row r="370">
          <cell r="C370" t="str">
            <v>Base</v>
          </cell>
          <cell r="D370" t="str">
            <v>Residential</v>
          </cell>
          <cell r="E370" t="str">
            <v>MISO</v>
          </cell>
          <cell r="G370" t="str">
            <v>MW</v>
          </cell>
        </row>
        <row r="371">
          <cell r="C371" t="str">
            <v>Base</v>
          </cell>
          <cell r="D371" t="str">
            <v>Residential</v>
          </cell>
          <cell r="E371" t="str">
            <v>NYISO</v>
          </cell>
          <cell r="G371" t="str">
            <v>MW</v>
          </cell>
        </row>
        <row r="372">
          <cell r="C372" t="str">
            <v>Base</v>
          </cell>
          <cell r="D372" t="str">
            <v>Residential</v>
          </cell>
          <cell r="E372" t="str">
            <v>PJM</v>
          </cell>
          <cell r="G372" t="str">
            <v>MW</v>
          </cell>
        </row>
        <row r="373">
          <cell r="C373" t="str">
            <v>Base</v>
          </cell>
          <cell r="D373" t="str">
            <v>Residential</v>
          </cell>
          <cell r="E373" t="str">
            <v>SOUTHEAST</v>
          </cell>
          <cell r="G373" t="str">
            <v>MW</v>
          </cell>
        </row>
        <row r="374">
          <cell r="C374" t="str">
            <v>Base</v>
          </cell>
          <cell r="D374" t="str">
            <v>Residential</v>
          </cell>
          <cell r="E374" t="str">
            <v>SPP</v>
          </cell>
          <cell r="G374" t="str">
            <v>MW</v>
          </cell>
        </row>
        <row r="375">
          <cell r="C375" t="str">
            <v>Base</v>
          </cell>
          <cell r="D375" t="str">
            <v>Residential</v>
          </cell>
          <cell r="E375" t="str">
            <v>WECC (Non-CA)</v>
          </cell>
          <cell r="G375" t="str">
            <v>MW</v>
          </cell>
        </row>
        <row r="376">
          <cell r="C376" t="str">
            <v>Base</v>
          </cell>
          <cell r="D376" t="str">
            <v>Total</v>
          </cell>
          <cell r="E376" t="str">
            <v>CAISO</v>
          </cell>
          <cell r="G376" t="str">
            <v>MW</v>
          </cell>
        </row>
        <row r="377">
          <cell r="C377" t="str">
            <v>Base</v>
          </cell>
          <cell r="D377" t="str">
            <v>Total</v>
          </cell>
          <cell r="E377" t="str">
            <v>ERCOT</v>
          </cell>
          <cell r="G377" t="str">
            <v>MW</v>
          </cell>
        </row>
        <row r="378">
          <cell r="C378" t="str">
            <v>Base</v>
          </cell>
          <cell r="D378" t="str">
            <v>Total</v>
          </cell>
          <cell r="E378" t="str">
            <v>ISONE</v>
          </cell>
          <cell r="G378" t="str">
            <v>MW</v>
          </cell>
        </row>
        <row r="379">
          <cell r="C379" t="str">
            <v>Base</v>
          </cell>
          <cell r="D379" t="str">
            <v>Total</v>
          </cell>
          <cell r="E379" t="str">
            <v>MISO</v>
          </cell>
          <cell r="G379" t="str">
            <v>MW</v>
          </cell>
        </row>
        <row r="380">
          <cell r="C380" t="str">
            <v>Base</v>
          </cell>
          <cell r="D380" t="str">
            <v>Total</v>
          </cell>
          <cell r="E380" t="str">
            <v>NYISO</v>
          </cell>
          <cell r="G380" t="str">
            <v>MW</v>
          </cell>
        </row>
        <row r="381">
          <cell r="C381" t="str">
            <v>Base</v>
          </cell>
          <cell r="D381" t="str">
            <v>Total</v>
          </cell>
          <cell r="E381" t="str">
            <v>PJM</v>
          </cell>
          <cell r="G381" t="str">
            <v>MW</v>
          </cell>
        </row>
        <row r="382">
          <cell r="C382" t="str">
            <v>Base</v>
          </cell>
          <cell r="D382" t="str">
            <v>Total</v>
          </cell>
          <cell r="E382" t="str">
            <v>SOUTHEAST</v>
          </cell>
          <cell r="G382" t="str">
            <v>MW</v>
          </cell>
        </row>
        <row r="383">
          <cell r="C383" t="str">
            <v>Base</v>
          </cell>
          <cell r="D383" t="str">
            <v>Total</v>
          </cell>
          <cell r="E383" t="str">
            <v>SPP</v>
          </cell>
          <cell r="G383" t="str">
            <v>MW</v>
          </cell>
        </row>
        <row r="384">
          <cell r="C384" t="str">
            <v>Base</v>
          </cell>
          <cell r="D384" t="str">
            <v>Total</v>
          </cell>
          <cell r="E384" t="str">
            <v>WECC (Non-CA)</v>
          </cell>
          <cell r="G384" t="str">
            <v>MW</v>
          </cell>
        </row>
        <row r="385">
          <cell r="C385" t="str">
            <v>Base</v>
          </cell>
          <cell r="D385" t="str">
            <v>Transportation</v>
          </cell>
          <cell r="E385" t="str">
            <v>CAISO</v>
          </cell>
          <cell r="G385" t="str">
            <v>MW</v>
          </cell>
        </row>
        <row r="386">
          <cell r="C386" t="str">
            <v>Base</v>
          </cell>
          <cell r="D386" t="str">
            <v>Transportation</v>
          </cell>
          <cell r="E386" t="str">
            <v>ERCOT</v>
          </cell>
          <cell r="G386" t="str">
            <v>MW</v>
          </cell>
        </row>
        <row r="387">
          <cell r="C387" t="str">
            <v>Base</v>
          </cell>
          <cell r="D387" t="str">
            <v>Transportation</v>
          </cell>
          <cell r="E387" t="str">
            <v>ISONE</v>
          </cell>
          <cell r="G387" t="str">
            <v>MW</v>
          </cell>
        </row>
        <row r="388">
          <cell r="C388" t="str">
            <v>Base</v>
          </cell>
          <cell r="D388" t="str">
            <v>Transportation</v>
          </cell>
          <cell r="E388" t="str">
            <v>MISO</v>
          </cell>
          <cell r="G388" t="str">
            <v>MW</v>
          </cell>
        </row>
        <row r="389">
          <cell r="C389" t="str">
            <v>Base</v>
          </cell>
          <cell r="D389" t="str">
            <v>Transportation</v>
          </cell>
          <cell r="E389" t="str">
            <v>NYISO</v>
          </cell>
          <cell r="G389" t="str">
            <v>MW</v>
          </cell>
        </row>
        <row r="390">
          <cell r="C390" t="str">
            <v>Base</v>
          </cell>
          <cell r="D390" t="str">
            <v>Transportation</v>
          </cell>
          <cell r="E390" t="str">
            <v>PJM</v>
          </cell>
          <cell r="G390" t="str">
            <v>MW</v>
          </cell>
        </row>
        <row r="391">
          <cell r="C391" t="str">
            <v>Base</v>
          </cell>
          <cell r="D391" t="str">
            <v>Transportation</v>
          </cell>
          <cell r="E391" t="str">
            <v>SOUTHEAST</v>
          </cell>
          <cell r="G391" t="str">
            <v>MW</v>
          </cell>
        </row>
        <row r="392">
          <cell r="C392" t="str">
            <v>Base</v>
          </cell>
          <cell r="D392" t="str">
            <v>Transportation</v>
          </cell>
          <cell r="E392" t="str">
            <v>SPP</v>
          </cell>
          <cell r="G392" t="str">
            <v>MW</v>
          </cell>
        </row>
        <row r="393">
          <cell r="C393" t="str">
            <v>Base</v>
          </cell>
          <cell r="D393" t="str">
            <v>Transportation</v>
          </cell>
          <cell r="E393" t="str">
            <v>WECC (Non-CA)</v>
          </cell>
          <cell r="G393" t="str">
            <v>MW</v>
          </cell>
        </row>
        <row r="486">
          <cell r="C486" t="str">
            <v>Base</v>
          </cell>
          <cell r="D486" t="str">
            <v>Australia</v>
          </cell>
          <cell r="E486" t="str">
            <v>Distribution: Line Transformers: Add_x000D_</v>
          </cell>
          <cell r="F486" t="str">
            <v>Additions</v>
          </cell>
        </row>
        <row r="487">
          <cell r="C487" t="str">
            <v>High</v>
          </cell>
          <cell r="D487" t="str">
            <v>Australia</v>
          </cell>
          <cell r="E487" t="str">
            <v>Distribution: Line Transformers: Add_x000D_</v>
          </cell>
          <cell r="F487" t="str">
            <v>Additions</v>
          </cell>
        </row>
        <row r="488">
          <cell r="C488" t="str">
            <v>Low</v>
          </cell>
          <cell r="D488" t="str">
            <v>Australia</v>
          </cell>
          <cell r="E488" t="str">
            <v>Distribution: Line Transformers: Add_x000D_</v>
          </cell>
          <cell r="F488" t="str">
            <v>Additions</v>
          </cell>
        </row>
        <row r="489">
          <cell r="C489" t="str">
            <v>Base</v>
          </cell>
          <cell r="D489" t="str">
            <v>Australia</v>
          </cell>
          <cell r="E489" t="str">
            <v>Distribution: Station Equipment: Add_x000D_</v>
          </cell>
          <cell r="F489" t="str">
            <v>Additions</v>
          </cell>
        </row>
        <row r="490">
          <cell r="C490" t="str">
            <v>High</v>
          </cell>
          <cell r="D490" t="str">
            <v>Australia</v>
          </cell>
          <cell r="E490" t="str">
            <v>Distribution: Station Equipment: Add_x000D_</v>
          </cell>
          <cell r="F490" t="str">
            <v>Additions</v>
          </cell>
        </row>
        <row r="491">
          <cell r="C491" t="str">
            <v>Low</v>
          </cell>
          <cell r="D491" t="str">
            <v>Australia</v>
          </cell>
          <cell r="E491" t="str">
            <v>Distribution: Station Equipment: Add_x000D_</v>
          </cell>
          <cell r="F491" t="str">
            <v>Additions</v>
          </cell>
        </row>
        <row r="492">
          <cell r="C492" t="str">
            <v>Base</v>
          </cell>
          <cell r="D492" t="str">
            <v>Australia</v>
          </cell>
          <cell r="E492" t="str">
            <v>Distribution: Storage Battery Equipment: Add_x000D_</v>
          </cell>
          <cell r="F492" t="str">
            <v>Additions</v>
          </cell>
        </row>
        <row r="493">
          <cell r="C493" t="str">
            <v>High</v>
          </cell>
          <cell r="D493" t="str">
            <v>Australia</v>
          </cell>
          <cell r="E493" t="str">
            <v>Distribution: Storage Battery Equipment: Add_x000D_</v>
          </cell>
          <cell r="F493" t="str">
            <v>Additions</v>
          </cell>
        </row>
        <row r="494">
          <cell r="C494" t="str">
            <v>Low</v>
          </cell>
          <cell r="D494" t="str">
            <v>Australia</v>
          </cell>
          <cell r="E494" t="str">
            <v>Distribution: Storage Battery Equipment: Add_x000D_</v>
          </cell>
          <cell r="F494" t="str">
            <v>Additions</v>
          </cell>
        </row>
        <row r="495">
          <cell r="C495" t="str">
            <v>Base</v>
          </cell>
          <cell r="D495" t="str">
            <v>Australia</v>
          </cell>
          <cell r="E495" t="str">
            <v>Transmission: Station Equipment: Add_x000D_</v>
          </cell>
          <cell r="F495" t="str">
            <v>Additions</v>
          </cell>
        </row>
        <row r="496">
          <cell r="C496" t="str">
            <v>High</v>
          </cell>
          <cell r="D496" t="str">
            <v>Australia</v>
          </cell>
          <cell r="E496" t="str">
            <v>Transmission: Station Equipment: Add_x000D_</v>
          </cell>
          <cell r="F496" t="str">
            <v>Additions</v>
          </cell>
        </row>
        <row r="497">
          <cell r="C497" t="str">
            <v>Low</v>
          </cell>
          <cell r="D497" t="str">
            <v>Australia</v>
          </cell>
          <cell r="E497" t="str">
            <v>Transmission: Station Equipment: Add_x000D_</v>
          </cell>
          <cell r="F497" t="str">
            <v>Additions</v>
          </cell>
        </row>
        <row r="498">
          <cell r="C498" t="str">
            <v>Base</v>
          </cell>
          <cell r="D498" t="str">
            <v>CAISO</v>
          </cell>
          <cell r="E498" t="str">
            <v>Distribution: Line Transformers: Add_x000D_</v>
          </cell>
          <cell r="F498" t="str">
            <v>Additions</v>
          </cell>
        </row>
        <row r="499">
          <cell r="C499" t="str">
            <v>Low</v>
          </cell>
          <cell r="D499" t="str">
            <v>CAISO</v>
          </cell>
          <cell r="E499" t="str">
            <v>Distribution: Line Transformers: Add_x000D_</v>
          </cell>
          <cell r="F499" t="str">
            <v>Additions</v>
          </cell>
        </row>
        <row r="500">
          <cell r="C500" t="str">
            <v>High</v>
          </cell>
          <cell r="D500" t="str">
            <v>CAISO</v>
          </cell>
          <cell r="E500" t="str">
            <v>Distribution: Line Transformers: Add_x000D_</v>
          </cell>
          <cell r="F500" t="str">
            <v>Additions</v>
          </cell>
        </row>
        <row r="501">
          <cell r="C501" t="str">
            <v>Base</v>
          </cell>
          <cell r="D501" t="str">
            <v>CAISO</v>
          </cell>
          <cell r="E501" t="str">
            <v>Distribution: Station Equipment: Add_x000D_</v>
          </cell>
          <cell r="F501" t="str">
            <v>Additions</v>
          </cell>
        </row>
        <row r="502">
          <cell r="C502" t="str">
            <v>Low</v>
          </cell>
          <cell r="D502" t="str">
            <v>CAISO</v>
          </cell>
          <cell r="E502" t="str">
            <v>Distribution: Station Equipment: Add_x000D_</v>
          </cell>
          <cell r="F502" t="str">
            <v>Additions</v>
          </cell>
        </row>
        <row r="503">
          <cell r="C503" t="str">
            <v>High</v>
          </cell>
          <cell r="D503" t="str">
            <v>CAISO</v>
          </cell>
          <cell r="E503" t="str">
            <v>Distribution: Station Equipment: Add_x000D_</v>
          </cell>
          <cell r="F503" t="str">
            <v>Additions</v>
          </cell>
        </row>
        <row r="504">
          <cell r="C504" t="str">
            <v>Base</v>
          </cell>
          <cell r="D504" t="str">
            <v>CAISO</v>
          </cell>
          <cell r="E504" t="str">
            <v>Distribution: Storage Battery Equipment: Add_x000D_</v>
          </cell>
          <cell r="F504" t="str">
            <v>Additions</v>
          </cell>
        </row>
        <row r="505">
          <cell r="C505" t="str">
            <v>Low</v>
          </cell>
          <cell r="D505" t="str">
            <v>CAISO</v>
          </cell>
          <cell r="E505" t="str">
            <v>Distribution: Storage Battery Equipment: Add_x000D_</v>
          </cell>
          <cell r="F505" t="str">
            <v>Additions</v>
          </cell>
        </row>
        <row r="506">
          <cell r="C506" t="str">
            <v>High</v>
          </cell>
          <cell r="D506" t="str">
            <v>CAISO</v>
          </cell>
          <cell r="E506" t="str">
            <v>Distribution: Storage Battery Equipment: Add_x000D_</v>
          </cell>
          <cell r="F506" t="str">
            <v>Additions</v>
          </cell>
        </row>
        <row r="507">
          <cell r="C507" t="str">
            <v>Base</v>
          </cell>
          <cell r="D507" t="str">
            <v>CAISO</v>
          </cell>
          <cell r="E507" t="str">
            <v>Transmission: Station Equipment: Add_x000D_</v>
          </cell>
          <cell r="F507" t="str">
            <v>Additions</v>
          </cell>
        </row>
        <row r="508">
          <cell r="C508" t="str">
            <v>High</v>
          </cell>
          <cell r="D508" t="str">
            <v>CAISO</v>
          </cell>
          <cell r="E508" t="str">
            <v>Transmission: Station Equipment: Add_x000D_</v>
          </cell>
          <cell r="F508" t="str">
            <v>Additions</v>
          </cell>
        </row>
        <row r="509">
          <cell r="C509" t="str">
            <v>Low</v>
          </cell>
          <cell r="D509" t="str">
            <v>CAISO</v>
          </cell>
          <cell r="E509" t="str">
            <v>Transmission: Station Equipment: Add_x000D_</v>
          </cell>
          <cell r="F509" t="str">
            <v>Additions</v>
          </cell>
        </row>
        <row r="510">
          <cell r="C510" t="str">
            <v>Base</v>
          </cell>
          <cell r="D510" t="str">
            <v>ERCOT</v>
          </cell>
          <cell r="E510" t="str">
            <v>Distribution: Line Transformers: Add_x000D_</v>
          </cell>
          <cell r="F510" t="str">
            <v>Additions</v>
          </cell>
        </row>
        <row r="511">
          <cell r="C511" t="str">
            <v>Low</v>
          </cell>
          <cell r="D511" t="str">
            <v>ERCOT</v>
          </cell>
          <cell r="E511" t="str">
            <v>Distribution: Line Transformers: Add_x000D_</v>
          </cell>
          <cell r="F511" t="str">
            <v>Additions</v>
          </cell>
        </row>
        <row r="512">
          <cell r="C512" t="str">
            <v>Base</v>
          </cell>
          <cell r="D512" t="str">
            <v>ERCOT</v>
          </cell>
          <cell r="E512" t="str">
            <v>Distribution: Station Equipment: Add_x000D_</v>
          </cell>
          <cell r="F512" t="str">
            <v>Additions</v>
          </cell>
        </row>
        <row r="513">
          <cell r="C513" t="str">
            <v>Low</v>
          </cell>
          <cell r="D513" t="str">
            <v>ERCOT</v>
          </cell>
          <cell r="E513" t="str">
            <v>Distribution: Station Equipment: Add_x000D_</v>
          </cell>
          <cell r="F513" t="str">
            <v>Additions</v>
          </cell>
        </row>
        <row r="514">
          <cell r="C514" t="str">
            <v>Base</v>
          </cell>
          <cell r="D514" t="str">
            <v>Country A</v>
          </cell>
          <cell r="E514" t="str">
            <v>Distribution: Line Transformers: Add_x000D_</v>
          </cell>
          <cell r="F514" t="str">
            <v>Additions</v>
          </cell>
        </row>
        <row r="515">
          <cell r="C515" t="str">
            <v>High</v>
          </cell>
          <cell r="D515" t="str">
            <v>Country A</v>
          </cell>
          <cell r="E515" t="str">
            <v>Distribution: Line Transformers: Add_x000D_</v>
          </cell>
          <cell r="F515" t="str">
            <v>Additions</v>
          </cell>
        </row>
        <row r="516">
          <cell r="C516" t="str">
            <v>Low</v>
          </cell>
          <cell r="D516" t="str">
            <v>Country A</v>
          </cell>
          <cell r="E516" t="str">
            <v>Distribution: Line Transformers: Add_x000D_</v>
          </cell>
          <cell r="F516" t="str">
            <v>Additions</v>
          </cell>
        </row>
        <row r="517">
          <cell r="C517" t="str">
            <v>Base</v>
          </cell>
          <cell r="D517" t="str">
            <v>Country A</v>
          </cell>
          <cell r="E517" t="str">
            <v>Distribution: Station Equipment: Add_x000D_</v>
          </cell>
          <cell r="F517" t="str">
            <v>Additions</v>
          </cell>
        </row>
        <row r="518">
          <cell r="C518" t="str">
            <v>High</v>
          </cell>
          <cell r="D518" t="str">
            <v>Country A</v>
          </cell>
          <cell r="E518" t="str">
            <v>Distribution: Station Equipment: Add_x000D_</v>
          </cell>
          <cell r="F518" t="str">
            <v>Additions</v>
          </cell>
        </row>
        <row r="519">
          <cell r="C519" t="str">
            <v>Low</v>
          </cell>
          <cell r="D519" t="str">
            <v>Country A</v>
          </cell>
          <cell r="E519" t="str">
            <v>Distribution: Station Equipment: Add_x000D_</v>
          </cell>
          <cell r="F519" t="str">
            <v>Additions</v>
          </cell>
        </row>
        <row r="520">
          <cell r="C520" t="str">
            <v>Base</v>
          </cell>
          <cell r="D520" t="str">
            <v>Country A</v>
          </cell>
          <cell r="E520" t="str">
            <v>Distribution: Storage Battery Equipment: Add_x000D_</v>
          </cell>
          <cell r="F520" t="str">
            <v>Additions</v>
          </cell>
        </row>
        <row r="521">
          <cell r="C521" t="str">
            <v>High</v>
          </cell>
          <cell r="D521" t="str">
            <v>Country A</v>
          </cell>
          <cell r="E521" t="str">
            <v>Distribution: Storage Battery Equipment: Add_x000D_</v>
          </cell>
          <cell r="F521" t="str">
            <v>Additions</v>
          </cell>
        </row>
        <row r="522">
          <cell r="C522" t="str">
            <v>Low</v>
          </cell>
          <cell r="D522" t="str">
            <v>Country A</v>
          </cell>
          <cell r="E522" t="str">
            <v>Distribution: Storage Battery Equipment: Add_x000D_</v>
          </cell>
          <cell r="F522" t="str">
            <v>Additions</v>
          </cell>
        </row>
        <row r="523">
          <cell r="C523" t="str">
            <v>Base</v>
          </cell>
          <cell r="D523" t="str">
            <v>Country A</v>
          </cell>
          <cell r="E523" t="str">
            <v>Transmission: Station Equipment: Add_x000D_</v>
          </cell>
          <cell r="F523" t="str">
            <v>Additions</v>
          </cell>
        </row>
        <row r="524">
          <cell r="C524" t="str">
            <v>High</v>
          </cell>
          <cell r="D524" t="str">
            <v>Country A</v>
          </cell>
          <cell r="E524" t="str">
            <v>Transmission: Station Equipment: Add_x000D_</v>
          </cell>
          <cell r="F524" t="str">
            <v>Additions</v>
          </cell>
        </row>
        <row r="525">
          <cell r="C525" t="str">
            <v>Low</v>
          </cell>
          <cell r="D525" t="str">
            <v>Country A</v>
          </cell>
          <cell r="E525" t="str">
            <v>Transmission: Station Equipment: Add_x000D_</v>
          </cell>
          <cell r="F525" t="str">
            <v>Additions</v>
          </cell>
        </row>
        <row r="526">
          <cell r="C526" t="str">
            <v>Base</v>
          </cell>
          <cell r="D526" t="str">
            <v>Country B</v>
          </cell>
          <cell r="E526" t="str">
            <v>Distribution: Line Transformers: Add_x000D_</v>
          </cell>
          <cell r="F526" t="str">
            <v>Additions</v>
          </cell>
        </row>
        <row r="527">
          <cell r="C527" t="str">
            <v>High</v>
          </cell>
          <cell r="D527" t="str">
            <v>Country B</v>
          </cell>
          <cell r="E527" t="str">
            <v>Distribution: Line Transformers: Add_x000D_</v>
          </cell>
          <cell r="F527" t="str">
            <v>Additions</v>
          </cell>
        </row>
        <row r="528">
          <cell r="C528" t="str">
            <v>Low</v>
          </cell>
          <cell r="D528" t="str">
            <v>Country B</v>
          </cell>
          <cell r="E528" t="str">
            <v>Distribution: Line Transformers: Add_x000D_</v>
          </cell>
          <cell r="F528" t="str">
            <v>Additions</v>
          </cell>
        </row>
        <row r="529">
          <cell r="C529" t="str">
            <v>Base</v>
          </cell>
          <cell r="D529" t="str">
            <v>Country B</v>
          </cell>
          <cell r="E529" t="str">
            <v>Distribution: Station Equipment: Add_x000D_</v>
          </cell>
          <cell r="F529" t="str">
            <v>Additions</v>
          </cell>
        </row>
        <row r="530">
          <cell r="C530" t="str">
            <v>High</v>
          </cell>
          <cell r="D530" t="str">
            <v>Country B</v>
          </cell>
          <cell r="E530" t="str">
            <v>Distribution: Station Equipment: Add_x000D_</v>
          </cell>
          <cell r="F530" t="str">
            <v>Additions</v>
          </cell>
        </row>
        <row r="531">
          <cell r="C531" t="str">
            <v>Low</v>
          </cell>
          <cell r="D531" t="str">
            <v>Country B</v>
          </cell>
          <cell r="E531" t="str">
            <v>Distribution: Station Equipment: Add_x000D_</v>
          </cell>
          <cell r="F531" t="str">
            <v>Additions</v>
          </cell>
        </row>
        <row r="532">
          <cell r="C532" t="str">
            <v>Base</v>
          </cell>
          <cell r="D532" t="str">
            <v>Country B</v>
          </cell>
          <cell r="E532" t="str">
            <v>Distribution: Storage Battery Equipment: Add_x000D_</v>
          </cell>
          <cell r="F532" t="str">
            <v>Additions</v>
          </cell>
        </row>
        <row r="533">
          <cell r="C533" t="str">
            <v>High</v>
          </cell>
          <cell r="D533" t="str">
            <v>Country B</v>
          </cell>
          <cell r="E533" t="str">
            <v>Distribution: Storage Battery Equipment: Add_x000D_</v>
          </cell>
          <cell r="F533" t="str">
            <v>Additions</v>
          </cell>
        </row>
        <row r="534">
          <cell r="C534" t="str">
            <v>Low</v>
          </cell>
          <cell r="D534" t="str">
            <v>Country B</v>
          </cell>
          <cell r="E534" t="str">
            <v>Distribution: Storage Battery Equipment: Add_x000D_</v>
          </cell>
          <cell r="F534" t="str">
            <v>Additions</v>
          </cell>
        </row>
        <row r="535">
          <cell r="C535" t="str">
            <v>Base</v>
          </cell>
          <cell r="D535" t="str">
            <v>Country B</v>
          </cell>
          <cell r="E535" t="str">
            <v>Transmission: Station Equipment: Add_x000D_</v>
          </cell>
          <cell r="F535" t="str">
            <v>Additions</v>
          </cell>
        </row>
        <row r="536">
          <cell r="C536" t="str">
            <v>High</v>
          </cell>
          <cell r="D536" t="str">
            <v>Country B</v>
          </cell>
          <cell r="E536" t="str">
            <v>Transmission: Station Equipment: Add_x000D_</v>
          </cell>
          <cell r="F536" t="str">
            <v>Additions</v>
          </cell>
        </row>
        <row r="537">
          <cell r="C537" t="str">
            <v>Low</v>
          </cell>
          <cell r="D537" t="str">
            <v>Country B</v>
          </cell>
          <cell r="E537" t="str">
            <v>Transmission: Station Equipment: Add_x000D_</v>
          </cell>
          <cell r="F537" t="str">
            <v>Additions</v>
          </cell>
        </row>
        <row r="538">
          <cell r="C538" t="str">
            <v>Base</v>
          </cell>
          <cell r="D538" t="str">
            <v>Country C</v>
          </cell>
          <cell r="E538" t="str">
            <v>Distribution: Line Transformers: Add_x000D_</v>
          </cell>
          <cell r="F538" t="str">
            <v>Additions</v>
          </cell>
        </row>
        <row r="539">
          <cell r="C539" t="str">
            <v>High</v>
          </cell>
          <cell r="D539" t="str">
            <v>Country C</v>
          </cell>
          <cell r="E539" t="str">
            <v>Distribution: Line Transformers: Add_x000D_</v>
          </cell>
          <cell r="F539" t="str">
            <v>Additions</v>
          </cell>
        </row>
        <row r="540">
          <cell r="C540" t="str">
            <v>Low</v>
          </cell>
          <cell r="D540" t="str">
            <v>Country C</v>
          </cell>
          <cell r="E540" t="str">
            <v>Distribution: Line Transformers: Add_x000D_</v>
          </cell>
          <cell r="F540" t="str">
            <v>Additions</v>
          </cell>
        </row>
        <row r="541">
          <cell r="C541" t="str">
            <v>Base</v>
          </cell>
          <cell r="D541" t="str">
            <v>Country C</v>
          </cell>
          <cell r="E541" t="str">
            <v>Distribution: Station Equipment: Add_x000D_</v>
          </cell>
          <cell r="F541" t="str">
            <v>Additions</v>
          </cell>
        </row>
        <row r="542">
          <cell r="C542" t="str">
            <v>High</v>
          </cell>
          <cell r="D542" t="str">
            <v>Country C</v>
          </cell>
          <cell r="E542" t="str">
            <v>Distribution: Station Equipment: Add_x000D_</v>
          </cell>
          <cell r="F542" t="str">
            <v>Additions</v>
          </cell>
        </row>
        <row r="543">
          <cell r="C543" t="str">
            <v>Low</v>
          </cell>
          <cell r="D543" t="str">
            <v>Country C</v>
          </cell>
          <cell r="E543" t="str">
            <v>Distribution: Station Equipment: Add_x000D_</v>
          </cell>
          <cell r="F543" t="str">
            <v>Additions</v>
          </cell>
        </row>
        <row r="544">
          <cell r="C544" t="str">
            <v>Base</v>
          </cell>
          <cell r="D544" t="str">
            <v>Country C</v>
          </cell>
          <cell r="E544" t="str">
            <v>Distribution: Storage Battery Equipment: Add_x000D_</v>
          </cell>
          <cell r="F544" t="str">
            <v>Additions</v>
          </cell>
        </row>
        <row r="545">
          <cell r="C545" t="str">
            <v>High</v>
          </cell>
          <cell r="D545" t="str">
            <v>Country C</v>
          </cell>
          <cell r="E545" t="str">
            <v>Distribution: Storage Battery Equipment: Add_x000D_</v>
          </cell>
          <cell r="F545" t="str">
            <v>Additions</v>
          </cell>
        </row>
        <row r="546">
          <cell r="C546" t="str">
            <v>Low</v>
          </cell>
          <cell r="D546" t="str">
            <v>Country C</v>
          </cell>
          <cell r="E546" t="str">
            <v>Distribution: Storage Battery Equipment: Add_x000D_</v>
          </cell>
          <cell r="F546" t="str">
            <v>Additions</v>
          </cell>
        </row>
        <row r="547">
          <cell r="C547" t="str">
            <v>Base</v>
          </cell>
          <cell r="D547" t="str">
            <v>Country C</v>
          </cell>
          <cell r="E547" t="str">
            <v>Transmission: Station Equipment: Add_x000D_</v>
          </cell>
          <cell r="F547" t="str">
            <v>Additions</v>
          </cell>
        </row>
        <row r="548">
          <cell r="C548" t="str">
            <v>High</v>
          </cell>
          <cell r="D548" t="str">
            <v>Country C</v>
          </cell>
          <cell r="E548" t="str">
            <v>Transmission: Station Equipment: Add_x000D_</v>
          </cell>
          <cell r="F548" t="str">
            <v>Additions</v>
          </cell>
        </row>
        <row r="549">
          <cell r="C549" t="str">
            <v>Low</v>
          </cell>
          <cell r="D549" t="str">
            <v>Country C</v>
          </cell>
          <cell r="E549" t="str">
            <v>Transmission: Station Equipment: Add_x000D_</v>
          </cell>
          <cell r="F549" t="str">
            <v>Additions</v>
          </cell>
        </row>
        <row r="550">
          <cell r="C550" t="str">
            <v>Base</v>
          </cell>
          <cell r="D550" t="str">
            <v>Country D</v>
          </cell>
          <cell r="E550" t="str">
            <v>Distribution: Line Transformers: Add_x000D_</v>
          </cell>
          <cell r="F550" t="str">
            <v>Additions</v>
          </cell>
        </row>
        <row r="551">
          <cell r="C551" t="str">
            <v>High</v>
          </cell>
          <cell r="D551" t="str">
            <v>Country D</v>
          </cell>
          <cell r="E551" t="str">
            <v>Distribution: Line Transformers: Add_x000D_</v>
          </cell>
          <cell r="F551" t="str">
            <v>Additions</v>
          </cell>
        </row>
        <row r="552">
          <cell r="C552" t="str">
            <v>Low</v>
          </cell>
          <cell r="D552" t="str">
            <v>Country D</v>
          </cell>
          <cell r="E552" t="str">
            <v>Distribution: Line Transformers: Add_x000D_</v>
          </cell>
          <cell r="F552" t="str">
            <v>Additions</v>
          </cell>
        </row>
        <row r="553">
          <cell r="C553" t="str">
            <v>Base</v>
          </cell>
          <cell r="D553" t="str">
            <v>Country D</v>
          </cell>
          <cell r="E553" t="str">
            <v>Distribution: Station Equipment: Add_x000D_</v>
          </cell>
          <cell r="F553" t="str">
            <v>Additions</v>
          </cell>
        </row>
        <row r="554">
          <cell r="C554" t="str">
            <v>High</v>
          </cell>
          <cell r="D554" t="str">
            <v>Country D</v>
          </cell>
          <cell r="E554" t="str">
            <v>Distribution: Station Equipment: Add_x000D_</v>
          </cell>
          <cell r="F554" t="str">
            <v>Additions</v>
          </cell>
        </row>
        <row r="555">
          <cell r="C555" t="str">
            <v>Low</v>
          </cell>
          <cell r="D555" t="str">
            <v>Country D</v>
          </cell>
          <cell r="E555" t="str">
            <v>Distribution: Station Equipment: Add_x000D_</v>
          </cell>
          <cell r="F555" t="str">
            <v>Additions</v>
          </cell>
        </row>
        <row r="556">
          <cell r="C556" t="str">
            <v>Base</v>
          </cell>
          <cell r="D556" t="str">
            <v>Country D</v>
          </cell>
          <cell r="E556" t="str">
            <v>Distribution: Storage Battery Equipment: Add_x000D_</v>
          </cell>
          <cell r="F556" t="str">
            <v>Additions</v>
          </cell>
        </row>
        <row r="557">
          <cell r="C557" t="str">
            <v>High</v>
          </cell>
          <cell r="D557" t="str">
            <v>Country D</v>
          </cell>
          <cell r="E557" t="str">
            <v>Distribution: Storage Battery Equipment: Add_x000D_</v>
          </cell>
          <cell r="F557" t="str">
            <v>Additions</v>
          </cell>
        </row>
        <row r="558">
          <cell r="C558" t="str">
            <v>Low</v>
          </cell>
          <cell r="D558" t="str">
            <v>Country D</v>
          </cell>
          <cell r="E558" t="str">
            <v>Distribution: Storage Battery Equipment: Add_x000D_</v>
          </cell>
          <cell r="F558" t="str">
            <v>Additions</v>
          </cell>
        </row>
        <row r="559">
          <cell r="C559" t="str">
            <v>Base</v>
          </cell>
          <cell r="D559" t="str">
            <v>Country D</v>
          </cell>
          <cell r="E559" t="str">
            <v>Transmission: Station Equipment: Add_x000D_</v>
          </cell>
          <cell r="F559" t="str">
            <v>Additions</v>
          </cell>
        </row>
        <row r="560">
          <cell r="C560" t="str">
            <v>High</v>
          </cell>
          <cell r="D560" t="str">
            <v>Country D</v>
          </cell>
          <cell r="E560" t="str">
            <v>Transmission: Station Equipment: Add_x000D_</v>
          </cell>
          <cell r="F560" t="str">
            <v>Additions</v>
          </cell>
        </row>
        <row r="561">
          <cell r="C561" t="str">
            <v>Low</v>
          </cell>
          <cell r="D561" t="str">
            <v>Country D</v>
          </cell>
          <cell r="E561" t="str">
            <v>Transmission: Station Equipment: Add_x000D_</v>
          </cell>
          <cell r="F561" t="str">
            <v>Additions</v>
          </cell>
        </row>
        <row r="562">
          <cell r="C562" t="str">
            <v>Base</v>
          </cell>
          <cell r="D562" t="str">
            <v>ERCOT</v>
          </cell>
          <cell r="E562" t="str">
            <v>Distribution: Storage Battery Equipment: Add_x000D_</v>
          </cell>
          <cell r="F562" t="str">
            <v>Additions</v>
          </cell>
        </row>
        <row r="563">
          <cell r="C563" t="str">
            <v>Low</v>
          </cell>
          <cell r="D563" t="str">
            <v>ERCOT</v>
          </cell>
          <cell r="E563" t="str">
            <v>Distribution: Storage Battery Equipment: Add_x000D_</v>
          </cell>
          <cell r="F563" t="str">
            <v>Additions</v>
          </cell>
        </row>
        <row r="564">
          <cell r="C564" t="str">
            <v>Base</v>
          </cell>
          <cell r="D564" t="str">
            <v>ERCOT</v>
          </cell>
          <cell r="E564" t="str">
            <v>Transmission: Station Equipment: Add_x000D_</v>
          </cell>
          <cell r="F564" t="str">
            <v>Additions</v>
          </cell>
        </row>
        <row r="565">
          <cell r="C565" t="str">
            <v>High</v>
          </cell>
          <cell r="D565" t="str">
            <v>ERCOT</v>
          </cell>
          <cell r="E565" t="str">
            <v>Transmission: Station Equipment: Add_x000D_</v>
          </cell>
          <cell r="F565" t="str">
            <v>Additions</v>
          </cell>
        </row>
        <row r="566">
          <cell r="C566" t="str">
            <v>Low</v>
          </cell>
          <cell r="D566" t="str">
            <v>ERCOT</v>
          </cell>
          <cell r="E566" t="str">
            <v>Transmission: Station Equipment: Add_x000D_</v>
          </cell>
          <cell r="F566" t="str">
            <v>Additions</v>
          </cell>
        </row>
        <row r="567">
          <cell r="C567" t="str">
            <v>Base</v>
          </cell>
          <cell r="D567" t="str">
            <v>SPP</v>
          </cell>
          <cell r="E567" t="str">
            <v>Total Distribution Plant: Add_x000D_</v>
          </cell>
          <cell r="F567" t="str">
            <v>Additions</v>
          </cell>
        </row>
        <row r="568">
          <cell r="C568" t="str">
            <v>Base</v>
          </cell>
          <cell r="D568" t="str">
            <v>SPP</v>
          </cell>
          <cell r="E568" t="str">
            <v>Total Transmission Plant: Add_x000D_</v>
          </cell>
          <cell r="F568" t="str">
            <v>Additions</v>
          </cell>
        </row>
        <row r="569">
          <cell r="C569" t="str">
            <v>Base</v>
          </cell>
          <cell r="D569" t="str">
            <v>WECC (Non-CA)</v>
          </cell>
          <cell r="E569" t="str">
            <v>Total Distribution Plant: Add_x000D_</v>
          </cell>
          <cell r="F569" t="str">
            <v>Additions</v>
          </cell>
        </row>
        <row r="570">
          <cell r="C570" t="str">
            <v>Base</v>
          </cell>
          <cell r="D570" t="str">
            <v>WECC (Non-CA)</v>
          </cell>
          <cell r="E570" t="str">
            <v>Total Transmission Plant: Add_x000D_</v>
          </cell>
          <cell r="F570" t="str">
            <v>Additions</v>
          </cell>
        </row>
        <row r="571">
          <cell r="C571" t="str">
            <v>Low</v>
          </cell>
          <cell r="D571" t="str">
            <v>CAISO</v>
          </cell>
          <cell r="E571" t="str">
            <v>Total Distribution Plant: Add_x000D_</v>
          </cell>
          <cell r="F571" t="str">
            <v>Additions</v>
          </cell>
        </row>
        <row r="572">
          <cell r="C572" t="str">
            <v>Low</v>
          </cell>
          <cell r="D572" t="str">
            <v>CAISO</v>
          </cell>
          <cell r="E572" t="str">
            <v>Total Transmission Plant: Add_x000D_</v>
          </cell>
          <cell r="F572" t="str">
            <v>Additions</v>
          </cell>
        </row>
        <row r="573">
          <cell r="C573" t="str">
            <v>Low</v>
          </cell>
          <cell r="D573" t="str">
            <v>ERCOT</v>
          </cell>
          <cell r="E573" t="str">
            <v>Total Distribution Plant: Add_x000D_</v>
          </cell>
          <cell r="F573" t="str">
            <v>Additions</v>
          </cell>
        </row>
        <row r="574">
          <cell r="C574" t="str">
            <v>Low</v>
          </cell>
          <cell r="D574" t="str">
            <v>ERCOT</v>
          </cell>
          <cell r="E574" t="str">
            <v>Total Transmission Plant: Add_x000D_</v>
          </cell>
          <cell r="F574" t="str">
            <v>Additions</v>
          </cell>
        </row>
        <row r="575">
          <cell r="C575" t="str">
            <v>Base</v>
          </cell>
          <cell r="D575" t="str">
            <v>Germany</v>
          </cell>
          <cell r="E575" t="str">
            <v>Distribution: Line Transformers: Add_x000D_</v>
          </cell>
          <cell r="F575" t="str">
            <v>Additions</v>
          </cell>
        </row>
        <row r="576">
          <cell r="C576" t="str">
            <v>High</v>
          </cell>
          <cell r="D576" t="str">
            <v>Germany</v>
          </cell>
          <cell r="E576" t="str">
            <v>Distribution: Line Transformers: Add_x000D_</v>
          </cell>
          <cell r="F576" t="str">
            <v>Additions</v>
          </cell>
        </row>
        <row r="577">
          <cell r="C577" t="str">
            <v>Low</v>
          </cell>
          <cell r="D577" t="str">
            <v>Germany</v>
          </cell>
          <cell r="E577" t="str">
            <v>Distribution: Line Transformers: Add_x000D_</v>
          </cell>
          <cell r="F577" t="str">
            <v>Additions</v>
          </cell>
        </row>
        <row r="578">
          <cell r="C578" t="str">
            <v>Low</v>
          </cell>
          <cell r="D578" t="str">
            <v>ISONE</v>
          </cell>
          <cell r="E578" t="str">
            <v>Total Distribution Plant: Add_x000D_</v>
          </cell>
          <cell r="F578" t="str">
            <v>Additions</v>
          </cell>
        </row>
        <row r="579">
          <cell r="C579" t="str">
            <v>Low</v>
          </cell>
          <cell r="D579" t="str">
            <v>ISONE</v>
          </cell>
          <cell r="E579" t="str">
            <v>Total Transmission Plant: Add_x000D_</v>
          </cell>
          <cell r="F579" t="str">
            <v>Additions</v>
          </cell>
        </row>
        <row r="580">
          <cell r="C580" t="str">
            <v>Low</v>
          </cell>
          <cell r="D580" t="str">
            <v>MISO</v>
          </cell>
          <cell r="E580" t="str">
            <v>Total Distribution Plant: Add_x000D_</v>
          </cell>
          <cell r="F580" t="str">
            <v>Additions</v>
          </cell>
        </row>
        <row r="581">
          <cell r="C581" t="str">
            <v>Low</v>
          </cell>
          <cell r="D581" t="str">
            <v>MISO</v>
          </cell>
          <cell r="E581" t="str">
            <v>Total Transmission Plant: Add_x000D_</v>
          </cell>
          <cell r="F581" t="str">
            <v>Additions</v>
          </cell>
        </row>
        <row r="582">
          <cell r="C582" t="str">
            <v>Base</v>
          </cell>
          <cell r="D582" t="str">
            <v>Germany</v>
          </cell>
          <cell r="E582" t="str">
            <v>Distribution: Station Equipment: Add_x000D_</v>
          </cell>
          <cell r="F582" t="str">
            <v>Additions</v>
          </cell>
        </row>
        <row r="583">
          <cell r="C583" t="str">
            <v>Base</v>
          </cell>
          <cell r="D583" t="str">
            <v>UK</v>
          </cell>
          <cell r="E583" t="str">
            <v>Total Distribution Plant: Add_x000D_</v>
          </cell>
          <cell r="F583" t="str">
            <v>Additions</v>
          </cell>
        </row>
        <row r="584">
          <cell r="C584" t="str">
            <v>Base</v>
          </cell>
          <cell r="D584" t="str">
            <v>UK</v>
          </cell>
          <cell r="E584" t="str">
            <v>Total Transmission Plant: Add_x000D_</v>
          </cell>
          <cell r="F584" t="str">
            <v>Additions</v>
          </cell>
        </row>
        <row r="585">
          <cell r="C585" t="str">
            <v>High</v>
          </cell>
          <cell r="D585" t="str">
            <v>Germany</v>
          </cell>
          <cell r="E585" t="str">
            <v>Distribution: Station Equipment: Add_x000D_</v>
          </cell>
          <cell r="F585" t="str">
            <v>Additions</v>
          </cell>
        </row>
        <row r="586">
          <cell r="C586" t="str">
            <v>Base</v>
          </cell>
          <cell r="D586" t="str">
            <v>Australia</v>
          </cell>
          <cell r="E586" t="str">
            <v>Total Distribution Plant: Add_x000D_</v>
          </cell>
          <cell r="F586" t="str">
            <v>Additions</v>
          </cell>
        </row>
        <row r="587">
          <cell r="C587" t="str">
            <v>Base</v>
          </cell>
          <cell r="D587" t="str">
            <v>Australia</v>
          </cell>
          <cell r="E587" t="str">
            <v>Total Transmission Plant: Add_x000D_</v>
          </cell>
          <cell r="F587" t="str">
            <v>Additions</v>
          </cell>
        </row>
        <row r="588">
          <cell r="C588" t="str">
            <v>Low</v>
          </cell>
          <cell r="D588" t="str">
            <v>Germany</v>
          </cell>
          <cell r="E588" t="str">
            <v>Distribution: Station Equipment: Add_x000D_</v>
          </cell>
          <cell r="F588" t="str">
            <v>Additions</v>
          </cell>
        </row>
        <row r="589">
          <cell r="C589" t="str">
            <v>Base</v>
          </cell>
          <cell r="D589" t="str">
            <v>Germany</v>
          </cell>
          <cell r="E589" t="str">
            <v>Total Distribution Plant: Add_x000D_</v>
          </cell>
          <cell r="F589" t="str">
            <v>Additions</v>
          </cell>
        </row>
        <row r="590">
          <cell r="C590" t="str">
            <v>Base</v>
          </cell>
          <cell r="D590" t="str">
            <v>Germany</v>
          </cell>
          <cell r="E590" t="str">
            <v>Total Transmission Plant: Add_x000D_</v>
          </cell>
          <cell r="F590" t="str">
            <v>Additions</v>
          </cell>
        </row>
        <row r="591">
          <cell r="C591" t="str">
            <v>Base</v>
          </cell>
          <cell r="D591" t="str">
            <v>Japan</v>
          </cell>
          <cell r="E591" t="str">
            <v>Total Distribution Plant: Add_x000D_</v>
          </cell>
          <cell r="F591" t="str">
            <v>Additions</v>
          </cell>
        </row>
        <row r="592">
          <cell r="C592" t="str">
            <v>Base</v>
          </cell>
          <cell r="D592" t="str">
            <v>Japan</v>
          </cell>
          <cell r="E592" t="str">
            <v>Total Transmission Plant: Add_x000D_</v>
          </cell>
          <cell r="F592" t="str">
            <v>Additions</v>
          </cell>
        </row>
        <row r="593">
          <cell r="C593" t="str">
            <v>Base</v>
          </cell>
          <cell r="D593" t="str">
            <v>Germany</v>
          </cell>
          <cell r="E593" t="str">
            <v>Distribution: Storage Battery Equipment: Add_x000D_</v>
          </cell>
          <cell r="F593" t="str">
            <v>Additions</v>
          </cell>
        </row>
        <row r="594">
          <cell r="C594" t="str">
            <v>Base</v>
          </cell>
          <cell r="D594" t="str">
            <v>Country A</v>
          </cell>
          <cell r="E594" t="str">
            <v>Total Distribution Plant: Add_x000D_</v>
          </cell>
          <cell r="F594" t="str">
            <v>Additions</v>
          </cell>
        </row>
        <row r="595">
          <cell r="C595" t="str">
            <v>Base</v>
          </cell>
          <cell r="D595" t="str">
            <v>Country A</v>
          </cell>
          <cell r="E595" t="str">
            <v>Total Transmission Plant: Add_x000D_</v>
          </cell>
          <cell r="F595" t="str">
            <v>Additions</v>
          </cell>
        </row>
        <row r="596">
          <cell r="C596" t="str">
            <v>High</v>
          </cell>
          <cell r="D596" t="str">
            <v>Germany</v>
          </cell>
          <cell r="E596" t="str">
            <v>Distribution: Storage Battery Equipment: Add_x000D_</v>
          </cell>
          <cell r="F596" t="str">
            <v>Additions</v>
          </cell>
        </row>
        <row r="597">
          <cell r="C597" t="str">
            <v>Base</v>
          </cell>
          <cell r="D597" t="str">
            <v>Country B</v>
          </cell>
          <cell r="E597" t="str">
            <v>Total Distribution Plant: Add_x000D_</v>
          </cell>
          <cell r="F597" t="str">
            <v>Additions</v>
          </cell>
        </row>
        <row r="598">
          <cell r="C598" t="str">
            <v>Base</v>
          </cell>
          <cell r="D598" t="str">
            <v>Country B</v>
          </cell>
          <cell r="E598" t="str">
            <v>Total Transmission Plant: Add_x000D_</v>
          </cell>
          <cell r="F598" t="str">
            <v>Additions</v>
          </cell>
        </row>
        <row r="599">
          <cell r="C599" t="str">
            <v>Low</v>
          </cell>
          <cell r="D599" t="str">
            <v>Germany</v>
          </cell>
          <cell r="E599" t="str">
            <v>Distribution: Storage Battery Equipment: Add_x000D_</v>
          </cell>
          <cell r="F599" t="str">
            <v>Additions</v>
          </cell>
        </row>
        <row r="600">
          <cell r="C600" t="str">
            <v>Base</v>
          </cell>
          <cell r="D600" t="str">
            <v>Country C</v>
          </cell>
          <cell r="E600" t="str">
            <v>Total Distribution Plant: Add_x000D_</v>
          </cell>
          <cell r="F600" t="str">
            <v>Additions</v>
          </cell>
        </row>
        <row r="601">
          <cell r="C601" t="str">
            <v>Base</v>
          </cell>
          <cell r="D601" t="str">
            <v>Country C</v>
          </cell>
          <cell r="E601" t="str">
            <v>Total Transmission Plant: Add_x000D_</v>
          </cell>
          <cell r="F601" t="str">
            <v>Additions</v>
          </cell>
        </row>
        <row r="602">
          <cell r="C602" t="str">
            <v>Base</v>
          </cell>
          <cell r="D602" t="str">
            <v>Country D</v>
          </cell>
          <cell r="E602" t="str">
            <v>Total Distribution Plant: Add_x000D_</v>
          </cell>
          <cell r="F602" t="str">
            <v>Additions</v>
          </cell>
        </row>
        <row r="603">
          <cell r="C603" t="str">
            <v>Base</v>
          </cell>
          <cell r="D603" t="str">
            <v>Country D</v>
          </cell>
          <cell r="E603" t="str">
            <v>Total Transmission Plant: Add_x000D_</v>
          </cell>
          <cell r="F603" t="str">
            <v>Additions</v>
          </cell>
        </row>
        <row r="604">
          <cell r="C604" t="str">
            <v>Base</v>
          </cell>
          <cell r="D604" t="str">
            <v>Germany</v>
          </cell>
          <cell r="E604" t="str">
            <v>Transmission: Station Equipment: Add_x000D_</v>
          </cell>
          <cell r="F604" t="str">
            <v>Additions</v>
          </cell>
        </row>
        <row r="605">
          <cell r="C605" t="str">
            <v>Base</v>
          </cell>
          <cell r="D605" t="str">
            <v>ISONE</v>
          </cell>
          <cell r="E605" t="str">
            <v>Distribution: Line Transformers: Add_x000D_</v>
          </cell>
          <cell r="F605" t="str">
            <v>Additions</v>
          </cell>
        </row>
        <row r="606">
          <cell r="C606" t="str">
            <v>Low</v>
          </cell>
          <cell r="D606" t="str">
            <v>NYISO</v>
          </cell>
          <cell r="E606" t="str">
            <v>Total Distribution Plant: Add_x000D_</v>
          </cell>
          <cell r="F606" t="str">
            <v>Additions</v>
          </cell>
        </row>
        <row r="607">
          <cell r="C607" t="str">
            <v>High</v>
          </cell>
          <cell r="D607" t="str">
            <v>Germany</v>
          </cell>
          <cell r="E607" t="str">
            <v>Transmission: Station Equipment: Add_x000D_</v>
          </cell>
          <cell r="F607" t="str">
            <v>Additions</v>
          </cell>
        </row>
        <row r="608">
          <cell r="C608" t="str">
            <v>Low</v>
          </cell>
          <cell r="D608" t="str">
            <v>NYISO</v>
          </cell>
          <cell r="E608" t="str">
            <v>Total Transmission Plant: Add_x000D_</v>
          </cell>
          <cell r="F608" t="str">
            <v>Additions</v>
          </cell>
        </row>
        <row r="609">
          <cell r="C609" t="str">
            <v>Low</v>
          </cell>
          <cell r="D609" t="str">
            <v>ISONE</v>
          </cell>
          <cell r="E609" t="str">
            <v>Distribution: Line Transformers: Add_x000D_</v>
          </cell>
          <cell r="F609" t="str">
            <v>Additions</v>
          </cell>
        </row>
        <row r="610">
          <cell r="C610" t="str">
            <v>Low</v>
          </cell>
          <cell r="D610" t="str">
            <v>Germany</v>
          </cell>
          <cell r="E610" t="str">
            <v>Transmission: Station Equipment: Add_x000D_</v>
          </cell>
          <cell r="F610" t="str">
            <v>Additions</v>
          </cell>
        </row>
        <row r="611">
          <cell r="C611" t="str">
            <v>Low</v>
          </cell>
          <cell r="D611" t="str">
            <v>PJM</v>
          </cell>
          <cell r="E611" t="str">
            <v>Total Distribution Plant: Add_x000D_</v>
          </cell>
          <cell r="F611" t="str">
            <v>Additions</v>
          </cell>
        </row>
        <row r="612">
          <cell r="C612" t="str">
            <v>Low</v>
          </cell>
          <cell r="D612" t="str">
            <v>PJM</v>
          </cell>
          <cell r="E612" t="str">
            <v>Total Transmission Plant: Add_x000D_</v>
          </cell>
          <cell r="F612" t="str">
            <v>Additions</v>
          </cell>
        </row>
        <row r="613">
          <cell r="C613" t="str">
            <v>Low</v>
          </cell>
          <cell r="D613" t="str">
            <v>SOUTHEAST</v>
          </cell>
          <cell r="E613" t="str">
            <v>Total Distribution Plant: Add_x000D_</v>
          </cell>
          <cell r="F613" t="str">
            <v>Additions</v>
          </cell>
        </row>
        <row r="614">
          <cell r="C614" t="str">
            <v>Low</v>
          </cell>
          <cell r="D614" t="str">
            <v>SOUTHEAST</v>
          </cell>
          <cell r="E614" t="str">
            <v>Total Transmission Plant: Add_x000D_</v>
          </cell>
          <cell r="F614" t="str">
            <v>Additions</v>
          </cell>
        </row>
        <row r="615">
          <cell r="C615" t="str">
            <v>Base</v>
          </cell>
          <cell r="D615" t="str">
            <v>ISONE</v>
          </cell>
          <cell r="E615" t="str">
            <v>Distribution: Station Equipment: Add_x000D_</v>
          </cell>
          <cell r="F615" t="str">
            <v>Additions</v>
          </cell>
        </row>
        <row r="616">
          <cell r="C616" t="str">
            <v>Low</v>
          </cell>
          <cell r="D616" t="str">
            <v>SPP</v>
          </cell>
          <cell r="E616" t="str">
            <v>Total Distribution Plant: Add_x000D_</v>
          </cell>
          <cell r="F616" t="str">
            <v>Additions</v>
          </cell>
        </row>
        <row r="617">
          <cell r="C617" t="str">
            <v>Low</v>
          </cell>
          <cell r="D617" t="str">
            <v>SPP</v>
          </cell>
          <cell r="E617" t="str">
            <v>Total Transmission Plant: Add_x000D_</v>
          </cell>
          <cell r="F617" t="str">
            <v>Additions</v>
          </cell>
        </row>
        <row r="618">
          <cell r="C618" t="str">
            <v>Low</v>
          </cell>
          <cell r="D618" t="str">
            <v>ISONE</v>
          </cell>
          <cell r="E618" t="str">
            <v>Distribution: Station Equipment: Add_x000D_</v>
          </cell>
          <cell r="F618" t="str">
            <v>Additions</v>
          </cell>
        </row>
        <row r="619">
          <cell r="C619" t="str">
            <v>Low</v>
          </cell>
          <cell r="D619" t="str">
            <v>WECC (Non-CA)</v>
          </cell>
          <cell r="E619" t="str">
            <v>Total Distribution Plant: Add_x000D_</v>
          </cell>
          <cell r="F619" t="str">
            <v>Additions</v>
          </cell>
        </row>
        <row r="620">
          <cell r="C620" t="str">
            <v>Low</v>
          </cell>
          <cell r="D620" t="str">
            <v>WECC (Non-CA)</v>
          </cell>
          <cell r="E620" t="str">
            <v>Total Transmission Plant: Add_x000D_</v>
          </cell>
          <cell r="F620" t="str">
            <v>Additions</v>
          </cell>
        </row>
        <row r="621">
          <cell r="C621" t="str">
            <v>Base</v>
          </cell>
          <cell r="D621" t="str">
            <v>ISONE</v>
          </cell>
          <cell r="E621" t="str">
            <v>Distribution: Storage Battery Equipment: Add_x000D_</v>
          </cell>
          <cell r="F621" t="str">
            <v>Additions</v>
          </cell>
        </row>
        <row r="622">
          <cell r="C622" t="str">
            <v>Low</v>
          </cell>
          <cell r="D622" t="str">
            <v>ISONE</v>
          </cell>
          <cell r="E622" t="str">
            <v>Distribution: Storage Battery Equipment: Add_x000D_</v>
          </cell>
          <cell r="F622" t="str">
            <v>Additions</v>
          </cell>
        </row>
        <row r="623">
          <cell r="C623" t="str">
            <v>Base</v>
          </cell>
          <cell r="D623" t="str">
            <v>ISONE</v>
          </cell>
          <cell r="E623" t="str">
            <v>Transmission: Station Equipment: Add_x000D_</v>
          </cell>
          <cell r="F623" t="str">
            <v>Additions</v>
          </cell>
        </row>
        <row r="624">
          <cell r="C624" t="str">
            <v>High</v>
          </cell>
          <cell r="D624" t="str">
            <v>ISONE</v>
          </cell>
          <cell r="E624" t="str">
            <v>Transmission: Station Equipment: Add_x000D_</v>
          </cell>
          <cell r="F624" t="str">
            <v>Additions</v>
          </cell>
        </row>
        <row r="625">
          <cell r="C625" t="str">
            <v>Low</v>
          </cell>
          <cell r="D625" t="str">
            <v>ISONE</v>
          </cell>
          <cell r="E625" t="str">
            <v>Transmission: Station Equipment: Add_x000D_</v>
          </cell>
          <cell r="F625" t="str">
            <v>Additions</v>
          </cell>
        </row>
        <row r="626">
          <cell r="C626" t="str">
            <v>High</v>
          </cell>
          <cell r="D626" t="str">
            <v>CAISO</v>
          </cell>
          <cell r="E626" t="str">
            <v>Total Distribution Plant: Add_x000D_</v>
          </cell>
          <cell r="F626" t="str">
            <v>Additions</v>
          </cell>
        </row>
        <row r="627">
          <cell r="C627" t="str">
            <v>High</v>
          </cell>
          <cell r="D627" t="str">
            <v>CAISO</v>
          </cell>
          <cell r="E627" t="str">
            <v>Total Transmission Plant: Add_x000D_</v>
          </cell>
          <cell r="F627" t="str">
            <v>Additions</v>
          </cell>
        </row>
        <row r="628">
          <cell r="C628" t="str">
            <v>High</v>
          </cell>
          <cell r="D628" t="str">
            <v>ERCOT</v>
          </cell>
          <cell r="E628" t="str">
            <v>Total Distribution Plant: Add_x000D_</v>
          </cell>
          <cell r="F628" t="str">
            <v>Additions</v>
          </cell>
        </row>
        <row r="629">
          <cell r="C629" t="str">
            <v>High</v>
          </cell>
          <cell r="D629" t="str">
            <v>ERCOT</v>
          </cell>
          <cell r="E629" t="str">
            <v>Total Transmission Plant: Add_x000D_</v>
          </cell>
          <cell r="F629" t="str">
            <v>Additions</v>
          </cell>
        </row>
        <row r="630">
          <cell r="C630" t="str">
            <v>High</v>
          </cell>
          <cell r="D630" t="str">
            <v>ISONE</v>
          </cell>
          <cell r="E630" t="str">
            <v>Total Distribution Plant: Add_x000D_</v>
          </cell>
          <cell r="F630" t="str">
            <v>Additions</v>
          </cell>
        </row>
        <row r="631">
          <cell r="C631" t="str">
            <v>Low</v>
          </cell>
          <cell r="D631" t="str">
            <v>UK</v>
          </cell>
          <cell r="E631" t="str">
            <v>Total Distribution Plant: Add_x000D_</v>
          </cell>
          <cell r="F631" t="str">
            <v>Additions</v>
          </cell>
        </row>
        <row r="632">
          <cell r="C632" t="str">
            <v>Low</v>
          </cell>
          <cell r="D632" t="str">
            <v>UK</v>
          </cell>
          <cell r="E632" t="str">
            <v>Total Transmission Plant: Add_x000D_</v>
          </cell>
          <cell r="F632" t="str">
            <v>Additions</v>
          </cell>
        </row>
        <row r="633">
          <cell r="C633" t="str">
            <v>High</v>
          </cell>
          <cell r="D633" t="str">
            <v>ISONE</v>
          </cell>
          <cell r="E633" t="str">
            <v>Total Transmission Plant: Add_x000D_</v>
          </cell>
          <cell r="F633" t="str">
            <v>Additions</v>
          </cell>
        </row>
        <row r="634">
          <cell r="C634" t="str">
            <v>Low</v>
          </cell>
          <cell r="D634" t="str">
            <v>Australia</v>
          </cell>
          <cell r="E634" t="str">
            <v>Total Distribution Plant: Add_x000D_</v>
          </cell>
          <cell r="F634" t="str">
            <v>Additions</v>
          </cell>
        </row>
        <row r="635">
          <cell r="C635" t="str">
            <v>Low</v>
          </cell>
          <cell r="D635" t="str">
            <v>Australia</v>
          </cell>
          <cell r="E635" t="str">
            <v>Total Transmission Plant: Add_x000D_</v>
          </cell>
          <cell r="F635" t="str">
            <v>Additions</v>
          </cell>
        </row>
        <row r="636">
          <cell r="C636" t="str">
            <v>High</v>
          </cell>
          <cell r="D636" t="str">
            <v>MISO</v>
          </cell>
          <cell r="E636" t="str">
            <v>Total Distribution Plant: Add_x000D_</v>
          </cell>
          <cell r="F636" t="str">
            <v>Additions</v>
          </cell>
        </row>
        <row r="637">
          <cell r="C637" t="str">
            <v>Low</v>
          </cell>
          <cell r="D637" t="str">
            <v>Germany</v>
          </cell>
          <cell r="E637" t="str">
            <v>Total Distribution Plant: Add_x000D_</v>
          </cell>
          <cell r="F637" t="str">
            <v>Additions</v>
          </cell>
        </row>
        <row r="638">
          <cell r="C638" t="str">
            <v>Low</v>
          </cell>
          <cell r="D638" t="str">
            <v>Germany</v>
          </cell>
          <cell r="E638" t="str">
            <v>Total Transmission Plant: Add_x000D_</v>
          </cell>
          <cell r="F638" t="str">
            <v>Additions</v>
          </cell>
        </row>
        <row r="639">
          <cell r="C639" t="str">
            <v>High</v>
          </cell>
          <cell r="D639" t="str">
            <v>MISO</v>
          </cell>
          <cell r="E639" t="str">
            <v>Total Transmission Plant: Add_x000D_</v>
          </cell>
          <cell r="F639" t="str">
            <v>Additions</v>
          </cell>
        </row>
        <row r="640">
          <cell r="C640" t="str">
            <v>Low</v>
          </cell>
          <cell r="D640" t="str">
            <v>Japan</v>
          </cell>
          <cell r="E640" t="str">
            <v>Total Distribution Plant: Add_x000D_</v>
          </cell>
          <cell r="F640" t="str">
            <v>Additions</v>
          </cell>
        </row>
        <row r="641">
          <cell r="C641" t="str">
            <v>Low</v>
          </cell>
          <cell r="D641" t="str">
            <v>Japan</v>
          </cell>
          <cell r="E641" t="str">
            <v>Total Transmission Plant: Add_x000D_</v>
          </cell>
          <cell r="F641" t="str">
            <v>Additions</v>
          </cell>
        </row>
        <row r="642">
          <cell r="C642" t="str">
            <v>High</v>
          </cell>
          <cell r="D642" t="str">
            <v>NYISO</v>
          </cell>
          <cell r="E642" t="str">
            <v>Total Distribution Plant: Add_x000D_</v>
          </cell>
          <cell r="F642" t="str">
            <v>Additions</v>
          </cell>
        </row>
        <row r="643">
          <cell r="C643" t="str">
            <v>Low</v>
          </cell>
          <cell r="D643" t="str">
            <v>Country A</v>
          </cell>
          <cell r="E643" t="str">
            <v>Total Distribution Plant: Add_x000D_</v>
          </cell>
          <cell r="F643" t="str">
            <v>Additions</v>
          </cell>
        </row>
        <row r="644">
          <cell r="C644" t="str">
            <v>Low</v>
          </cell>
          <cell r="D644" t="str">
            <v>Country A</v>
          </cell>
          <cell r="E644" t="str">
            <v>Total Transmission Plant: Add_x000D_</v>
          </cell>
          <cell r="F644" t="str">
            <v>Additions</v>
          </cell>
        </row>
        <row r="645">
          <cell r="C645" t="str">
            <v>High</v>
          </cell>
          <cell r="D645" t="str">
            <v>NYISO</v>
          </cell>
          <cell r="E645" t="str">
            <v>Total Transmission Plant: Add_x000D_</v>
          </cell>
          <cell r="F645" t="str">
            <v>Additions</v>
          </cell>
        </row>
        <row r="646">
          <cell r="C646" t="str">
            <v>Low</v>
          </cell>
          <cell r="D646" t="str">
            <v>Country B</v>
          </cell>
          <cell r="E646" t="str">
            <v>Total Distribution Plant: Add_x000D_</v>
          </cell>
          <cell r="F646" t="str">
            <v>Additions</v>
          </cell>
        </row>
        <row r="647">
          <cell r="C647" t="str">
            <v>Low</v>
          </cell>
          <cell r="D647" t="str">
            <v>Country B</v>
          </cell>
          <cell r="E647" t="str">
            <v>Total Transmission Plant: Add_x000D_</v>
          </cell>
          <cell r="F647" t="str">
            <v>Additions</v>
          </cell>
        </row>
        <row r="648">
          <cell r="C648" t="str">
            <v>High</v>
          </cell>
          <cell r="D648" t="str">
            <v>PJM</v>
          </cell>
          <cell r="E648" t="str">
            <v>Total Distribution Plant: Add_x000D_</v>
          </cell>
          <cell r="F648" t="str">
            <v>Additions</v>
          </cell>
        </row>
        <row r="649">
          <cell r="C649" t="str">
            <v>Low</v>
          </cell>
          <cell r="D649" t="str">
            <v>Country C</v>
          </cell>
          <cell r="E649" t="str">
            <v>Total Distribution Plant: Add_x000D_</v>
          </cell>
          <cell r="F649" t="str">
            <v>Additions</v>
          </cell>
        </row>
        <row r="650">
          <cell r="C650" t="str">
            <v>Low</v>
          </cell>
          <cell r="D650" t="str">
            <v>Country C</v>
          </cell>
          <cell r="E650" t="str">
            <v>Total Transmission Plant: Add_x000D_</v>
          </cell>
          <cell r="F650" t="str">
            <v>Additions</v>
          </cell>
        </row>
        <row r="651">
          <cell r="C651" t="str">
            <v>High</v>
          </cell>
          <cell r="D651" t="str">
            <v>PJM</v>
          </cell>
          <cell r="E651" t="str">
            <v>Total Transmission Plant: Add_x000D_</v>
          </cell>
          <cell r="F651" t="str">
            <v>Additions</v>
          </cell>
        </row>
        <row r="652">
          <cell r="C652" t="str">
            <v>Low</v>
          </cell>
          <cell r="D652" t="str">
            <v>Country D</v>
          </cell>
          <cell r="E652" t="str">
            <v>Total Distribution Plant: Add_x000D_</v>
          </cell>
          <cell r="F652" t="str">
            <v>Additions</v>
          </cell>
        </row>
        <row r="653">
          <cell r="C653" t="str">
            <v>Low</v>
          </cell>
          <cell r="D653" t="str">
            <v>Country D</v>
          </cell>
          <cell r="E653" t="str">
            <v>Total Transmission Plant: Add_x000D_</v>
          </cell>
          <cell r="F653" t="str">
            <v>Additions</v>
          </cell>
        </row>
        <row r="654">
          <cell r="C654" t="str">
            <v>Base</v>
          </cell>
          <cell r="D654" t="str">
            <v>Japan</v>
          </cell>
          <cell r="E654" t="str">
            <v>Distribution: Line Transformers: Add_x000D_</v>
          </cell>
          <cell r="F654" t="str">
            <v>Additions</v>
          </cell>
        </row>
        <row r="655">
          <cell r="C655" t="str">
            <v>High</v>
          </cell>
          <cell r="D655" t="str">
            <v>SOUTHEAST</v>
          </cell>
          <cell r="E655" t="str">
            <v>Total Distribution Plant: Add_x000D_</v>
          </cell>
          <cell r="F655" t="str">
            <v>Additions</v>
          </cell>
        </row>
        <row r="656">
          <cell r="C656" t="str">
            <v>High</v>
          </cell>
          <cell r="D656" t="str">
            <v>SOUTHEAST</v>
          </cell>
          <cell r="E656" t="str">
            <v>Total Transmission Plant: Add_x000D_</v>
          </cell>
          <cell r="F656" t="str">
            <v>Additions</v>
          </cell>
        </row>
        <row r="657">
          <cell r="C657" t="str">
            <v>High</v>
          </cell>
          <cell r="D657" t="str">
            <v>Japan</v>
          </cell>
          <cell r="E657" t="str">
            <v>Distribution: Line Transformers: Add_x000D_</v>
          </cell>
          <cell r="F657" t="str">
            <v>Additions</v>
          </cell>
        </row>
        <row r="658">
          <cell r="C658" t="str">
            <v>High</v>
          </cell>
          <cell r="D658" t="str">
            <v>SPP</v>
          </cell>
          <cell r="E658" t="str">
            <v>Total Distribution Plant: Add_x000D_</v>
          </cell>
          <cell r="F658" t="str">
            <v>Additions</v>
          </cell>
        </row>
        <row r="659">
          <cell r="C659" t="str">
            <v>High</v>
          </cell>
          <cell r="D659" t="str">
            <v>SPP</v>
          </cell>
          <cell r="E659" t="str">
            <v>Total Transmission Plant: Add_x000D_</v>
          </cell>
          <cell r="F659" t="str">
            <v>Additions</v>
          </cell>
        </row>
        <row r="660">
          <cell r="C660" t="str">
            <v>Low</v>
          </cell>
          <cell r="D660" t="str">
            <v>Japan</v>
          </cell>
          <cell r="E660" t="str">
            <v>Distribution: Line Transformers: Add_x000D_</v>
          </cell>
          <cell r="F660" t="str">
            <v>Additions</v>
          </cell>
        </row>
        <row r="661">
          <cell r="C661" t="str">
            <v>High</v>
          </cell>
          <cell r="D661" t="str">
            <v>WECC (Non-CA)</v>
          </cell>
          <cell r="E661" t="str">
            <v>Total Distribution Plant: Add_x000D_</v>
          </cell>
          <cell r="F661" t="str">
            <v>Additions</v>
          </cell>
        </row>
        <row r="662">
          <cell r="C662" t="str">
            <v>High</v>
          </cell>
          <cell r="D662" t="str">
            <v>WECC (Non-CA)</v>
          </cell>
          <cell r="E662" t="str">
            <v>Total Transmission Plant: Add_x000D_</v>
          </cell>
          <cell r="F662" t="str">
            <v>Additions</v>
          </cell>
        </row>
        <row r="663">
          <cell r="C663" t="str">
            <v>Base</v>
          </cell>
          <cell r="D663" t="str">
            <v>MISO</v>
          </cell>
          <cell r="E663" t="str">
            <v>Distribution: Line Transformers: Add_x000D_</v>
          </cell>
          <cell r="F663" t="str">
            <v>Additions</v>
          </cell>
        </row>
        <row r="664">
          <cell r="C664" t="str">
            <v>Low</v>
          </cell>
          <cell r="D664" t="str">
            <v>MISO</v>
          </cell>
          <cell r="E664" t="str">
            <v>Distribution: Line Transformers: Add_x000D_</v>
          </cell>
          <cell r="F664" t="str">
            <v>Additions</v>
          </cell>
        </row>
        <row r="665">
          <cell r="C665" t="str">
            <v>Base</v>
          </cell>
          <cell r="D665" t="str">
            <v>Japan</v>
          </cell>
          <cell r="E665" t="str">
            <v>Distribution: Station Equipment: Add_x000D_</v>
          </cell>
          <cell r="F665" t="str">
            <v>Additions</v>
          </cell>
        </row>
        <row r="666">
          <cell r="C666" t="str">
            <v>Base</v>
          </cell>
          <cell r="D666" t="str">
            <v>MISO</v>
          </cell>
          <cell r="E666" t="str">
            <v>Distribution: Station Equipment: Add_x000D_</v>
          </cell>
          <cell r="F666" t="str">
            <v>Additions</v>
          </cell>
        </row>
        <row r="667">
          <cell r="C667" t="str">
            <v>Low</v>
          </cell>
          <cell r="D667" t="str">
            <v>MISO</v>
          </cell>
          <cell r="E667" t="str">
            <v>Distribution: Station Equipment: Add_x000D_</v>
          </cell>
          <cell r="F667" t="str">
            <v>Additions</v>
          </cell>
        </row>
        <row r="668">
          <cell r="C668" t="str">
            <v>High</v>
          </cell>
          <cell r="D668" t="str">
            <v>Japan</v>
          </cell>
          <cell r="E668" t="str">
            <v>Distribution: Station Equipment: Add_x000D_</v>
          </cell>
          <cell r="F668" t="str">
            <v>Additions</v>
          </cell>
        </row>
        <row r="669">
          <cell r="C669" t="str">
            <v>Base</v>
          </cell>
          <cell r="D669" t="str">
            <v>MISO</v>
          </cell>
          <cell r="E669" t="str">
            <v>Distribution: Storage Battery Equipment: Add_x000D_</v>
          </cell>
          <cell r="F669" t="str">
            <v>Additions</v>
          </cell>
        </row>
        <row r="670">
          <cell r="C670" t="str">
            <v>Low</v>
          </cell>
          <cell r="D670" t="str">
            <v>MISO</v>
          </cell>
          <cell r="E670" t="str">
            <v>Distribution: Storage Battery Equipment: Add_x000D_</v>
          </cell>
          <cell r="F670" t="str">
            <v>Additions</v>
          </cell>
        </row>
        <row r="671">
          <cell r="C671" t="str">
            <v>Low</v>
          </cell>
          <cell r="D671" t="str">
            <v>Japan</v>
          </cell>
          <cell r="E671" t="str">
            <v>Distribution: Station Equipment: Add_x000D_</v>
          </cell>
          <cell r="F671" t="str">
            <v>Additions</v>
          </cell>
        </row>
        <row r="672">
          <cell r="C672" t="str">
            <v>Base</v>
          </cell>
          <cell r="D672" t="str">
            <v>MISO</v>
          </cell>
          <cell r="E672" t="str">
            <v>Transmission: Station Equipment: Add_x000D_</v>
          </cell>
          <cell r="F672" t="str">
            <v>Additions</v>
          </cell>
        </row>
        <row r="673">
          <cell r="C673" t="str">
            <v>High</v>
          </cell>
          <cell r="D673" t="str">
            <v>MISO</v>
          </cell>
          <cell r="E673" t="str">
            <v>Transmission: Station Equipment: Add_x000D_</v>
          </cell>
          <cell r="F673" t="str">
            <v>Additions</v>
          </cell>
        </row>
        <row r="674">
          <cell r="C674" t="str">
            <v>Low</v>
          </cell>
          <cell r="D674" t="str">
            <v>MISO</v>
          </cell>
          <cell r="E674" t="str">
            <v>Transmission: Station Equipment: Add_x000D_</v>
          </cell>
          <cell r="F674" t="str">
            <v>Additions</v>
          </cell>
        </row>
        <row r="675">
          <cell r="C675" t="str">
            <v>Base</v>
          </cell>
          <cell r="D675" t="str">
            <v>NYISO</v>
          </cell>
          <cell r="E675" t="str">
            <v>Distribution: Line Transformers: Add_x000D_</v>
          </cell>
          <cell r="F675" t="str">
            <v>Additions</v>
          </cell>
        </row>
        <row r="676">
          <cell r="C676" t="str">
            <v>Base</v>
          </cell>
          <cell r="D676" t="str">
            <v>Japan</v>
          </cell>
          <cell r="E676" t="str">
            <v>Distribution: Storage Battery Equipment: Add_x000D_</v>
          </cell>
          <cell r="F676" t="str">
            <v>Additions</v>
          </cell>
        </row>
        <row r="677">
          <cell r="C677" t="str">
            <v>Low</v>
          </cell>
          <cell r="D677" t="str">
            <v>NYISO</v>
          </cell>
          <cell r="E677" t="str">
            <v>Distribution: Line Transformers: Add_x000D_</v>
          </cell>
          <cell r="F677" t="str">
            <v>Additions</v>
          </cell>
        </row>
        <row r="678">
          <cell r="C678" t="str">
            <v>Base</v>
          </cell>
          <cell r="D678" t="str">
            <v>NYISO</v>
          </cell>
          <cell r="E678" t="str">
            <v>Distribution: Station Equipment: Add_x000D_</v>
          </cell>
          <cell r="F678" t="str">
            <v>Additions</v>
          </cell>
        </row>
        <row r="679">
          <cell r="C679" t="str">
            <v>High</v>
          </cell>
          <cell r="D679" t="str">
            <v>Japan</v>
          </cell>
          <cell r="E679" t="str">
            <v>Distribution: Storage Battery Equipment: Add_x000D_</v>
          </cell>
          <cell r="F679" t="str">
            <v>Additions</v>
          </cell>
        </row>
        <row r="680">
          <cell r="C680" t="str">
            <v>High</v>
          </cell>
          <cell r="D680" t="str">
            <v>UK</v>
          </cell>
          <cell r="E680" t="str">
            <v>Total Distribution Plant: Add_x000D_</v>
          </cell>
          <cell r="F680" t="str">
            <v>Additions</v>
          </cell>
        </row>
        <row r="681">
          <cell r="C681" t="str">
            <v>High</v>
          </cell>
          <cell r="D681" t="str">
            <v>UK</v>
          </cell>
          <cell r="E681" t="str">
            <v>Total Transmission Plant: Add_x000D_</v>
          </cell>
          <cell r="F681" t="str">
            <v>Additions</v>
          </cell>
        </row>
        <row r="682">
          <cell r="C682" t="str">
            <v>Low</v>
          </cell>
          <cell r="D682" t="str">
            <v>Japan</v>
          </cell>
          <cell r="E682" t="str">
            <v>Distribution: Storage Battery Equipment: Add_x000D_</v>
          </cell>
          <cell r="F682" t="str">
            <v>Additions</v>
          </cell>
        </row>
        <row r="683">
          <cell r="C683" t="str">
            <v>High</v>
          </cell>
          <cell r="D683" t="str">
            <v>Australia</v>
          </cell>
          <cell r="E683" t="str">
            <v>Total Distribution Plant: Add_x000D_</v>
          </cell>
          <cell r="F683" t="str">
            <v>Additions</v>
          </cell>
        </row>
        <row r="684">
          <cell r="C684" t="str">
            <v>High</v>
          </cell>
          <cell r="D684" t="str">
            <v>Australia</v>
          </cell>
          <cell r="E684" t="str">
            <v>Total Transmission Plant: Add_x000D_</v>
          </cell>
          <cell r="F684" t="str">
            <v>Additions</v>
          </cell>
        </row>
        <row r="685">
          <cell r="C685" t="str">
            <v>High</v>
          </cell>
          <cell r="D685" t="str">
            <v>Germany</v>
          </cell>
          <cell r="E685" t="str">
            <v>Total Distribution Plant: Add_x000D_</v>
          </cell>
          <cell r="F685" t="str">
            <v>Additions</v>
          </cell>
        </row>
        <row r="686">
          <cell r="C686" t="str">
            <v>High</v>
          </cell>
          <cell r="D686" t="str">
            <v>Germany</v>
          </cell>
          <cell r="E686" t="str">
            <v>Total Transmission Plant: Add_x000D_</v>
          </cell>
          <cell r="F686" t="str">
            <v>Additions</v>
          </cell>
        </row>
        <row r="687">
          <cell r="C687" t="str">
            <v>Base</v>
          </cell>
          <cell r="D687" t="str">
            <v>Japan</v>
          </cell>
          <cell r="E687" t="str">
            <v>Transmission: Station Equipment: Add_x000D_</v>
          </cell>
          <cell r="F687" t="str">
            <v>Additions</v>
          </cell>
        </row>
        <row r="688">
          <cell r="C688" t="str">
            <v>High</v>
          </cell>
          <cell r="D688" t="str">
            <v>Japan</v>
          </cell>
          <cell r="E688" t="str">
            <v>Total Distribution Plant: Add_x000D_</v>
          </cell>
          <cell r="F688" t="str">
            <v>Additions</v>
          </cell>
        </row>
        <row r="689">
          <cell r="C689" t="str">
            <v>High</v>
          </cell>
          <cell r="D689" t="str">
            <v>Japan</v>
          </cell>
          <cell r="E689" t="str">
            <v>Total Transmission Plant: Add_x000D_</v>
          </cell>
          <cell r="F689" t="str">
            <v>Additions</v>
          </cell>
        </row>
        <row r="690">
          <cell r="C690" t="str">
            <v>High</v>
          </cell>
          <cell r="D690" t="str">
            <v>Japan</v>
          </cell>
          <cell r="E690" t="str">
            <v>Transmission: Station Equipment: Add_x000D_</v>
          </cell>
          <cell r="F690" t="str">
            <v>Additions</v>
          </cell>
        </row>
        <row r="691">
          <cell r="C691" t="str">
            <v>High</v>
          </cell>
          <cell r="D691" t="str">
            <v>Country A</v>
          </cell>
          <cell r="E691" t="str">
            <v>Total Distribution Plant: Add_x000D_</v>
          </cell>
          <cell r="F691" t="str">
            <v>Additions</v>
          </cell>
        </row>
        <row r="692">
          <cell r="C692" t="str">
            <v>High</v>
          </cell>
          <cell r="D692" t="str">
            <v>Country A</v>
          </cell>
          <cell r="E692" t="str">
            <v>Total Transmission Plant: Add_x000D_</v>
          </cell>
          <cell r="F692" t="str">
            <v>Additions</v>
          </cell>
        </row>
        <row r="693">
          <cell r="C693" t="str">
            <v>Low</v>
          </cell>
          <cell r="D693" t="str">
            <v>Japan</v>
          </cell>
          <cell r="E693" t="str">
            <v>Transmission: Station Equipment: Add_x000D_</v>
          </cell>
          <cell r="F693" t="str">
            <v>Additions</v>
          </cell>
        </row>
        <row r="694">
          <cell r="C694" t="str">
            <v>High</v>
          </cell>
          <cell r="D694" t="str">
            <v>Country B</v>
          </cell>
          <cell r="E694" t="str">
            <v>Total Distribution Plant: Add_x000D_</v>
          </cell>
          <cell r="F694" t="str">
            <v>Additions</v>
          </cell>
        </row>
        <row r="695">
          <cell r="C695" t="str">
            <v>High</v>
          </cell>
          <cell r="D695" t="str">
            <v>Country B</v>
          </cell>
          <cell r="E695" t="str">
            <v>Total Transmission Plant: Add_x000D_</v>
          </cell>
          <cell r="F695" t="str">
            <v>Additions</v>
          </cell>
        </row>
        <row r="696">
          <cell r="C696" t="str">
            <v>High</v>
          </cell>
          <cell r="D696" t="str">
            <v>Country C</v>
          </cell>
          <cell r="E696" t="str">
            <v>Total Distribution Plant: Add_x000D_</v>
          </cell>
          <cell r="F696" t="str">
            <v>Additions</v>
          </cell>
        </row>
        <row r="697">
          <cell r="C697" t="str">
            <v>High</v>
          </cell>
          <cell r="D697" t="str">
            <v>Country C</v>
          </cell>
          <cell r="E697" t="str">
            <v>Total Transmission Plant: Add_x000D_</v>
          </cell>
          <cell r="F697" t="str">
            <v>Additions</v>
          </cell>
        </row>
        <row r="698">
          <cell r="C698" t="str">
            <v>Low</v>
          </cell>
          <cell r="D698" t="str">
            <v>NYISO</v>
          </cell>
          <cell r="E698" t="str">
            <v>Distribution: Station Equipment: Add_x000D_</v>
          </cell>
          <cell r="F698" t="str">
            <v>Additions</v>
          </cell>
        </row>
        <row r="699">
          <cell r="C699" t="str">
            <v>High</v>
          </cell>
          <cell r="D699" t="str">
            <v>Country D</v>
          </cell>
          <cell r="E699" t="str">
            <v>Total Distribution Plant: Add_x000D_</v>
          </cell>
          <cell r="F699" t="str">
            <v>Additions</v>
          </cell>
        </row>
        <row r="700">
          <cell r="C700" t="str">
            <v>High</v>
          </cell>
          <cell r="D700" t="str">
            <v>Country D</v>
          </cell>
          <cell r="E700" t="str">
            <v>Total Transmission Plant: Add_x000D_</v>
          </cell>
          <cell r="F700" t="str">
            <v>Additions</v>
          </cell>
        </row>
        <row r="701">
          <cell r="C701" t="str">
            <v>Base</v>
          </cell>
          <cell r="D701" t="str">
            <v>NYISO</v>
          </cell>
          <cell r="E701" t="str">
            <v>Distribution: Storage Battery Equipment: Add_x000D_</v>
          </cell>
          <cell r="F701" t="str">
            <v>Additions</v>
          </cell>
        </row>
        <row r="702">
          <cell r="C702" t="str">
            <v>Low</v>
          </cell>
          <cell r="D702" t="str">
            <v>NYISO</v>
          </cell>
          <cell r="E702" t="str">
            <v>Distribution: Storage Battery Equipment: Add_x000D_</v>
          </cell>
          <cell r="F702" t="str">
            <v>Additions</v>
          </cell>
        </row>
        <row r="703">
          <cell r="C703" t="str">
            <v>Base</v>
          </cell>
          <cell r="D703" t="str">
            <v>NYISO</v>
          </cell>
          <cell r="E703" t="str">
            <v>Transmission: Station Equipment: Add_x000D_</v>
          </cell>
          <cell r="F703" t="str">
            <v>Additions</v>
          </cell>
        </row>
        <row r="704">
          <cell r="C704" t="str">
            <v>High</v>
          </cell>
          <cell r="D704" t="str">
            <v>NYISO</v>
          </cell>
          <cell r="E704" t="str">
            <v>Transmission: Station Equipment: Add_x000D_</v>
          </cell>
          <cell r="F704" t="str">
            <v>Additions</v>
          </cell>
        </row>
        <row r="705">
          <cell r="C705" t="str">
            <v>Low</v>
          </cell>
          <cell r="D705" t="str">
            <v>NYISO</v>
          </cell>
          <cell r="E705" t="str">
            <v>Transmission: Station Equipment: Add_x000D_</v>
          </cell>
          <cell r="F705" t="str">
            <v>Additions</v>
          </cell>
        </row>
        <row r="706">
          <cell r="C706" t="str">
            <v>Base</v>
          </cell>
          <cell r="D706" t="str">
            <v>PJM</v>
          </cell>
          <cell r="E706" t="str">
            <v>Distribution: Line Transformers: Add_x000D_</v>
          </cell>
          <cell r="F706" t="str">
            <v>Additions</v>
          </cell>
        </row>
        <row r="707">
          <cell r="C707" t="str">
            <v>Low</v>
          </cell>
          <cell r="D707" t="str">
            <v>PJM</v>
          </cell>
          <cell r="E707" t="str">
            <v>Distribution: Line Transformers: Add_x000D_</v>
          </cell>
          <cell r="F707" t="str">
            <v>Additions</v>
          </cell>
        </row>
        <row r="708">
          <cell r="C708" t="str">
            <v>Base</v>
          </cell>
          <cell r="D708" t="str">
            <v>PJM</v>
          </cell>
          <cell r="E708" t="str">
            <v>Distribution: Station Equipment: Add_x000D_</v>
          </cell>
          <cell r="F708" t="str">
            <v>Additions</v>
          </cell>
        </row>
        <row r="709">
          <cell r="C709" t="str">
            <v>Low</v>
          </cell>
          <cell r="D709" t="str">
            <v>PJM</v>
          </cell>
          <cell r="E709" t="str">
            <v>Distribution: Station Equipment: Add_x000D_</v>
          </cell>
          <cell r="F709" t="str">
            <v>Additions</v>
          </cell>
        </row>
        <row r="710">
          <cell r="C710" t="str">
            <v>Base</v>
          </cell>
          <cell r="D710" t="str">
            <v>PJM</v>
          </cell>
          <cell r="E710" t="str">
            <v>Distribution: Storage Battery Equipment: Add_x000D_</v>
          </cell>
          <cell r="F710" t="str">
            <v>Additions</v>
          </cell>
        </row>
        <row r="711">
          <cell r="C711" t="str">
            <v>Low</v>
          </cell>
          <cell r="D711" t="str">
            <v>PJM</v>
          </cell>
          <cell r="E711" t="str">
            <v>Distribution: Storage Battery Equipment: Add_x000D_</v>
          </cell>
          <cell r="F711" t="str">
            <v>Additions</v>
          </cell>
        </row>
        <row r="712">
          <cell r="C712" t="str">
            <v>Base</v>
          </cell>
          <cell r="D712" t="str">
            <v>PJM</v>
          </cell>
          <cell r="E712" t="str">
            <v>Transmission: Station Equipment: Add_x000D_</v>
          </cell>
          <cell r="F712" t="str">
            <v>Additions</v>
          </cell>
        </row>
        <row r="713">
          <cell r="C713" t="str">
            <v>High</v>
          </cell>
          <cell r="D713" t="str">
            <v>PJM</v>
          </cell>
          <cell r="E713" t="str">
            <v>Transmission: Station Equipment: Add_x000D_</v>
          </cell>
          <cell r="F713" t="str">
            <v>Additions</v>
          </cell>
        </row>
        <row r="714">
          <cell r="C714" t="str">
            <v>Low</v>
          </cell>
          <cell r="D714" t="str">
            <v>PJM</v>
          </cell>
          <cell r="E714" t="str">
            <v>Transmission: Station Equipment: Add_x000D_</v>
          </cell>
          <cell r="F714" t="str">
            <v>Additions</v>
          </cell>
        </row>
        <row r="715">
          <cell r="C715" t="str">
            <v>Base</v>
          </cell>
          <cell r="D715" t="str">
            <v>SOUTHEAST</v>
          </cell>
          <cell r="E715" t="str">
            <v>Distribution: Line Transformers: Add_x000D_</v>
          </cell>
          <cell r="F715" t="str">
            <v>Additions</v>
          </cell>
        </row>
        <row r="716">
          <cell r="C716" t="str">
            <v>High</v>
          </cell>
          <cell r="D716" t="str">
            <v>SOUTHEAST</v>
          </cell>
          <cell r="E716" t="str">
            <v>Distribution: Line Transformers: Add_x000D_</v>
          </cell>
          <cell r="F716" t="str">
            <v>Additions</v>
          </cell>
        </row>
        <row r="717">
          <cell r="C717" t="str">
            <v>Low</v>
          </cell>
          <cell r="D717" t="str">
            <v>SOUTHEAST</v>
          </cell>
          <cell r="E717" t="str">
            <v>Distribution: Line Transformers: Add_x000D_</v>
          </cell>
          <cell r="F717" t="str">
            <v>Additions</v>
          </cell>
        </row>
        <row r="718">
          <cell r="C718" t="str">
            <v>Base</v>
          </cell>
          <cell r="D718" t="str">
            <v>SOUTHEAST</v>
          </cell>
          <cell r="E718" t="str">
            <v>Distribution: Station Equipment: Add_x000D_</v>
          </cell>
          <cell r="F718" t="str">
            <v>Additions</v>
          </cell>
        </row>
        <row r="719">
          <cell r="C719" t="str">
            <v>Low</v>
          </cell>
          <cell r="D719" t="str">
            <v>SOUTHEAST</v>
          </cell>
          <cell r="E719" t="str">
            <v>Distribution: Station Equipment: Add_x000D_</v>
          </cell>
          <cell r="F719" t="str">
            <v>Additions</v>
          </cell>
        </row>
        <row r="720">
          <cell r="C720" t="str">
            <v>Base</v>
          </cell>
          <cell r="D720" t="str">
            <v>SOUTHEAST</v>
          </cell>
          <cell r="E720" t="str">
            <v>Distribution: Storage Battery Equipment: Add_x000D_</v>
          </cell>
          <cell r="F720" t="str">
            <v>Additions</v>
          </cell>
        </row>
        <row r="721">
          <cell r="C721" t="str">
            <v>High</v>
          </cell>
          <cell r="D721" t="str">
            <v>SOUTHEAST</v>
          </cell>
          <cell r="E721" t="str">
            <v>Distribution: Storage Battery Equipment: Add_x000D_</v>
          </cell>
          <cell r="F721" t="str">
            <v>Additions</v>
          </cell>
        </row>
        <row r="722">
          <cell r="C722" t="str">
            <v>Low</v>
          </cell>
          <cell r="D722" t="str">
            <v>SOUTHEAST</v>
          </cell>
          <cell r="E722" t="str">
            <v>Distribution: Storage Battery Equipment: Add_x000D_</v>
          </cell>
          <cell r="F722" t="str">
            <v>Additions</v>
          </cell>
        </row>
        <row r="723">
          <cell r="C723" t="str">
            <v>Base</v>
          </cell>
          <cell r="D723" t="str">
            <v>SOUTHEAST</v>
          </cell>
          <cell r="E723" t="str">
            <v>Transmission: Station Equipment: Add_x000D_</v>
          </cell>
          <cell r="F723" t="str">
            <v>Additions</v>
          </cell>
        </row>
        <row r="724">
          <cell r="C724" t="str">
            <v>High</v>
          </cell>
          <cell r="D724" t="str">
            <v>SOUTHEAST</v>
          </cell>
          <cell r="E724" t="str">
            <v>Transmission: Station Equipment: Add_x000D_</v>
          </cell>
          <cell r="F724" t="str">
            <v>Additions</v>
          </cell>
        </row>
        <row r="725">
          <cell r="C725" t="str">
            <v>Low</v>
          </cell>
          <cell r="D725" t="str">
            <v>SOUTHEAST</v>
          </cell>
          <cell r="E725" t="str">
            <v>Transmission: Station Equipment: Add_x000D_</v>
          </cell>
          <cell r="F725" t="str">
            <v>Additions</v>
          </cell>
        </row>
        <row r="726">
          <cell r="C726" t="str">
            <v>Base</v>
          </cell>
          <cell r="D726" t="str">
            <v>SPP</v>
          </cell>
          <cell r="E726" t="str">
            <v>Distribution: Line Transformers: Add_x000D_</v>
          </cell>
          <cell r="F726" t="str">
            <v>Additions</v>
          </cell>
        </row>
        <row r="727">
          <cell r="C727" t="str">
            <v>High</v>
          </cell>
          <cell r="D727" t="str">
            <v>SPP</v>
          </cell>
          <cell r="E727" t="str">
            <v>Distribution: Line Transformers: Add_x000D_</v>
          </cell>
          <cell r="F727" t="str">
            <v>Additions</v>
          </cell>
        </row>
        <row r="728">
          <cell r="C728" t="str">
            <v>Low</v>
          </cell>
          <cell r="D728" t="str">
            <v>SPP</v>
          </cell>
          <cell r="E728" t="str">
            <v>Distribution: Line Transformers: Add_x000D_</v>
          </cell>
          <cell r="F728" t="str">
            <v>Additions</v>
          </cell>
        </row>
        <row r="729">
          <cell r="C729" t="str">
            <v>Base</v>
          </cell>
          <cell r="D729" t="str">
            <v>SPP</v>
          </cell>
          <cell r="E729" t="str">
            <v>Distribution: Station Equipment: Add_x000D_</v>
          </cell>
          <cell r="F729" t="str">
            <v>Additions</v>
          </cell>
        </row>
        <row r="730">
          <cell r="C730" t="str">
            <v>High</v>
          </cell>
          <cell r="D730" t="str">
            <v>SPP</v>
          </cell>
          <cell r="E730" t="str">
            <v>Distribution: Station Equipment: Add_x000D_</v>
          </cell>
          <cell r="F730" t="str">
            <v>Additions</v>
          </cell>
        </row>
        <row r="731">
          <cell r="C731" t="str">
            <v>Low</v>
          </cell>
          <cell r="D731" t="str">
            <v>SPP</v>
          </cell>
          <cell r="E731" t="str">
            <v>Distribution: Station Equipment: Add_x000D_</v>
          </cell>
          <cell r="F731" t="str">
            <v>Additions</v>
          </cell>
        </row>
        <row r="732">
          <cell r="C732" t="str">
            <v>Base</v>
          </cell>
          <cell r="D732" t="str">
            <v>SPP</v>
          </cell>
          <cell r="E732" t="str">
            <v>Distribution: Storage Battery Equipment: Add_x000D_</v>
          </cell>
          <cell r="F732" t="str">
            <v>Additions</v>
          </cell>
        </row>
        <row r="733">
          <cell r="C733" t="str">
            <v>High</v>
          </cell>
          <cell r="D733" t="str">
            <v>SPP</v>
          </cell>
          <cell r="E733" t="str">
            <v>Distribution: Storage Battery Equipment: Add_x000D_</v>
          </cell>
          <cell r="F733" t="str">
            <v>Additions</v>
          </cell>
        </row>
        <row r="734">
          <cell r="C734" t="str">
            <v>Low</v>
          </cell>
          <cell r="D734" t="str">
            <v>SPP</v>
          </cell>
          <cell r="E734" t="str">
            <v>Distribution: Storage Battery Equipment: Add_x000D_</v>
          </cell>
          <cell r="F734" t="str">
            <v>Additions</v>
          </cell>
        </row>
        <row r="735">
          <cell r="C735" t="str">
            <v>Base</v>
          </cell>
          <cell r="D735" t="str">
            <v>SPP</v>
          </cell>
          <cell r="E735" t="str">
            <v>Transmission: Station Equipment: Add_x000D_</v>
          </cell>
          <cell r="F735" t="str">
            <v>Additions</v>
          </cell>
        </row>
        <row r="736">
          <cell r="C736" t="str">
            <v>High</v>
          </cell>
          <cell r="D736" t="str">
            <v>SPP</v>
          </cell>
          <cell r="E736" t="str">
            <v>Transmission: Station Equipment: Add_x000D_</v>
          </cell>
          <cell r="F736" t="str">
            <v>Additions</v>
          </cell>
        </row>
        <row r="737">
          <cell r="C737" t="str">
            <v>Low</v>
          </cell>
          <cell r="D737" t="str">
            <v>SPP</v>
          </cell>
          <cell r="E737" t="str">
            <v>Transmission: Station Equipment: Add_x000D_</v>
          </cell>
          <cell r="F737" t="str">
            <v>Additions</v>
          </cell>
        </row>
        <row r="738">
          <cell r="C738" t="str">
            <v>Base</v>
          </cell>
          <cell r="D738" t="str">
            <v>WECC (Non-CA)</v>
          </cell>
          <cell r="E738" t="str">
            <v>Distribution: Line Transformers: Add_x000D_</v>
          </cell>
          <cell r="F738" t="str">
            <v>Additions</v>
          </cell>
        </row>
        <row r="739">
          <cell r="C739" t="str">
            <v>High</v>
          </cell>
          <cell r="D739" t="str">
            <v>WECC (Non-CA)</v>
          </cell>
          <cell r="E739" t="str">
            <v>Distribution: Line Transformers: Add_x000D_</v>
          </cell>
          <cell r="F739" t="str">
            <v>Additions</v>
          </cell>
        </row>
        <row r="740">
          <cell r="C740" t="str">
            <v>Low</v>
          </cell>
          <cell r="D740" t="str">
            <v>WECC (Non-CA)</v>
          </cell>
          <cell r="E740" t="str">
            <v>Distribution: Line Transformers: Add_x000D_</v>
          </cell>
          <cell r="F740" t="str">
            <v>Additions</v>
          </cell>
        </row>
        <row r="741">
          <cell r="C741" t="str">
            <v>Base</v>
          </cell>
          <cell r="D741" t="str">
            <v>WECC (Non-CA)</v>
          </cell>
          <cell r="E741" t="str">
            <v>Distribution: Station Equipment: Add_x000D_</v>
          </cell>
          <cell r="F741" t="str">
            <v>Additions</v>
          </cell>
        </row>
        <row r="742">
          <cell r="C742" t="str">
            <v>High</v>
          </cell>
          <cell r="D742" t="str">
            <v>WECC (Non-CA)</v>
          </cell>
          <cell r="E742" t="str">
            <v>Distribution: Station Equipment: Add_x000D_</v>
          </cell>
          <cell r="F742" t="str">
            <v>Additions</v>
          </cell>
        </row>
        <row r="743">
          <cell r="C743" t="str">
            <v>Low</v>
          </cell>
          <cell r="D743" t="str">
            <v>WECC (Non-CA)</v>
          </cell>
          <cell r="E743" t="str">
            <v>Distribution: Station Equipment: Add_x000D_</v>
          </cell>
          <cell r="F743" t="str">
            <v>Additions</v>
          </cell>
        </row>
        <row r="744">
          <cell r="C744" t="str">
            <v>Base</v>
          </cell>
          <cell r="D744" t="str">
            <v>WECC (Non-CA)</v>
          </cell>
          <cell r="E744" t="str">
            <v>Distribution: Storage Battery Equipment: Add_x000D_</v>
          </cell>
          <cell r="F744" t="str">
            <v>Additions</v>
          </cell>
        </row>
        <row r="745">
          <cell r="C745" t="str">
            <v>High</v>
          </cell>
          <cell r="D745" t="str">
            <v>WECC (Non-CA)</v>
          </cell>
          <cell r="E745" t="str">
            <v>Distribution: Storage Battery Equipment: Add_x000D_</v>
          </cell>
          <cell r="F745" t="str">
            <v>Additions</v>
          </cell>
        </row>
        <row r="746">
          <cell r="C746" t="str">
            <v>Low</v>
          </cell>
          <cell r="D746" t="str">
            <v>WECC (Non-CA)</v>
          </cell>
          <cell r="E746" t="str">
            <v>Distribution: Storage Battery Equipment: Add_x000D_</v>
          </cell>
          <cell r="F746" t="str">
            <v>Additions</v>
          </cell>
        </row>
        <row r="747">
          <cell r="C747" t="str">
            <v>Base</v>
          </cell>
          <cell r="D747" t="str">
            <v>WECC (Non-CA)</v>
          </cell>
          <cell r="E747" t="str">
            <v>Transmission: Station Equipment: Add_x000D_</v>
          </cell>
          <cell r="F747" t="str">
            <v>Additions</v>
          </cell>
        </row>
        <row r="748">
          <cell r="C748" t="str">
            <v>High</v>
          </cell>
          <cell r="D748" t="str">
            <v>WECC (Non-CA)</v>
          </cell>
          <cell r="E748" t="str">
            <v>Transmission: Station Equipment: Add_x000D_</v>
          </cell>
          <cell r="F748" t="str">
            <v>Additions</v>
          </cell>
        </row>
        <row r="749">
          <cell r="C749" t="str">
            <v>Low</v>
          </cell>
          <cell r="D749" t="str">
            <v>WECC (Non-CA)</v>
          </cell>
          <cell r="E749" t="str">
            <v>Transmission: Station Equipment: Add_x000D_</v>
          </cell>
          <cell r="F749" t="str">
            <v>Additions</v>
          </cell>
        </row>
        <row r="750">
          <cell r="C750" t="str">
            <v>Base</v>
          </cell>
          <cell r="D750" t="str">
            <v>UK</v>
          </cell>
          <cell r="E750" t="str">
            <v>Distribution: Line Transformers: Add_x000D_</v>
          </cell>
          <cell r="F750" t="str">
            <v>Additions</v>
          </cell>
        </row>
        <row r="751">
          <cell r="C751" t="str">
            <v>High</v>
          </cell>
          <cell r="D751" t="str">
            <v>UK</v>
          </cell>
          <cell r="E751" t="str">
            <v>Distribution: Line Transformers: Add_x000D_</v>
          </cell>
          <cell r="F751" t="str">
            <v>Additions</v>
          </cell>
        </row>
        <row r="752">
          <cell r="C752" t="str">
            <v>Low</v>
          </cell>
          <cell r="D752" t="str">
            <v>UK</v>
          </cell>
          <cell r="E752" t="str">
            <v>Distribution: Line Transformers: Add_x000D_</v>
          </cell>
          <cell r="F752" t="str">
            <v>Additions</v>
          </cell>
        </row>
        <row r="753">
          <cell r="C753" t="str">
            <v>Base</v>
          </cell>
          <cell r="D753" t="str">
            <v>UK</v>
          </cell>
          <cell r="E753" t="str">
            <v>Distribution: Station Equipment: Add_x000D_</v>
          </cell>
          <cell r="F753" t="str">
            <v>Additions</v>
          </cell>
        </row>
        <row r="754">
          <cell r="C754" t="str">
            <v>High</v>
          </cell>
          <cell r="D754" t="str">
            <v>UK</v>
          </cell>
          <cell r="E754" t="str">
            <v>Distribution: Station Equipment: Add_x000D_</v>
          </cell>
          <cell r="F754" t="str">
            <v>Additions</v>
          </cell>
        </row>
        <row r="755">
          <cell r="C755" t="str">
            <v>Low</v>
          </cell>
          <cell r="D755" t="str">
            <v>UK</v>
          </cell>
          <cell r="E755" t="str">
            <v>Distribution: Station Equipment: Add_x000D_</v>
          </cell>
          <cell r="F755" t="str">
            <v>Additions</v>
          </cell>
        </row>
        <row r="756">
          <cell r="C756" t="str">
            <v>Base</v>
          </cell>
          <cell r="D756" t="str">
            <v>UK</v>
          </cell>
          <cell r="E756" t="str">
            <v>Distribution: Storage Battery Equipment: Add_x000D_</v>
          </cell>
          <cell r="F756" t="str">
            <v>Additions</v>
          </cell>
        </row>
        <row r="757">
          <cell r="C757" t="str">
            <v>High</v>
          </cell>
          <cell r="D757" t="str">
            <v>UK</v>
          </cell>
          <cell r="E757" t="str">
            <v>Distribution: Storage Battery Equipment: Add_x000D_</v>
          </cell>
          <cell r="F757" t="str">
            <v>Additions</v>
          </cell>
        </row>
        <row r="758">
          <cell r="C758" t="str">
            <v>Low</v>
          </cell>
          <cell r="D758" t="str">
            <v>UK</v>
          </cell>
          <cell r="E758" t="str">
            <v>Distribution: Storage Battery Equipment: Add_x000D_</v>
          </cell>
          <cell r="F758" t="str">
            <v>Additions</v>
          </cell>
        </row>
        <row r="759">
          <cell r="C759" t="str">
            <v>Base</v>
          </cell>
          <cell r="D759" t="str">
            <v>UK</v>
          </cell>
          <cell r="E759" t="str">
            <v>Transmission: Station Equipment: Add_x000D_</v>
          </cell>
          <cell r="F759" t="str">
            <v>Additions</v>
          </cell>
        </row>
        <row r="760">
          <cell r="C760" t="str">
            <v>High</v>
          </cell>
          <cell r="D760" t="str">
            <v>UK</v>
          </cell>
          <cell r="E760" t="str">
            <v>Transmission: Station Equipment: Add_x000D_</v>
          </cell>
          <cell r="F760" t="str">
            <v>Additions</v>
          </cell>
        </row>
        <row r="761">
          <cell r="C761" t="str">
            <v>Low</v>
          </cell>
          <cell r="D761" t="str">
            <v>UK</v>
          </cell>
          <cell r="E761" t="str">
            <v>Transmission: Station Equipment: Add_x000D_</v>
          </cell>
          <cell r="F761" t="str">
            <v>Additions</v>
          </cell>
        </row>
        <row r="762">
          <cell r="C762" t="str">
            <v>Low</v>
          </cell>
          <cell r="D762" t="str">
            <v>Australia</v>
          </cell>
          <cell r="E762" t="str">
            <v>Distribution: Line Transformers: EOY_x000D_</v>
          </cell>
          <cell r="F762" t="str">
            <v>EOY Balance</v>
          </cell>
        </row>
        <row r="763">
          <cell r="C763" t="str">
            <v>Low</v>
          </cell>
          <cell r="D763" t="str">
            <v>Australia</v>
          </cell>
          <cell r="E763" t="str">
            <v>Distribution: Station Equipment: EOY_x000D_</v>
          </cell>
          <cell r="F763" t="str">
            <v>EOY Balance</v>
          </cell>
        </row>
        <row r="764">
          <cell r="C764" t="str">
            <v>Low</v>
          </cell>
          <cell r="D764" t="str">
            <v>Australia</v>
          </cell>
          <cell r="E764" t="str">
            <v>Distribution: Storage Battery Equipment: EOY_x000D_</v>
          </cell>
          <cell r="F764" t="str">
            <v>EOY Balance</v>
          </cell>
        </row>
        <row r="765">
          <cell r="C765" t="str">
            <v>Low</v>
          </cell>
          <cell r="D765" t="str">
            <v>Australia</v>
          </cell>
          <cell r="E765" t="str">
            <v>Transmission: Station Equipment: EOY_x000D_</v>
          </cell>
          <cell r="F765" t="str">
            <v>EOY Balance</v>
          </cell>
        </row>
        <row r="766">
          <cell r="C766" t="str">
            <v>Low</v>
          </cell>
          <cell r="D766" t="str">
            <v>Country A</v>
          </cell>
          <cell r="E766" t="str">
            <v>Distribution: Line Transformers: EOY_x000D_</v>
          </cell>
          <cell r="F766" t="str">
            <v>EOY Balance</v>
          </cell>
        </row>
        <row r="767">
          <cell r="C767" t="str">
            <v>Low</v>
          </cell>
          <cell r="D767" t="str">
            <v>Country A</v>
          </cell>
          <cell r="E767" t="str">
            <v>Distribution: Station Equipment: EOY_x000D_</v>
          </cell>
          <cell r="F767" t="str">
            <v>EOY Balance</v>
          </cell>
        </row>
        <row r="768">
          <cell r="C768" t="str">
            <v>Low</v>
          </cell>
          <cell r="D768" t="str">
            <v>Country A</v>
          </cell>
          <cell r="E768" t="str">
            <v>Distribution: Storage Battery Equipment: EOY_x000D_</v>
          </cell>
          <cell r="F768" t="str">
            <v>EOY Balance</v>
          </cell>
        </row>
        <row r="769">
          <cell r="C769" t="str">
            <v>Low</v>
          </cell>
          <cell r="D769" t="str">
            <v>Country A</v>
          </cell>
          <cell r="E769" t="str">
            <v>Transmission: Station Equipment: EOY_x000D_</v>
          </cell>
          <cell r="F769" t="str">
            <v>EOY Balance</v>
          </cell>
        </row>
        <row r="770">
          <cell r="C770" t="str">
            <v>Low</v>
          </cell>
          <cell r="D770" t="str">
            <v>Country B</v>
          </cell>
          <cell r="E770" t="str">
            <v>Distribution: Line Transformers: EOY_x000D_</v>
          </cell>
          <cell r="F770" t="str">
            <v>EOY Balance</v>
          </cell>
        </row>
        <row r="771">
          <cell r="C771" t="str">
            <v>Low</v>
          </cell>
          <cell r="D771" t="str">
            <v>Country B</v>
          </cell>
          <cell r="E771" t="str">
            <v>Distribution: Station Equipment: EOY_x000D_</v>
          </cell>
          <cell r="F771" t="str">
            <v>EOY Balance</v>
          </cell>
        </row>
        <row r="772">
          <cell r="C772" t="str">
            <v>Low</v>
          </cell>
          <cell r="D772" t="str">
            <v>Country B</v>
          </cell>
          <cell r="E772" t="str">
            <v>Distribution: Storage Battery Equipment: EOY_x000D_</v>
          </cell>
          <cell r="F772" t="str">
            <v>EOY Balance</v>
          </cell>
        </row>
        <row r="773">
          <cell r="C773" t="str">
            <v>Low</v>
          </cell>
          <cell r="D773" t="str">
            <v>Country B</v>
          </cell>
          <cell r="E773" t="str">
            <v>Transmission: Station Equipment: EOY_x000D_</v>
          </cell>
          <cell r="F773" t="str">
            <v>EOY Balance</v>
          </cell>
        </row>
        <row r="774">
          <cell r="C774" t="str">
            <v>Low</v>
          </cell>
          <cell r="D774" t="str">
            <v>Country C</v>
          </cell>
          <cell r="E774" t="str">
            <v>Distribution: Line Transformers: EOY_x000D_</v>
          </cell>
          <cell r="F774" t="str">
            <v>EOY Balance</v>
          </cell>
        </row>
        <row r="775">
          <cell r="C775" t="str">
            <v>Low</v>
          </cell>
          <cell r="D775" t="str">
            <v>Country C</v>
          </cell>
          <cell r="E775" t="str">
            <v>Distribution: Station Equipment: EOY_x000D_</v>
          </cell>
          <cell r="F775" t="str">
            <v>EOY Balance</v>
          </cell>
        </row>
        <row r="776">
          <cell r="C776" t="str">
            <v>Low</v>
          </cell>
          <cell r="D776" t="str">
            <v>Country C</v>
          </cell>
          <cell r="E776" t="str">
            <v>Distribution: Storage Battery Equipment: EOY_x000D_</v>
          </cell>
          <cell r="F776" t="str">
            <v>EOY Balance</v>
          </cell>
        </row>
        <row r="777">
          <cell r="C777" t="str">
            <v>Low</v>
          </cell>
          <cell r="D777" t="str">
            <v>Country C</v>
          </cell>
          <cell r="E777" t="str">
            <v>Transmission: Station Equipment: EOY_x000D_</v>
          </cell>
          <cell r="F777" t="str">
            <v>EOY Balance</v>
          </cell>
        </row>
        <row r="778">
          <cell r="C778" t="str">
            <v>Low</v>
          </cell>
          <cell r="D778" t="str">
            <v>Country D</v>
          </cell>
          <cell r="E778" t="str">
            <v>Distribution: Line Transformers: EOY_x000D_</v>
          </cell>
          <cell r="F778" t="str">
            <v>EOY Balance</v>
          </cell>
        </row>
        <row r="779">
          <cell r="C779" t="str">
            <v>Low</v>
          </cell>
          <cell r="D779" t="str">
            <v>Country D</v>
          </cell>
          <cell r="E779" t="str">
            <v>Distribution: Station Equipment: EOY_x000D_</v>
          </cell>
          <cell r="F779" t="str">
            <v>EOY Balance</v>
          </cell>
        </row>
        <row r="780">
          <cell r="C780" t="str">
            <v>Low</v>
          </cell>
          <cell r="D780" t="str">
            <v>Country D</v>
          </cell>
          <cell r="E780" t="str">
            <v>Distribution: Storage Battery Equipment: EOY_x000D_</v>
          </cell>
          <cell r="F780" t="str">
            <v>EOY Balance</v>
          </cell>
        </row>
        <row r="781">
          <cell r="C781" t="str">
            <v>Low</v>
          </cell>
          <cell r="D781" t="str">
            <v>Country D</v>
          </cell>
          <cell r="E781" t="str">
            <v>Transmission: Station Equipment: EOY_x000D_</v>
          </cell>
          <cell r="F781" t="str">
            <v>EOY Balance</v>
          </cell>
        </row>
        <row r="782">
          <cell r="C782" t="str">
            <v>Low</v>
          </cell>
          <cell r="D782" t="str">
            <v>Germany</v>
          </cell>
          <cell r="E782" t="str">
            <v>Distribution: Line Transformers: EOY_x000D_</v>
          </cell>
          <cell r="F782" t="str">
            <v>EOY Balance</v>
          </cell>
        </row>
        <row r="783">
          <cell r="C783" t="str">
            <v>Low</v>
          </cell>
          <cell r="D783" t="str">
            <v>Germany</v>
          </cell>
          <cell r="E783" t="str">
            <v>Distribution: Station Equipment: EOY_x000D_</v>
          </cell>
          <cell r="F783" t="str">
            <v>EOY Balance</v>
          </cell>
        </row>
        <row r="784">
          <cell r="C784" t="str">
            <v>Low</v>
          </cell>
          <cell r="D784" t="str">
            <v>Germany</v>
          </cell>
          <cell r="E784" t="str">
            <v>Distribution: Storage Battery Equipment: EOY_x000D_</v>
          </cell>
          <cell r="F784" t="str">
            <v>EOY Balance</v>
          </cell>
        </row>
        <row r="785">
          <cell r="C785" t="str">
            <v>Low</v>
          </cell>
          <cell r="D785" t="str">
            <v>Germany</v>
          </cell>
          <cell r="E785" t="str">
            <v>Transmission: Station Equipment: EOY_x000D_</v>
          </cell>
          <cell r="F785" t="str">
            <v>EOY Balance</v>
          </cell>
        </row>
        <row r="786">
          <cell r="C786" t="str">
            <v>Low</v>
          </cell>
          <cell r="D786" t="str">
            <v>Japan</v>
          </cell>
          <cell r="E786" t="str">
            <v>Distribution: Line Transformers: EOY_x000D_</v>
          </cell>
          <cell r="F786" t="str">
            <v>EOY Balance</v>
          </cell>
        </row>
        <row r="787">
          <cell r="C787" t="str">
            <v>Low</v>
          </cell>
          <cell r="D787" t="str">
            <v>Japan</v>
          </cell>
          <cell r="E787" t="str">
            <v>Distribution: Station Equipment: EOY_x000D_</v>
          </cell>
          <cell r="F787" t="str">
            <v>EOY Balance</v>
          </cell>
        </row>
        <row r="788">
          <cell r="C788" t="str">
            <v>Low</v>
          </cell>
          <cell r="D788" t="str">
            <v>Japan</v>
          </cell>
          <cell r="E788" t="str">
            <v>Distribution: Storage Battery Equipment: EOY_x000D_</v>
          </cell>
          <cell r="F788" t="str">
            <v>EOY Balance</v>
          </cell>
        </row>
        <row r="789">
          <cell r="C789" t="str">
            <v>Low</v>
          </cell>
          <cell r="D789" t="str">
            <v>Japan</v>
          </cell>
          <cell r="E789" t="str">
            <v>Transmission: Station Equipment: EOY_x000D_</v>
          </cell>
          <cell r="F789" t="str">
            <v>EOY Balance</v>
          </cell>
        </row>
        <row r="790">
          <cell r="C790" t="str">
            <v>Low</v>
          </cell>
          <cell r="D790" t="str">
            <v>UK</v>
          </cell>
          <cell r="E790" t="str">
            <v>Total Distribution Plant: EOY_x000D_</v>
          </cell>
          <cell r="F790" t="str">
            <v>EOY Balance</v>
          </cell>
        </row>
        <row r="791">
          <cell r="C791" t="str">
            <v>Low</v>
          </cell>
          <cell r="D791" t="str">
            <v>CAISO</v>
          </cell>
          <cell r="E791" t="str">
            <v>Distribution: Station Equipment: EOY_x000D_</v>
          </cell>
          <cell r="F791" t="str">
            <v>EOY Balance</v>
          </cell>
        </row>
        <row r="792">
          <cell r="C792" t="str">
            <v>Low</v>
          </cell>
          <cell r="D792" t="str">
            <v>UK</v>
          </cell>
          <cell r="E792" t="str">
            <v>Distribution: Line Transformers: EOY_x000D_</v>
          </cell>
          <cell r="F792" t="str">
            <v>EOY Balance</v>
          </cell>
        </row>
        <row r="793">
          <cell r="C793" t="str">
            <v>Low</v>
          </cell>
          <cell r="D793" t="str">
            <v>UK</v>
          </cell>
          <cell r="E793" t="str">
            <v>Distribution: Station Equipment: EOY_x000D_</v>
          </cell>
          <cell r="F793" t="str">
            <v>EOY Balance</v>
          </cell>
        </row>
        <row r="794">
          <cell r="C794" t="str">
            <v>Low</v>
          </cell>
          <cell r="D794" t="str">
            <v>UK</v>
          </cell>
          <cell r="E794" t="str">
            <v>Distribution: Storage Battery Equipment: EOY_x000D_</v>
          </cell>
          <cell r="F794" t="str">
            <v>EOY Balance</v>
          </cell>
        </row>
        <row r="795">
          <cell r="C795" t="str">
            <v>Low</v>
          </cell>
          <cell r="D795" t="str">
            <v>UK</v>
          </cell>
          <cell r="E795" t="str">
            <v>Transmission: Station Equipment: EOY_x000D_</v>
          </cell>
          <cell r="F795" t="str">
            <v>EOY Balance</v>
          </cell>
        </row>
        <row r="796">
          <cell r="C796" t="str">
            <v>Low</v>
          </cell>
          <cell r="D796" t="str">
            <v>CAISO</v>
          </cell>
          <cell r="E796" t="str">
            <v>Distribution: Line Transformers: EOY_x000D_</v>
          </cell>
          <cell r="F796" t="str">
            <v>EOY_x000D_ Balance</v>
          </cell>
        </row>
        <row r="797">
          <cell r="C797" t="str">
            <v>Low</v>
          </cell>
          <cell r="D797" t="str">
            <v>CAISO</v>
          </cell>
          <cell r="E797" t="str">
            <v>Distribution: Storage Battery Equipment: EOY_x000D_</v>
          </cell>
          <cell r="F797" t="str">
            <v>EOY_x000D_ Balance</v>
          </cell>
        </row>
        <row r="798">
          <cell r="C798" t="str">
            <v>Low</v>
          </cell>
          <cell r="D798" t="str">
            <v>CAISO</v>
          </cell>
          <cell r="E798" t="str">
            <v>Transmission: Station Equipment: EOY_x000D_</v>
          </cell>
          <cell r="F798" t="str">
            <v>EOY_x000D_ Balance</v>
          </cell>
        </row>
        <row r="799">
          <cell r="C799" t="str">
            <v>Low</v>
          </cell>
          <cell r="D799" t="str">
            <v>ERCOT</v>
          </cell>
          <cell r="E799" t="str">
            <v>Distribution: Line Transformers: EOY_x000D_</v>
          </cell>
          <cell r="F799" t="str">
            <v>EOY_x000D_ Balance</v>
          </cell>
        </row>
        <row r="800">
          <cell r="C800" t="str">
            <v>Low</v>
          </cell>
          <cell r="D800" t="str">
            <v>ERCOT</v>
          </cell>
          <cell r="E800" t="str">
            <v>Distribution: Station Equipment: EOY_x000D_</v>
          </cell>
          <cell r="F800" t="str">
            <v>EOY_x000D_ Balance</v>
          </cell>
        </row>
        <row r="801">
          <cell r="C801" t="str">
            <v>Low</v>
          </cell>
          <cell r="D801" t="str">
            <v>ERCOT</v>
          </cell>
          <cell r="E801" t="str">
            <v>Distribution: Storage Battery Equipment: EOY_x000D_</v>
          </cell>
          <cell r="F801" t="str">
            <v>EOY_x000D_ Balance</v>
          </cell>
        </row>
        <row r="802">
          <cell r="C802" t="str">
            <v>Low</v>
          </cell>
          <cell r="D802" t="str">
            <v>ERCOT</v>
          </cell>
          <cell r="E802" t="str">
            <v>Transmission: Station Equipment: EOY_x000D_</v>
          </cell>
          <cell r="F802" t="str">
            <v>EOY_x000D_ Balance</v>
          </cell>
        </row>
        <row r="803">
          <cell r="C803" t="str">
            <v>Low</v>
          </cell>
          <cell r="D803" t="str">
            <v>ISONE</v>
          </cell>
          <cell r="E803" t="str">
            <v>Distribution: Line Transformers: EOY_x000D_</v>
          </cell>
          <cell r="F803" t="str">
            <v>EOY_x000D_ Balance</v>
          </cell>
        </row>
        <row r="804">
          <cell r="C804" t="str">
            <v>Low</v>
          </cell>
          <cell r="D804" t="str">
            <v>ISONE</v>
          </cell>
          <cell r="E804" t="str">
            <v>Distribution: Station Equipment: EOY_x000D_</v>
          </cell>
          <cell r="F804" t="str">
            <v>EOY_x000D_ Balance</v>
          </cell>
        </row>
        <row r="805">
          <cell r="C805" t="str">
            <v>Low</v>
          </cell>
          <cell r="D805" t="str">
            <v>ISONE</v>
          </cell>
          <cell r="E805" t="str">
            <v>Distribution: Storage Battery Equipment: EOY_x000D_</v>
          </cell>
          <cell r="F805" t="str">
            <v>EOY_x000D_ Balance</v>
          </cell>
        </row>
        <row r="806">
          <cell r="C806" t="str">
            <v>Low</v>
          </cell>
          <cell r="D806" t="str">
            <v>ISONE</v>
          </cell>
          <cell r="E806" t="str">
            <v>Transmission: Station Equipment: EOY_x000D_</v>
          </cell>
          <cell r="F806" t="str">
            <v>EOY_x000D_ Balance</v>
          </cell>
        </row>
        <row r="807">
          <cell r="C807" t="str">
            <v>Low</v>
          </cell>
          <cell r="D807" t="str">
            <v>CAISO</v>
          </cell>
          <cell r="E807" t="str">
            <v>Total Distribution Plant: EOY_x000D_</v>
          </cell>
          <cell r="F807" t="str">
            <v>EOY_x000D_ Balance</v>
          </cell>
        </row>
        <row r="808">
          <cell r="C808" t="str">
            <v>Low</v>
          </cell>
          <cell r="D808" t="str">
            <v>CAISO</v>
          </cell>
          <cell r="E808" t="str">
            <v>Total Transmission Plant: EOY_x000D_</v>
          </cell>
          <cell r="F808" t="str">
            <v>EOY_x000D_ Balance</v>
          </cell>
        </row>
        <row r="809">
          <cell r="C809" t="str">
            <v>Low</v>
          </cell>
          <cell r="D809" t="str">
            <v>ERCOT</v>
          </cell>
          <cell r="E809" t="str">
            <v>Total Distribution Plant: EOY_x000D_</v>
          </cell>
          <cell r="F809" t="str">
            <v>EOY_x000D_ Balance</v>
          </cell>
        </row>
        <row r="810">
          <cell r="C810" t="str">
            <v>Low</v>
          </cell>
          <cell r="D810" t="str">
            <v>ERCOT</v>
          </cell>
          <cell r="E810" t="str">
            <v>Total Transmission Plant: EOY_x000D_</v>
          </cell>
          <cell r="F810" t="str">
            <v>EOY_x000D_ Balance</v>
          </cell>
        </row>
        <row r="811">
          <cell r="C811" t="str">
            <v>Low</v>
          </cell>
          <cell r="D811" t="str">
            <v>ISONE</v>
          </cell>
          <cell r="E811" t="str">
            <v>Total Distribution Plant: EOY_x000D_</v>
          </cell>
          <cell r="F811" t="str">
            <v>EOY_x000D_ Balance</v>
          </cell>
        </row>
        <row r="812">
          <cell r="C812" t="str">
            <v>Low</v>
          </cell>
          <cell r="D812" t="str">
            <v>ISONE</v>
          </cell>
          <cell r="E812" t="str">
            <v>Total Transmission Plant: EOY_x000D_</v>
          </cell>
          <cell r="F812" t="str">
            <v>EOY_x000D_ Balance</v>
          </cell>
        </row>
        <row r="813">
          <cell r="C813" t="str">
            <v>Low</v>
          </cell>
          <cell r="D813" t="str">
            <v>MISO</v>
          </cell>
          <cell r="E813" t="str">
            <v>Total Distribution Plant: EOY_x000D_</v>
          </cell>
          <cell r="F813" t="str">
            <v>EOY_x000D_ Balance</v>
          </cell>
        </row>
        <row r="814">
          <cell r="C814" t="str">
            <v>Low</v>
          </cell>
          <cell r="D814" t="str">
            <v>MISO</v>
          </cell>
          <cell r="E814" t="str">
            <v>Total Transmission Plant: EOY_x000D_</v>
          </cell>
          <cell r="F814" t="str">
            <v>EOY_x000D_ Balance</v>
          </cell>
        </row>
        <row r="815">
          <cell r="C815" t="str">
            <v>Low</v>
          </cell>
          <cell r="D815" t="str">
            <v>NYISO</v>
          </cell>
          <cell r="E815" t="str">
            <v>Total Distribution Plant: EOY_x000D_</v>
          </cell>
          <cell r="F815" t="str">
            <v>EOY_x000D_ Balance</v>
          </cell>
        </row>
        <row r="816">
          <cell r="C816" t="str">
            <v>Low</v>
          </cell>
          <cell r="D816" t="str">
            <v>NYISO</v>
          </cell>
          <cell r="E816" t="str">
            <v>Total Transmission Plant: EOY_x000D_</v>
          </cell>
          <cell r="F816" t="str">
            <v>EOY_x000D_ Balance</v>
          </cell>
        </row>
        <row r="817">
          <cell r="C817" t="str">
            <v>Low</v>
          </cell>
          <cell r="D817" t="str">
            <v>PJM</v>
          </cell>
          <cell r="E817" t="str">
            <v>Total Distribution Plant: EOY_x000D_</v>
          </cell>
          <cell r="F817" t="str">
            <v>EOY_x000D_ Balance</v>
          </cell>
        </row>
        <row r="818">
          <cell r="C818" t="str">
            <v>Low</v>
          </cell>
          <cell r="D818" t="str">
            <v>PJM</v>
          </cell>
          <cell r="E818" t="str">
            <v>Total Transmission Plant: EOY_x000D_</v>
          </cell>
          <cell r="F818" t="str">
            <v>EOY_x000D_ Balance</v>
          </cell>
        </row>
        <row r="819">
          <cell r="C819" t="str">
            <v>Low</v>
          </cell>
          <cell r="D819" t="str">
            <v>SOUTHEAST</v>
          </cell>
          <cell r="E819" t="str">
            <v>Total Distribution Plant: EOY_x000D_</v>
          </cell>
          <cell r="F819" t="str">
            <v>EOY_x000D_ Balance</v>
          </cell>
        </row>
        <row r="820">
          <cell r="C820" t="str">
            <v>Low</v>
          </cell>
          <cell r="D820" t="str">
            <v>SOUTHEAST</v>
          </cell>
          <cell r="E820" t="str">
            <v>Total Transmission Plant: EOY_x000D_</v>
          </cell>
          <cell r="F820" t="str">
            <v>EOY_x000D_ Balance</v>
          </cell>
        </row>
        <row r="821">
          <cell r="C821" t="str">
            <v>Low</v>
          </cell>
          <cell r="D821" t="str">
            <v>SPP</v>
          </cell>
          <cell r="E821" t="str">
            <v>Total Distribution Plant: EOY_x000D_</v>
          </cell>
          <cell r="F821" t="str">
            <v>EOY_x000D_ Balance</v>
          </cell>
        </row>
        <row r="822">
          <cell r="C822" t="str">
            <v>Low</v>
          </cell>
          <cell r="D822" t="str">
            <v>SPP</v>
          </cell>
          <cell r="E822" t="str">
            <v>Total Transmission Plant: EOY_x000D_</v>
          </cell>
          <cell r="F822" t="str">
            <v>EOY_x000D_ Balance</v>
          </cell>
        </row>
        <row r="823">
          <cell r="C823" t="str">
            <v>Low</v>
          </cell>
          <cell r="D823" t="str">
            <v>WECC (Non-CA)</v>
          </cell>
          <cell r="E823" t="str">
            <v>Total Distribution Plant: EOY_x000D_</v>
          </cell>
          <cell r="F823" t="str">
            <v>EOY_x000D_ Balance</v>
          </cell>
        </row>
        <row r="824">
          <cell r="C824" t="str">
            <v>Low</v>
          </cell>
          <cell r="D824" t="str">
            <v>WECC (Non-CA)</v>
          </cell>
          <cell r="E824" t="str">
            <v>Total Transmission Plant: EOY_x000D_</v>
          </cell>
          <cell r="F824" t="str">
            <v>EOY_x000D_ Balance</v>
          </cell>
        </row>
        <row r="825">
          <cell r="C825" t="str">
            <v>Low</v>
          </cell>
          <cell r="D825" t="str">
            <v>MISO</v>
          </cell>
          <cell r="E825" t="str">
            <v>Distribution: Line Transformers: EOY_x000D_</v>
          </cell>
          <cell r="F825" t="str">
            <v>EOY_x000D_ Balance</v>
          </cell>
        </row>
        <row r="826">
          <cell r="C826" t="str">
            <v>Low</v>
          </cell>
          <cell r="D826" t="str">
            <v>MISO</v>
          </cell>
          <cell r="E826" t="str">
            <v>Distribution: Station Equipment: EOY_x000D_</v>
          </cell>
          <cell r="F826" t="str">
            <v>EOY_x000D_ Balance</v>
          </cell>
        </row>
        <row r="827">
          <cell r="C827" t="str">
            <v>Low</v>
          </cell>
          <cell r="D827" t="str">
            <v>MISO</v>
          </cell>
          <cell r="E827" t="str">
            <v>Distribution: Storage Battery Equipment: EOY_x000D_</v>
          </cell>
          <cell r="F827" t="str">
            <v>EOY_x000D_ Balance</v>
          </cell>
        </row>
        <row r="828">
          <cell r="C828" t="str">
            <v>Low</v>
          </cell>
          <cell r="D828" t="str">
            <v>MISO</v>
          </cell>
          <cell r="E828" t="str">
            <v>Transmission: Station Equipment: EOY_x000D_</v>
          </cell>
          <cell r="F828" t="str">
            <v>EOY_x000D_ Balance</v>
          </cell>
        </row>
        <row r="829">
          <cell r="C829" t="str">
            <v>Low</v>
          </cell>
          <cell r="D829" t="str">
            <v>NYISO</v>
          </cell>
          <cell r="E829" t="str">
            <v>Distribution: Line Transformers: EOY_x000D_</v>
          </cell>
          <cell r="F829" t="str">
            <v>EOY_x000D_ Balance</v>
          </cell>
        </row>
        <row r="830">
          <cell r="C830" t="str">
            <v>Low</v>
          </cell>
          <cell r="D830" t="str">
            <v>NYISO</v>
          </cell>
          <cell r="E830" t="str">
            <v>Distribution: Station Equipment: EOY_x000D_</v>
          </cell>
          <cell r="F830" t="str">
            <v>EOY_x000D_ Balance</v>
          </cell>
        </row>
        <row r="831">
          <cell r="C831" t="str">
            <v>Low</v>
          </cell>
          <cell r="D831" t="str">
            <v>NYISO</v>
          </cell>
          <cell r="E831" t="str">
            <v>Distribution: Storage Battery Equipment: EOY_x000D_</v>
          </cell>
          <cell r="F831" t="str">
            <v>EOY_x000D_ Balance</v>
          </cell>
        </row>
        <row r="832">
          <cell r="C832" t="str">
            <v>Low</v>
          </cell>
          <cell r="D832" t="str">
            <v>NYISO</v>
          </cell>
          <cell r="E832" t="str">
            <v>Transmission: Station Equipment: EOY_x000D_</v>
          </cell>
          <cell r="F832" t="str">
            <v>EOY_x000D_ Balance</v>
          </cell>
        </row>
        <row r="833">
          <cell r="C833" t="str">
            <v>Low</v>
          </cell>
          <cell r="D833" t="str">
            <v>PJM</v>
          </cell>
          <cell r="E833" t="str">
            <v>Distribution: Line Transformers: EOY_x000D_</v>
          </cell>
          <cell r="F833" t="str">
            <v>EOY_x000D_ Balance</v>
          </cell>
        </row>
        <row r="834">
          <cell r="C834" t="str">
            <v>Low</v>
          </cell>
          <cell r="D834" t="str">
            <v>PJM</v>
          </cell>
          <cell r="E834" t="str">
            <v>Distribution: Station Equipment: EOY_x000D_</v>
          </cell>
          <cell r="F834" t="str">
            <v>EOY_x000D_ Balance</v>
          </cell>
        </row>
        <row r="835">
          <cell r="C835" t="str">
            <v>Low</v>
          </cell>
          <cell r="D835" t="str">
            <v>PJM</v>
          </cell>
          <cell r="E835" t="str">
            <v>Distribution: Storage Battery Equipment: EOY_x000D_</v>
          </cell>
          <cell r="F835" t="str">
            <v>EOY_x000D_ Balance</v>
          </cell>
        </row>
        <row r="836">
          <cell r="C836" t="str">
            <v>Low</v>
          </cell>
          <cell r="D836" t="str">
            <v>PJM</v>
          </cell>
          <cell r="E836" t="str">
            <v>Transmission: Station Equipment: EOY_x000D_</v>
          </cell>
          <cell r="F836" t="str">
            <v>EOY_x000D_ Balance</v>
          </cell>
        </row>
        <row r="837">
          <cell r="C837" t="str">
            <v>Low</v>
          </cell>
          <cell r="D837" t="str">
            <v>SOUTHEAST</v>
          </cell>
          <cell r="E837" t="str">
            <v>Distribution: Line Transformers: EOY_x000D_</v>
          </cell>
          <cell r="F837" t="str">
            <v>EOY_x000D_ Balance</v>
          </cell>
        </row>
        <row r="838">
          <cell r="C838" t="str">
            <v>Low</v>
          </cell>
          <cell r="D838" t="str">
            <v>SOUTHEAST</v>
          </cell>
          <cell r="E838" t="str">
            <v>Distribution: Station Equipment: EOY_x000D_</v>
          </cell>
          <cell r="F838" t="str">
            <v>EOY_x000D_ Balance</v>
          </cell>
        </row>
        <row r="839">
          <cell r="C839" t="str">
            <v>Low</v>
          </cell>
          <cell r="D839" t="str">
            <v>SOUTHEAST</v>
          </cell>
          <cell r="E839" t="str">
            <v>Distribution: Storage Battery Equipment: EOY_x000D_</v>
          </cell>
          <cell r="F839" t="str">
            <v>EOY_x000D_ Balance</v>
          </cell>
        </row>
        <row r="840">
          <cell r="C840" t="str">
            <v>Low</v>
          </cell>
          <cell r="D840" t="str">
            <v>SOUTHEAST</v>
          </cell>
          <cell r="E840" t="str">
            <v>Transmission: Station Equipment: EOY_x000D_</v>
          </cell>
          <cell r="F840" t="str">
            <v>EOY_x000D_ Balance</v>
          </cell>
        </row>
        <row r="841">
          <cell r="C841" t="str">
            <v>Low</v>
          </cell>
          <cell r="D841" t="str">
            <v>SPP</v>
          </cell>
          <cell r="E841" t="str">
            <v>Distribution: Line Transformers: EOY_x000D_</v>
          </cell>
          <cell r="F841" t="str">
            <v>EOY_x000D_ Balance</v>
          </cell>
        </row>
        <row r="842">
          <cell r="C842" t="str">
            <v>Low</v>
          </cell>
          <cell r="D842" t="str">
            <v>SPP</v>
          </cell>
          <cell r="E842" t="str">
            <v>Distribution: Station Equipment: EOY_x000D_</v>
          </cell>
          <cell r="F842" t="str">
            <v>EOY_x000D_ Balance</v>
          </cell>
        </row>
        <row r="843">
          <cell r="C843" t="str">
            <v>Low</v>
          </cell>
          <cell r="D843" t="str">
            <v>SPP</v>
          </cell>
          <cell r="E843" t="str">
            <v>Distribution: Storage Battery Equipment: EOY_x000D_</v>
          </cell>
          <cell r="F843" t="str">
            <v>EOY_x000D_ Balance</v>
          </cell>
        </row>
        <row r="844">
          <cell r="C844" t="str">
            <v>Low</v>
          </cell>
          <cell r="D844" t="str">
            <v>SPP</v>
          </cell>
          <cell r="E844" t="str">
            <v>Transmission: Station Equipment: EOY_x000D_</v>
          </cell>
          <cell r="F844" t="str">
            <v>EOY_x000D_ Balance</v>
          </cell>
        </row>
        <row r="845">
          <cell r="C845" t="str">
            <v>Low</v>
          </cell>
          <cell r="D845" t="str">
            <v>WECC (Non-CA)</v>
          </cell>
          <cell r="E845" t="str">
            <v>Distribution: Line Transformers: EOY_x000D_</v>
          </cell>
          <cell r="F845" t="str">
            <v>EOY_x000D_ Balance</v>
          </cell>
        </row>
        <row r="846">
          <cell r="C846" t="str">
            <v>Low</v>
          </cell>
          <cell r="D846" t="str">
            <v>WECC (Non-CA)</v>
          </cell>
          <cell r="E846" t="str">
            <v>Distribution: Station Equipment: EOY_x000D_</v>
          </cell>
          <cell r="F846" t="str">
            <v>EOY_x000D_ Balance</v>
          </cell>
        </row>
        <row r="847">
          <cell r="C847" t="str">
            <v>Low</v>
          </cell>
          <cell r="D847" t="str">
            <v>WECC (Non-CA)</v>
          </cell>
          <cell r="E847" t="str">
            <v>Distribution: Storage Battery Equipment: EOY_x000D_</v>
          </cell>
          <cell r="F847" t="str">
            <v>EOY_x000D_ Balance</v>
          </cell>
        </row>
        <row r="848">
          <cell r="C848" t="str">
            <v>Low</v>
          </cell>
          <cell r="D848" t="str">
            <v>WECC (Non-CA)</v>
          </cell>
          <cell r="E848" t="str">
            <v>Transmission: Station Equipment: EOY_x000D_</v>
          </cell>
          <cell r="F848" t="str">
            <v>EOY_x000D_ Balance</v>
          </cell>
        </row>
        <row r="849">
          <cell r="C849" t="str">
            <v>High</v>
          </cell>
          <cell r="D849" t="str">
            <v>Australia</v>
          </cell>
          <cell r="E849" t="str">
            <v>Distribution: Line Transformers: EOY_x000D_</v>
          </cell>
          <cell r="F849" t="str">
            <v>EOY Balance</v>
          </cell>
        </row>
        <row r="850">
          <cell r="C850" t="str">
            <v>High</v>
          </cell>
          <cell r="D850" t="str">
            <v>Australia</v>
          </cell>
          <cell r="E850" t="str">
            <v>Distribution: Station Equipment: EOY_x000D_</v>
          </cell>
          <cell r="F850" t="str">
            <v>EOY Balance</v>
          </cell>
        </row>
        <row r="851">
          <cell r="C851" t="str">
            <v>High</v>
          </cell>
          <cell r="D851" t="str">
            <v>Australia</v>
          </cell>
          <cell r="E851" t="str">
            <v>Distribution: Storage Battery Equipment: EOY_x000D_</v>
          </cell>
          <cell r="F851" t="str">
            <v>EOY Balance</v>
          </cell>
        </row>
        <row r="852">
          <cell r="C852" t="str">
            <v>High</v>
          </cell>
          <cell r="D852" t="str">
            <v>Australia</v>
          </cell>
          <cell r="E852" t="str">
            <v>Transmission: Station Equipment: EOY_x000D_</v>
          </cell>
          <cell r="F852" t="str">
            <v>EOY Balance</v>
          </cell>
        </row>
        <row r="853">
          <cell r="C853" t="str">
            <v>High</v>
          </cell>
          <cell r="D853" t="str">
            <v>Country A</v>
          </cell>
          <cell r="E853" t="str">
            <v>Distribution: Line Transformers: EOY_x000D_</v>
          </cell>
          <cell r="F853" t="str">
            <v>EOY Balance</v>
          </cell>
        </row>
        <row r="854">
          <cell r="C854" t="str">
            <v>High</v>
          </cell>
          <cell r="D854" t="str">
            <v>Country A</v>
          </cell>
          <cell r="E854" t="str">
            <v>Distribution: Station Equipment: EOY_x000D_</v>
          </cell>
          <cell r="F854" t="str">
            <v>EOY Balance</v>
          </cell>
        </row>
        <row r="855">
          <cell r="C855" t="str">
            <v>High</v>
          </cell>
          <cell r="D855" t="str">
            <v>Country A</v>
          </cell>
          <cell r="E855" t="str">
            <v>Distribution: Storage Battery Equipment: EOY_x000D_</v>
          </cell>
          <cell r="F855" t="str">
            <v>EOY Balance</v>
          </cell>
        </row>
        <row r="856">
          <cell r="C856" t="str">
            <v>High</v>
          </cell>
          <cell r="D856" t="str">
            <v>Country A</v>
          </cell>
          <cell r="E856" t="str">
            <v>Transmission: Station Equipment: EOY_x000D_</v>
          </cell>
          <cell r="F856" t="str">
            <v>EOY Balance</v>
          </cell>
        </row>
        <row r="857">
          <cell r="C857" t="str">
            <v>High</v>
          </cell>
          <cell r="D857" t="str">
            <v>Country B</v>
          </cell>
          <cell r="E857" t="str">
            <v>Distribution: Line Transformers: EOY_x000D_</v>
          </cell>
          <cell r="F857" t="str">
            <v>EOY Balance</v>
          </cell>
        </row>
        <row r="858">
          <cell r="C858" t="str">
            <v>High</v>
          </cell>
          <cell r="D858" t="str">
            <v>Country B</v>
          </cell>
          <cell r="E858" t="str">
            <v>Distribution: Station Equipment: EOY_x000D_</v>
          </cell>
          <cell r="F858" t="str">
            <v>EOY Balance</v>
          </cell>
        </row>
        <row r="859">
          <cell r="C859" t="str">
            <v>High</v>
          </cell>
          <cell r="D859" t="str">
            <v>Country B</v>
          </cell>
          <cell r="E859" t="str">
            <v>Distribution: Storage Battery Equipment: EOY_x000D_</v>
          </cell>
          <cell r="F859" t="str">
            <v>EOY Balance</v>
          </cell>
        </row>
        <row r="860">
          <cell r="C860" t="str">
            <v>High</v>
          </cell>
          <cell r="D860" t="str">
            <v>Country B</v>
          </cell>
          <cell r="E860" t="str">
            <v>Transmission: Station Equipment: EOY_x000D_</v>
          </cell>
          <cell r="F860" t="str">
            <v>EOY Balance</v>
          </cell>
        </row>
        <row r="861">
          <cell r="C861" t="str">
            <v>High</v>
          </cell>
          <cell r="D861" t="str">
            <v>Country C</v>
          </cell>
          <cell r="E861" t="str">
            <v>Distribution: Line Transformers: EOY_x000D_</v>
          </cell>
          <cell r="F861" t="str">
            <v>EOY Balance</v>
          </cell>
        </row>
        <row r="862">
          <cell r="C862" t="str">
            <v>High</v>
          </cell>
          <cell r="D862" t="str">
            <v>Country C</v>
          </cell>
          <cell r="E862" t="str">
            <v>Distribution: Station Equipment: EOY_x000D_</v>
          </cell>
          <cell r="F862" t="str">
            <v>EOY Balance</v>
          </cell>
        </row>
        <row r="863">
          <cell r="C863" t="str">
            <v>High</v>
          </cell>
          <cell r="D863" t="str">
            <v>Country C</v>
          </cell>
          <cell r="E863" t="str">
            <v>Distribution: Storage Battery Equipment: EOY_x000D_</v>
          </cell>
          <cell r="F863" t="str">
            <v>EOY Balance</v>
          </cell>
        </row>
        <row r="864">
          <cell r="C864" t="str">
            <v>High</v>
          </cell>
          <cell r="D864" t="str">
            <v>Country C</v>
          </cell>
          <cell r="E864" t="str">
            <v>Transmission: Station Equipment: EOY_x000D_</v>
          </cell>
          <cell r="F864" t="str">
            <v>EOY Balance</v>
          </cell>
        </row>
        <row r="865">
          <cell r="C865" t="str">
            <v>High</v>
          </cell>
          <cell r="D865" t="str">
            <v>Country D</v>
          </cell>
          <cell r="E865" t="str">
            <v>Distribution: Line Transformers: EOY_x000D_</v>
          </cell>
          <cell r="F865" t="str">
            <v>EOY Balance</v>
          </cell>
        </row>
        <row r="866">
          <cell r="C866" t="str">
            <v>High</v>
          </cell>
          <cell r="D866" t="str">
            <v>Country D</v>
          </cell>
          <cell r="E866" t="str">
            <v>Distribution: Station Equipment: EOY_x000D_</v>
          </cell>
          <cell r="F866" t="str">
            <v>EOY Balance</v>
          </cell>
        </row>
        <row r="867">
          <cell r="C867" t="str">
            <v>High</v>
          </cell>
          <cell r="D867" t="str">
            <v>Country D</v>
          </cell>
          <cell r="E867" t="str">
            <v>Distribution: Storage Battery Equipment: EOY_x000D_</v>
          </cell>
          <cell r="F867" t="str">
            <v>EOY Balance</v>
          </cell>
        </row>
        <row r="868">
          <cell r="C868" t="str">
            <v>High</v>
          </cell>
          <cell r="D868" t="str">
            <v>Country D</v>
          </cell>
          <cell r="E868" t="str">
            <v>Transmission: Station Equipment: EOY_x000D_</v>
          </cell>
          <cell r="F868" t="str">
            <v>EOY Balance</v>
          </cell>
        </row>
        <row r="869">
          <cell r="C869" t="str">
            <v>High</v>
          </cell>
          <cell r="D869" t="str">
            <v>Germany</v>
          </cell>
          <cell r="E869" t="str">
            <v>Distribution: Line Transformers: EOY_x000D_</v>
          </cell>
          <cell r="F869" t="str">
            <v>EOY Balance</v>
          </cell>
        </row>
        <row r="870">
          <cell r="C870" t="str">
            <v>High</v>
          </cell>
          <cell r="D870" t="str">
            <v>Germany</v>
          </cell>
          <cell r="E870" t="str">
            <v>Distribution: Station Equipment: EOY_x000D_</v>
          </cell>
          <cell r="F870" t="str">
            <v>EOY Balance</v>
          </cell>
        </row>
        <row r="871">
          <cell r="C871" t="str">
            <v>High</v>
          </cell>
          <cell r="D871" t="str">
            <v>Germany</v>
          </cell>
          <cell r="E871" t="str">
            <v>Distribution: Storage Battery Equipment: EOY_x000D_</v>
          </cell>
          <cell r="F871" t="str">
            <v>EOY Balance</v>
          </cell>
        </row>
        <row r="872">
          <cell r="C872" t="str">
            <v>High</v>
          </cell>
          <cell r="D872" t="str">
            <v>Germany</v>
          </cell>
          <cell r="E872" t="str">
            <v>Transmission: Station Equipment: EOY_x000D_</v>
          </cell>
          <cell r="F872" t="str">
            <v>EOY Balance</v>
          </cell>
        </row>
        <row r="873">
          <cell r="C873" t="str">
            <v>High</v>
          </cell>
          <cell r="D873" t="str">
            <v>Japan</v>
          </cell>
          <cell r="E873" t="str">
            <v>Distribution: Line Transformers: EOY_x000D_</v>
          </cell>
          <cell r="F873" t="str">
            <v>EOY Balance</v>
          </cell>
        </row>
        <row r="874">
          <cell r="C874" t="str">
            <v>High</v>
          </cell>
          <cell r="D874" t="str">
            <v>Japan</v>
          </cell>
          <cell r="E874" t="str">
            <v>Distribution: Station Equipment: EOY_x000D_</v>
          </cell>
          <cell r="F874" t="str">
            <v>EOY Balance</v>
          </cell>
        </row>
        <row r="875">
          <cell r="C875" t="str">
            <v>High</v>
          </cell>
          <cell r="D875" t="str">
            <v>Japan</v>
          </cell>
          <cell r="E875" t="str">
            <v>Distribution: Storage Battery Equipment: EOY_x000D_</v>
          </cell>
          <cell r="F875" t="str">
            <v>EOY Balance</v>
          </cell>
        </row>
        <row r="876">
          <cell r="C876" t="str">
            <v>High</v>
          </cell>
          <cell r="D876" t="str">
            <v>Japan</v>
          </cell>
          <cell r="E876" t="str">
            <v>Transmission: Station Equipment: EOY_x000D_</v>
          </cell>
          <cell r="F876" t="str">
            <v>EOY Balance</v>
          </cell>
        </row>
        <row r="877">
          <cell r="C877" t="str">
            <v>High</v>
          </cell>
          <cell r="D877" t="str">
            <v>UK</v>
          </cell>
          <cell r="E877" t="str">
            <v>Total Distribution Plant: EOY_x000D_</v>
          </cell>
          <cell r="F877" t="str">
            <v>EOY Balance</v>
          </cell>
        </row>
        <row r="878">
          <cell r="C878" t="str">
            <v>High</v>
          </cell>
          <cell r="D878" t="str">
            <v>CAISO</v>
          </cell>
          <cell r="E878" t="str">
            <v>Distribution: Station Equipment: EOY_x000D_</v>
          </cell>
          <cell r="F878" t="str">
            <v>EOY Balance</v>
          </cell>
        </row>
        <row r="879">
          <cell r="C879" t="str">
            <v>High</v>
          </cell>
          <cell r="D879" t="str">
            <v>UK</v>
          </cell>
          <cell r="E879" t="str">
            <v>Distribution: Line Transformers: EOY_x000D_</v>
          </cell>
          <cell r="F879" t="str">
            <v>EOY Balance</v>
          </cell>
        </row>
        <row r="880">
          <cell r="C880" t="str">
            <v>High</v>
          </cell>
          <cell r="D880" t="str">
            <v>UK</v>
          </cell>
          <cell r="E880" t="str">
            <v>Distribution: Station Equipment: EOY_x000D_</v>
          </cell>
          <cell r="F880" t="str">
            <v>EOY Balance</v>
          </cell>
        </row>
        <row r="881">
          <cell r="C881" t="str">
            <v>High</v>
          </cell>
          <cell r="D881" t="str">
            <v>UK</v>
          </cell>
          <cell r="E881" t="str">
            <v>Distribution: Storage Battery Equipment: EOY_x000D_</v>
          </cell>
          <cell r="F881" t="str">
            <v>EOY Balance</v>
          </cell>
        </row>
        <row r="882">
          <cell r="C882" t="str">
            <v>High</v>
          </cell>
          <cell r="D882" t="str">
            <v>UK</v>
          </cell>
          <cell r="E882" t="str">
            <v>Transmission: Station Equipment: EOY_x000D_</v>
          </cell>
          <cell r="F882" t="str">
            <v>EOY Balance</v>
          </cell>
        </row>
        <row r="883">
          <cell r="C883" t="str">
            <v>High</v>
          </cell>
          <cell r="D883" t="str">
            <v>CAISO</v>
          </cell>
          <cell r="E883" t="str">
            <v>Distribution: Line Transformers: EOY_x000D_</v>
          </cell>
          <cell r="F883" t="str">
            <v>EOY_x000D_ Balance</v>
          </cell>
        </row>
        <row r="884">
          <cell r="C884" t="str">
            <v>High</v>
          </cell>
          <cell r="D884" t="str">
            <v>CAISO</v>
          </cell>
          <cell r="E884" t="str">
            <v>Distribution: Storage Battery Equipment: EOY_x000D_</v>
          </cell>
          <cell r="F884" t="str">
            <v>EOY_x000D_ Balance</v>
          </cell>
        </row>
        <row r="885">
          <cell r="C885" t="str">
            <v>High</v>
          </cell>
          <cell r="D885" t="str">
            <v>CAISO</v>
          </cell>
          <cell r="E885" t="str">
            <v>Transmission: Station Equipment: EOY_x000D_</v>
          </cell>
          <cell r="F885" t="str">
            <v>EOY_x000D_ Balance</v>
          </cell>
        </row>
        <row r="886">
          <cell r="C886" t="str">
            <v>High</v>
          </cell>
          <cell r="D886" t="str">
            <v>ERCOT</v>
          </cell>
          <cell r="E886" t="str">
            <v>Distribution: Line Transformers: EOY_x000D_</v>
          </cell>
          <cell r="F886" t="str">
            <v>EOY_x000D_ Balance</v>
          </cell>
        </row>
        <row r="887">
          <cell r="C887" t="str">
            <v>High</v>
          </cell>
          <cell r="D887" t="str">
            <v>ERCOT</v>
          </cell>
          <cell r="E887" t="str">
            <v>Distribution: Station Equipment: EOY_x000D_</v>
          </cell>
          <cell r="F887" t="str">
            <v>EOY_x000D_ Balance</v>
          </cell>
        </row>
        <row r="888">
          <cell r="C888" t="str">
            <v>High</v>
          </cell>
          <cell r="D888" t="str">
            <v>ERCOT</v>
          </cell>
          <cell r="E888" t="str">
            <v>Distribution: Storage Battery Equipment: EOY_x000D_</v>
          </cell>
          <cell r="F888" t="str">
            <v>EOY_x000D_ Balance</v>
          </cell>
        </row>
        <row r="889">
          <cell r="C889" t="str">
            <v>High</v>
          </cell>
          <cell r="D889" t="str">
            <v>ERCOT</v>
          </cell>
          <cell r="E889" t="str">
            <v>Transmission: Station Equipment: EOY_x000D_</v>
          </cell>
          <cell r="F889" t="str">
            <v>EOY_x000D_ Balance</v>
          </cell>
        </row>
        <row r="890">
          <cell r="C890" t="str">
            <v>High</v>
          </cell>
          <cell r="D890" t="str">
            <v>ISONE</v>
          </cell>
          <cell r="E890" t="str">
            <v>Distribution: Line Transformers: EOY_x000D_</v>
          </cell>
          <cell r="F890" t="str">
            <v>EOY_x000D_ Balance</v>
          </cell>
        </row>
        <row r="891">
          <cell r="C891" t="str">
            <v>High</v>
          </cell>
          <cell r="D891" t="str">
            <v>ISONE</v>
          </cell>
          <cell r="E891" t="str">
            <v>Distribution: Station Equipment: EOY_x000D_</v>
          </cell>
          <cell r="F891" t="str">
            <v>EOY_x000D_ Balance</v>
          </cell>
        </row>
        <row r="892">
          <cell r="C892" t="str">
            <v>High</v>
          </cell>
          <cell r="D892" t="str">
            <v>ISONE</v>
          </cell>
          <cell r="E892" t="str">
            <v>Distribution: Storage Battery Equipment: EOY_x000D_</v>
          </cell>
          <cell r="F892" t="str">
            <v>EOY_x000D_ Balance</v>
          </cell>
        </row>
        <row r="893">
          <cell r="C893" t="str">
            <v>High</v>
          </cell>
          <cell r="D893" t="str">
            <v>ISONE</v>
          </cell>
          <cell r="E893" t="str">
            <v>Transmission: Station Equipment: EOY_x000D_</v>
          </cell>
          <cell r="F893" t="str">
            <v>EOY_x000D_ Balance</v>
          </cell>
        </row>
        <row r="894">
          <cell r="C894" t="str">
            <v>High</v>
          </cell>
          <cell r="D894" t="str">
            <v>CAISO</v>
          </cell>
          <cell r="E894" t="str">
            <v>Total Distribution Plant: EOY_x000D_</v>
          </cell>
          <cell r="F894" t="str">
            <v>EOY_x000D_ Balance</v>
          </cell>
        </row>
        <row r="895">
          <cell r="C895" t="str">
            <v>High</v>
          </cell>
          <cell r="D895" t="str">
            <v>CAISO</v>
          </cell>
          <cell r="E895" t="str">
            <v>Total Transmission Plant: EOY_x000D_</v>
          </cell>
          <cell r="F895" t="str">
            <v>EOY_x000D_ Balance</v>
          </cell>
        </row>
        <row r="896">
          <cell r="C896" t="str">
            <v>High</v>
          </cell>
          <cell r="D896" t="str">
            <v>ERCOT</v>
          </cell>
          <cell r="E896" t="str">
            <v>Total Distribution Plant: EOY_x000D_</v>
          </cell>
          <cell r="F896" t="str">
            <v>EOY_x000D_ Balance</v>
          </cell>
        </row>
        <row r="897">
          <cell r="C897" t="str">
            <v>High</v>
          </cell>
          <cell r="D897" t="str">
            <v>ERCOT</v>
          </cell>
          <cell r="E897" t="str">
            <v>Total Transmission Plant: EOY_x000D_</v>
          </cell>
          <cell r="F897" t="str">
            <v>EOY_x000D_ Balance</v>
          </cell>
        </row>
        <row r="898">
          <cell r="C898" t="str">
            <v>High</v>
          </cell>
          <cell r="D898" t="str">
            <v>ISONE</v>
          </cell>
          <cell r="E898" t="str">
            <v>Total Distribution Plant: EOY_x000D_</v>
          </cell>
          <cell r="F898" t="str">
            <v>EOY_x000D_ Balance</v>
          </cell>
        </row>
        <row r="899">
          <cell r="C899" t="str">
            <v>High</v>
          </cell>
          <cell r="D899" t="str">
            <v>ISONE</v>
          </cell>
          <cell r="E899" t="str">
            <v>Total Transmission Plant: EOY_x000D_</v>
          </cell>
          <cell r="F899" t="str">
            <v>EOY_x000D_ Balance</v>
          </cell>
        </row>
        <row r="900">
          <cell r="C900" t="str">
            <v>High</v>
          </cell>
          <cell r="D900" t="str">
            <v>MISO</v>
          </cell>
          <cell r="E900" t="str">
            <v>Total Distribution Plant: EOY_x000D_</v>
          </cell>
          <cell r="F900" t="str">
            <v>EOY_x000D_ Balance</v>
          </cell>
        </row>
        <row r="901">
          <cell r="C901" t="str">
            <v>High</v>
          </cell>
          <cell r="D901" t="str">
            <v>MISO</v>
          </cell>
          <cell r="E901" t="str">
            <v>Total Transmission Plant: EOY_x000D_</v>
          </cell>
          <cell r="F901" t="str">
            <v>EOY_x000D_ Balance</v>
          </cell>
        </row>
        <row r="902">
          <cell r="C902" t="str">
            <v>High</v>
          </cell>
          <cell r="D902" t="str">
            <v>NYISO</v>
          </cell>
          <cell r="E902" t="str">
            <v>Total Distribution Plant: EOY_x000D_</v>
          </cell>
          <cell r="F902" t="str">
            <v>EOY_x000D_ Balance</v>
          </cell>
        </row>
        <row r="903">
          <cell r="C903" t="str">
            <v>High</v>
          </cell>
          <cell r="D903" t="str">
            <v>NYISO</v>
          </cell>
          <cell r="E903" t="str">
            <v>Total Transmission Plant: EOY_x000D_</v>
          </cell>
          <cell r="F903" t="str">
            <v>EOY_x000D_ Balance</v>
          </cell>
        </row>
        <row r="904">
          <cell r="C904" t="str">
            <v>High</v>
          </cell>
          <cell r="D904" t="str">
            <v>PJM</v>
          </cell>
          <cell r="E904" t="str">
            <v>Total Distribution Plant: EOY_x000D_</v>
          </cell>
          <cell r="F904" t="str">
            <v>EOY_x000D_ Balance</v>
          </cell>
        </row>
        <row r="905">
          <cell r="C905" t="str">
            <v>High</v>
          </cell>
          <cell r="D905" t="str">
            <v>PJM</v>
          </cell>
          <cell r="E905" t="str">
            <v>Total Transmission Plant: EOY_x000D_</v>
          </cell>
          <cell r="F905" t="str">
            <v>EOY_x000D_ Balance</v>
          </cell>
        </row>
        <row r="906">
          <cell r="C906" t="str">
            <v>High</v>
          </cell>
          <cell r="D906" t="str">
            <v>SOUTHEAST</v>
          </cell>
          <cell r="E906" t="str">
            <v>Total Distribution Plant: EOY_x000D_</v>
          </cell>
          <cell r="F906" t="str">
            <v>EOY_x000D_ Balance</v>
          </cell>
        </row>
        <row r="907">
          <cell r="C907" t="str">
            <v>High</v>
          </cell>
          <cell r="D907" t="str">
            <v>SOUTHEAST</v>
          </cell>
          <cell r="E907" t="str">
            <v>Total Transmission Plant: EOY_x000D_</v>
          </cell>
          <cell r="F907" t="str">
            <v>EOY_x000D_ Balance</v>
          </cell>
        </row>
        <row r="908">
          <cell r="C908" t="str">
            <v>High</v>
          </cell>
          <cell r="D908" t="str">
            <v>SPP</v>
          </cell>
          <cell r="E908" t="str">
            <v>Total Distribution Plant: EOY_x000D_</v>
          </cell>
          <cell r="F908" t="str">
            <v>EOY_x000D_ Balance</v>
          </cell>
        </row>
        <row r="909">
          <cell r="C909" t="str">
            <v>High</v>
          </cell>
          <cell r="D909" t="str">
            <v>SPP</v>
          </cell>
          <cell r="E909" t="str">
            <v>Total Transmission Plant: EOY_x000D_</v>
          </cell>
          <cell r="F909" t="str">
            <v>EOY_x000D_ Balance</v>
          </cell>
        </row>
        <row r="910">
          <cell r="C910" t="str">
            <v>High</v>
          </cell>
          <cell r="D910" t="str">
            <v>WECC (Non-CA)</v>
          </cell>
          <cell r="E910" t="str">
            <v>Total Distribution Plant: EOY_x000D_</v>
          </cell>
          <cell r="F910" t="str">
            <v>EOY_x000D_ Balance</v>
          </cell>
        </row>
        <row r="911">
          <cell r="C911" t="str">
            <v>High</v>
          </cell>
          <cell r="D911" t="str">
            <v>WECC (Non-CA)</v>
          </cell>
          <cell r="E911" t="str">
            <v>Total Transmission Plant: EOY_x000D_</v>
          </cell>
          <cell r="F911" t="str">
            <v>EOY_x000D_ Balance</v>
          </cell>
        </row>
        <row r="912">
          <cell r="C912" t="str">
            <v>High</v>
          </cell>
          <cell r="D912" t="str">
            <v>MISO</v>
          </cell>
          <cell r="E912" t="str">
            <v>Distribution: Line Transformers: EOY_x000D_</v>
          </cell>
          <cell r="F912" t="str">
            <v>EOY_x000D_ Balance</v>
          </cell>
        </row>
        <row r="913">
          <cell r="C913" t="str">
            <v>High</v>
          </cell>
          <cell r="D913" t="str">
            <v>MISO</v>
          </cell>
          <cell r="E913" t="str">
            <v>Distribution: Station Equipment: EOY_x000D_</v>
          </cell>
          <cell r="F913" t="str">
            <v>EOY_x000D_ Balance</v>
          </cell>
        </row>
        <row r="914">
          <cell r="C914" t="str">
            <v>High</v>
          </cell>
          <cell r="D914" t="str">
            <v>MISO</v>
          </cell>
          <cell r="E914" t="str">
            <v>Distribution: Storage Battery Equipment: EOY_x000D_</v>
          </cell>
          <cell r="F914" t="str">
            <v>EOY_x000D_ Balance</v>
          </cell>
        </row>
        <row r="915">
          <cell r="C915" t="str">
            <v>High</v>
          </cell>
          <cell r="D915" t="str">
            <v>MISO</v>
          </cell>
          <cell r="E915" t="str">
            <v>Transmission: Station Equipment: EOY_x000D_</v>
          </cell>
          <cell r="F915" t="str">
            <v>EOY_x000D_ Balance</v>
          </cell>
        </row>
        <row r="916">
          <cell r="C916" t="str">
            <v>High</v>
          </cell>
          <cell r="D916" t="str">
            <v>NYISO</v>
          </cell>
          <cell r="E916" t="str">
            <v>Distribution: Line Transformers: EOY_x000D_</v>
          </cell>
          <cell r="F916" t="str">
            <v>EOY_x000D_ Balance</v>
          </cell>
        </row>
        <row r="917">
          <cell r="C917" t="str">
            <v>High</v>
          </cell>
          <cell r="D917" t="str">
            <v>NYISO</v>
          </cell>
          <cell r="E917" t="str">
            <v>Distribution: Station Equipment: EOY_x000D_</v>
          </cell>
          <cell r="F917" t="str">
            <v>EOY_x000D_ Balance</v>
          </cell>
        </row>
        <row r="918">
          <cell r="C918" t="str">
            <v>High</v>
          </cell>
          <cell r="D918" t="str">
            <v>NYISO</v>
          </cell>
          <cell r="E918" t="str">
            <v>Distribution: Storage Battery Equipment: EOY_x000D_</v>
          </cell>
          <cell r="F918" t="str">
            <v>EOY_x000D_ Balance</v>
          </cell>
        </row>
        <row r="919">
          <cell r="C919" t="str">
            <v>High</v>
          </cell>
          <cell r="D919" t="str">
            <v>NYISO</v>
          </cell>
          <cell r="E919" t="str">
            <v>Transmission: Station Equipment: EOY_x000D_</v>
          </cell>
          <cell r="F919" t="str">
            <v>EOY_x000D_ Balance</v>
          </cell>
        </row>
        <row r="920">
          <cell r="C920" t="str">
            <v>High</v>
          </cell>
          <cell r="D920" t="str">
            <v>PJM</v>
          </cell>
          <cell r="E920" t="str">
            <v>Distribution: Line Transformers: EOY_x000D_</v>
          </cell>
          <cell r="F920" t="str">
            <v>EOY_x000D_ Balance</v>
          </cell>
        </row>
        <row r="921">
          <cell r="C921" t="str">
            <v>High</v>
          </cell>
          <cell r="D921" t="str">
            <v>PJM</v>
          </cell>
          <cell r="E921" t="str">
            <v>Distribution: Station Equipment: EOY_x000D_</v>
          </cell>
          <cell r="F921" t="str">
            <v>EOY_x000D_ Balance</v>
          </cell>
        </row>
        <row r="922">
          <cell r="C922" t="str">
            <v>High</v>
          </cell>
          <cell r="D922" t="str">
            <v>PJM</v>
          </cell>
          <cell r="E922" t="str">
            <v>Distribution: Storage Battery Equipment: EOY_x000D_</v>
          </cell>
          <cell r="F922" t="str">
            <v>EOY_x000D_ Balance</v>
          </cell>
        </row>
        <row r="923">
          <cell r="C923" t="str">
            <v>High</v>
          </cell>
          <cell r="D923" t="str">
            <v>PJM</v>
          </cell>
          <cell r="E923" t="str">
            <v>Transmission: Station Equipment: EOY_x000D_</v>
          </cell>
          <cell r="F923" t="str">
            <v>EOY_x000D_ Balance</v>
          </cell>
        </row>
        <row r="924">
          <cell r="C924" t="str">
            <v>High</v>
          </cell>
          <cell r="D924" t="str">
            <v>SOUTHEAST</v>
          </cell>
          <cell r="E924" t="str">
            <v>Distribution: Line Transformers: EOY_x000D_</v>
          </cell>
          <cell r="F924" t="str">
            <v>EOY_x000D_ Balance</v>
          </cell>
        </row>
        <row r="925">
          <cell r="C925" t="str">
            <v>High</v>
          </cell>
          <cell r="D925" t="str">
            <v>SOUTHEAST</v>
          </cell>
          <cell r="E925" t="str">
            <v>Distribution: Station Equipment: EOY_x000D_</v>
          </cell>
          <cell r="F925" t="str">
            <v>EOY_x000D_ Balance</v>
          </cell>
        </row>
        <row r="926">
          <cell r="C926" t="str">
            <v>High</v>
          </cell>
          <cell r="D926" t="str">
            <v>SOUTHEAST</v>
          </cell>
          <cell r="E926" t="str">
            <v>Distribution: Storage Battery Equipment: EOY_x000D_</v>
          </cell>
          <cell r="F926" t="str">
            <v>EOY_x000D_ Balance</v>
          </cell>
        </row>
        <row r="927">
          <cell r="C927" t="str">
            <v>High</v>
          </cell>
          <cell r="D927" t="str">
            <v>SOUTHEAST</v>
          </cell>
          <cell r="E927" t="str">
            <v>Transmission: Station Equipment: EOY_x000D_</v>
          </cell>
          <cell r="F927" t="str">
            <v>EOY_x000D_ Balance</v>
          </cell>
        </row>
        <row r="928">
          <cell r="C928" t="str">
            <v>High</v>
          </cell>
          <cell r="D928" t="str">
            <v>SPP</v>
          </cell>
          <cell r="E928" t="str">
            <v>Distribution: Line Transformers: EOY_x000D_</v>
          </cell>
          <cell r="F928" t="str">
            <v>EOY_x000D_ Balance</v>
          </cell>
        </row>
        <row r="929">
          <cell r="C929" t="str">
            <v>High</v>
          </cell>
          <cell r="D929" t="str">
            <v>SPP</v>
          </cell>
          <cell r="E929" t="str">
            <v>Distribution: Station Equipment: EOY_x000D_</v>
          </cell>
          <cell r="F929" t="str">
            <v>EOY_x000D_ Balance</v>
          </cell>
        </row>
        <row r="930">
          <cell r="C930" t="str">
            <v>High</v>
          </cell>
          <cell r="D930" t="str">
            <v>SPP</v>
          </cell>
          <cell r="E930" t="str">
            <v>Distribution: Storage Battery Equipment: EOY_x000D_</v>
          </cell>
          <cell r="F930" t="str">
            <v>EOY_x000D_ Balance</v>
          </cell>
        </row>
        <row r="931">
          <cell r="C931" t="str">
            <v>High</v>
          </cell>
          <cell r="D931" t="str">
            <v>SPP</v>
          </cell>
          <cell r="E931" t="str">
            <v>Transmission: Station Equipment: EOY_x000D_</v>
          </cell>
          <cell r="F931" t="str">
            <v>EOY_x000D_ Balance</v>
          </cell>
        </row>
        <row r="932">
          <cell r="C932" t="str">
            <v>High</v>
          </cell>
          <cell r="D932" t="str">
            <v>WECC (Non-CA)</v>
          </cell>
          <cell r="E932" t="str">
            <v>Distribution: Line Transformers: EOY_x000D_</v>
          </cell>
          <cell r="F932" t="str">
            <v>EOY_x000D_ Balance</v>
          </cell>
        </row>
        <row r="933">
          <cell r="C933" t="str">
            <v>High</v>
          </cell>
          <cell r="D933" t="str">
            <v>WECC (Non-CA)</v>
          </cell>
          <cell r="E933" t="str">
            <v>Distribution: Station Equipment: EOY_x000D_</v>
          </cell>
          <cell r="F933" t="str">
            <v>EOY_x000D_ Balance</v>
          </cell>
        </row>
        <row r="934">
          <cell r="C934" t="str">
            <v>High</v>
          </cell>
          <cell r="D934" t="str">
            <v>WECC (Non-CA)</v>
          </cell>
          <cell r="E934" t="str">
            <v>Distribution: Storage Battery Equipment: EOY_x000D_</v>
          </cell>
          <cell r="F934" t="str">
            <v>EOY_x000D_ Balance</v>
          </cell>
        </row>
        <row r="935">
          <cell r="C935" t="str">
            <v>High</v>
          </cell>
          <cell r="D935" t="str">
            <v>WECC (Non-CA)</v>
          </cell>
          <cell r="E935" t="str">
            <v>Transmission: Station Equipment: EOY_x000D_</v>
          </cell>
          <cell r="F935" t="str">
            <v>EOY_x000D_ Balance</v>
          </cell>
        </row>
        <row r="936">
          <cell r="C936" t="str">
            <v>Base</v>
          </cell>
          <cell r="D936" t="str">
            <v>Australia</v>
          </cell>
          <cell r="E936" t="str">
            <v>Distribution: Line Transformers: EOY_x000D_</v>
          </cell>
          <cell r="F936" t="str">
            <v>EOY Balance</v>
          </cell>
        </row>
        <row r="937">
          <cell r="C937" t="str">
            <v>Base</v>
          </cell>
          <cell r="D937" t="str">
            <v>Australia</v>
          </cell>
          <cell r="E937" t="str">
            <v>Distribution: Station Equipment: EOY_x000D_</v>
          </cell>
          <cell r="F937" t="str">
            <v>EOY Balance</v>
          </cell>
        </row>
        <row r="938">
          <cell r="C938" t="str">
            <v>Base</v>
          </cell>
          <cell r="D938" t="str">
            <v>Australia</v>
          </cell>
          <cell r="E938" t="str">
            <v>Distribution: Storage Battery Equipment: EOY_x000D_</v>
          </cell>
          <cell r="F938" t="str">
            <v>EOY Balance</v>
          </cell>
        </row>
        <row r="939">
          <cell r="C939" t="str">
            <v>Base</v>
          </cell>
          <cell r="D939" t="str">
            <v>Australia</v>
          </cell>
          <cell r="E939" t="str">
            <v>Transmission: Station Equipment: EOY_x000D_</v>
          </cell>
          <cell r="F939" t="str">
            <v>EOY Balance</v>
          </cell>
        </row>
        <row r="940">
          <cell r="C940" t="str">
            <v>Base</v>
          </cell>
          <cell r="D940" t="str">
            <v>Country A</v>
          </cell>
          <cell r="E940" t="str">
            <v>Distribution: Line Transformers: EOY_x000D_</v>
          </cell>
          <cell r="F940" t="str">
            <v>EOY Balance</v>
          </cell>
        </row>
        <row r="941">
          <cell r="C941" t="str">
            <v>Base</v>
          </cell>
          <cell r="D941" t="str">
            <v>Country A</v>
          </cell>
          <cell r="E941" t="str">
            <v>Distribution: Station Equipment: EOY_x000D_</v>
          </cell>
          <cell r="F941" t="str">
            <v>EOY Balance</v>
          </cell>
        </row>
        <row r="942">
          <cell r="C942" t="str">
            <v>Base</v>
          </cell>
          <cell r="D942" t="str">
            <v>Country A</v>
          </cell>
          <cell r="E942" t="str">
            <v>Distribution: Storage Battery Equipment: EOY_x000D_</v>
          </cell>
          <cell r="F942" t="str">
            <v>EOY Balance</v>
          </cell>
        </row>
        <row r="943">
          <cell r="C943" t="str">
            <v>Base</v>
          </cell>
          <cell r="D943" t="str">
            <v>Country A</v>
          </cell>
          <cell r="E943" t="str">
            <v>Transmission: Station Equipment: EOY_x000D_</v>
          </cell>
          <cell r="F943" t="str">
            <v>EOY Balance</v>
          </cell>
        </row>
        <row r="944">
          <cell r="C944" t="str">
            <v>Base</v>
          </cell>
          <cell r="D944" t="str">
            <v>Country B</v>
          </cell>
          <cell r="E944" t="str">
            <v>Distribution: Line Transformers: EOY_x000D_</v>
          </cell>
          <cell r="F944" t="str">
            <v>EOY Balance</v>
          </cell>
        </row>
        <row r="945">
          <cell r="C945" t="str">
            <v>Base</v>
          </cell>
          <cell r="D945" t="str">
            <v>Country B</v>
          </cell>
          <cell r="E945" t="str">
            <v>Distribution: Station Equipment: EOY_x000D_</v>
          </cell>
          <cell r="F945" t="str">
            <v>EOY Balance</v>
          </cell>
        </row>
        <row r="946">
          <cell r="C946" t="str">
            <v>Base</v>
          </cell>
          <cell r="D946" t="str">
            <v>Country B</v>
          </cell>
          <cell r="E946" t="str">
            <v>Distribution: Storage Battery Equipment: EOY_x000D_</v>
          </cell>
          <cell r="F946" t="str">
            <v>EOY Balance</v>
          </cell>
        </row>
        <row r="947">
          <cell r="C947" t="str">
            <v>Base</v>
          </cell>
          <cell r="D947" t="str">
            <v>Country B</v>
          </cell>
          <cell r="E947" t="str">
            <v>Transmission: Station Equipment: EOY_x000D_</v>
          </cell>
          <cell r="F947" t="str">
            <v>EOY Balance</v>
          </cell>
        </row>
        <row r="948">
          <cell r="C948" t="str">
            <v>Base</v>
          </cell>
          <cell r="D948" t="str">
            <v>Country C</v>
          </cell>
          <cell r="E948" t="str">
            <v>Distribution: Line Transformers: EOY_x000D_</v>
          </cell>
          <cell r="F948" t="str">
            <v>EOY Balance</v>
          </cell>
        </row>
        <row r="949">
          <cell r="C949" t="str">
            <v>Base</v>
          </cell>
          <cell r="D949" t="str">
            <v>Country C</v>
          </cell>
          <cell r="E949" t="str">
            <v>Distribution: Station Equipment: EOY_x000D_</v>
          </cell>
          <cell r="F949" t="str">
            <v>EOY Balance</v>
          </cell>
        </row>
        <row r="950">
          <cell r="C950" t="str">
            <v>Base</v>
          </cell>
          <cell r="D950" t="str">
            <v>Country C</v>
          </cell>
          <cell r="E950" t="str">
            <v>Distribution: Storage Battery Equipment: EOY_x000D_</v>
          </cell>
          <cell r="F950" t="str">
            <v>EOY Balance</v>
          </cell>
        </row>
        <row r="951">
          <cell r="C951" t="str">
            <v>Base</v>
          </cell>
          <cell r="D951" t="str">
            <v>Country C</v>
          </cell>
          <cell r="E951" t="str">
            <v>Transmission: Station Equipment: EOY_x000D_</v>
          </cell>
          <cell r="F951" t="str">
            <v>EOY Balance</v>
          </cell>
        </row>
        <row r="952">
          <cell r="C952" t="str">
            <v>Base</v>
          </cell>
          <cell r="D952" t="str">
            <v>Country D</v>
          </cell>
          <cell r="E952" t="str">
            <v>Distribution: Line Transformers: EOY_x000D_</v>
          </cell>
          <cell r="F952" t="str">
            <v>EOY Balance</v>
          </cell>
        </row>
        <row r="953">
          <cell r="C953" t="str">
            <v>Base</v>
          </cell>
          <cell r="D953" t="str">
            <v>Country D</v>
          </cell>
          <cell r="E953" t="str">
            <v>Distribution: Station Equipment: EOY_x000D_</v>
          </cell>
          <cell r="F953" t="str">
            <v>EOY Balance</v>
          </cell>
        </row>
        <row r="954">
          <cell r="C954" t="str">
            <v>Base</v>
          </cell>
          <cell r="D954" t="str">
            <v>Country D</v>
          </cell>
          <cell r="E954" t="str">
            <v>Distribution: Storage Battery Equipment: EOY_x000D_</v>
          </cell>
          <cell r="F954" t="str">
            <v>EOY Balance</v>
          </cell>
        </row>
        <row r="955">
          <cell r="C955" t="str">
            <v>Base</v>
          </cell>
          <cell r="D955" t="str">
            <v>Country D</v>
          </cell>
          <cell r="E955" t="str">
            <v>Transmission: Station Equipment: EOY_x000D_</v>
          </cell>
          <cell r="F955" t="str">
            <v>EOY Balance</v>
          </cell>
        </row>
        <row r="956">
          <cell r="C956" t="str">
            <v>Base</v>
          </cell>
          <cell r="D956" t="str">
            <v>Germany</v>
          </cell>
          <cell r="E956" t="str">
            <v>Distribution: Line Transformers: EOY_x000D_</v>
          </cell>
          <cell r="F956" t="str">
            <v>EOY Balance</v>
          </cell>
        </row>
        <row r="957">
          <cell r="C957" t="str">
            <v>Base</v>
          </cell>
          <cell r="D957" t="str">
            <v>Germany</v>
          </cell>
          <cell r="E957" t="str">
            <v>Distribution: Station Equipment: EOY_x000D_</v>
          </cell>
          <cell r="F957" t="str">
            <v>EOY Balance</v>
          </cell>
        </row>
        <row r="958">
          <cell r="C958" t="str">
            <v>Base</v>
          </cell>
          <cell r="D958" t="str">
            <v>Germany</v>
          </cell>
          <cell r="E958" t="str">
            <v>Distribution: Storage Battery Equipment: EOY_x000D_</v>
          </cell>
          <cell r="F958" t="str">
            <v>EOY Balance</v>
          </cell>
        </row>
        <row r="959">
          <cell r="C959" t="str">
            <v>Base</v>
          </cell>
          <cell r="D959" t="str">
            <v>Germany</v>
          </cell>
          <cell r="E959" t="str">
            <v>Transmission: Station Equipment: EOY_x000D_</v>
          </cell>
          <cell r="F959" t="str">
            <v>EOY Balance</v>
          </cell>
        </row>
        <row r="960">
          <cell r="C960" t="str">
            <v>Base</v>
          </cell>
          <cell r="D960" t="str">
            <v>Japan</v>
          </cell>
          <cell r="E960" t="str">
            <v>Distribution: Line Transformers: EOY_x000D_</v>
          </cell>
          <cell r="F960" t="str">
            <v>EOY Balance</v>
          </cell>
        </row>
        <row r="961">
          <cell r="C961" t="str">
            <v>Base</v>
          </cell>
          <cell r="D961" t="str">
            <v>Japan</v>
          </cell>
          <cell r="E961" t="str">
            <v>Distribution: Station Equipment: EOY_x000D_</v>
          </cell>
          <cell r="F961" t="str">
            <v>EOY Balance</v>
          </cell>
        </row>
        <row r="962">
          <cell r="C962" t="str">
            <v>Base</v>
          </cell>
          <cell r="D962" t="str">
            <v>Japan</v>
          </cell>
          <cell r="E962" t="str">
            <v>Distribution: Storage Battery Equipment: EOY_x000D_</v>
          </cell>
          <cell r="F962" t="str">
            <v>EOY Balance</v>
          </cell>
        </row>
        <row r="963">
          <cell r="C963" t="str">
            <v>Base</v>
          </cell>
          <cell r="D963" t="str">
            <v>Japan</v>
          </cell>
          <cell r="E963" t="str">
            <v>Transmission: Station Equipment: EOY_x000D_</v>
          </cell>
          <cell r="F963" t="str">
            <v>EOY Balance</v>
          </cell>
        </row>
        <row r="964">
          <cell r="C964" t="str">
            <v>Base</v>
          </cell>
          <cell r="D964" t="str">
            <v>UK</v>
          </cell>
          <cell r="E964" t="str">
            <v>Total Distribution Plant: EOY_x000D_</v>
          </cell>
          <cell r="F964" t="str">
            <v>EOY Balance</v>
          </cell>
        </row>
        <row r="965">
          <cell r="C965" t="str">
            <v>Base</v>
          </cell>
          <cell r="D965" t="str">
            <v>CAISO</v>
          </cell>
          <cell r="E965" t="str">
            <v>Distribution: Station Equipment: EOY_x000D_</v>
          </cell>
          <cell r="F965" t="str">
            <v>EOY Balance</v>
          </cell>
        </row>
        <row r="966">
          <cell r="C966" t="str">
            <v>Base</v>
          </cell>
          <cell r="D966" t="str">
            <v>UK</v>
          </cell>
          <cell r="E966" t="str">
            <v>Distribution: Line Transformers: EOY_x000D_</v>
          </cell>
          <cell r="F966" t="str">
            <v>EOY Balance</v>
          </cell>
        </row>
        <row r="967">
          <cell r="C967" t="str">
            <v>Base</v>
          </cell>
          <cell r="D967" t="str">
            <v>UK</v>
          </cell>
          <cell r="E967" t="str">
            <v>Distribution: Station Equipment: EOY_x000D_</v>
          </cell>
          <cell r="F967" t="str">
            <v>EOY Balance</v>
          </cell>
        </row>
        <row r="968">
          <cell r="C968" t="str">
            <v>Base</v>
          </cell>
          <cell r="D968" t="str">
            <v>UK</v>
          </cell>
          <cell r="E968" t="str">
            <v>Distribution: Storage Battery Equipment: EOY_x000D_</v>
          </cell>
          <cell r="F968" t="str">
            <v>EOY Balance</v>
          </cell>
        </row>
        <row r="969">
          <cell r="C969" t="str">
            <v>Base</v>
          </cell>
          <cell r="D969" t="str">
            <v>UK</v>
          </cell>
          <cell r="E969" t="str">
            <v>Transmission: Station Equipment: EOY_x000D_</v>
          </cell>
          <cell r="F969" t="str">
            <v>EOY Balance</v>
          </cell>
        </row>
        <row r="970">
          <cell r="C970" t="str">
            <v>Base</v>
          </cell>
          <cell r="D970" t="str">
            <v>CAISO</v>
          </cell>
          <cell r="E970" t="str">
            <v>Distribution: Line Transformers: EOY_x000D_</v>
          </cell>
          <cell r="F970" t="str">
            <v>EOY_x000D_ Balance</v>
          </cell>
        </row>
        <row r="971">
          <cell r="C971" t="str">
            <v>Base</v>
          </cell>
          <cell r="D971" t="str">
            <v>CAISO</v>
          </cell>
          <cell r="E971" t="str">
            <v>Distribution: Storage Battery Equipment: EOY_x000D_</v>
          </cell>
          <cell r="F971" t="str">
            <v>EOY_x000D_ Balance</v>
          </cell>
        </row>
        <row r="972">
          <cell r="C972" t="str">
            <v>Base</v>
          </cell>
          <cell r="D972" t="str">
            <v>CAISO</v>
          </cell>
          <cell r="E972" t="str">
            <v>Transmission: Station Equipment: EOY_x000D_</v>
          </cell>
          <cell r="F972" t="str">
            <v>EOY_x000D_ Balance</v>
          </cell>
        </row>
        <row r="973">
          <cell r="C973" t="str">
            <v>Base</v>
          </cell>
          <cell r="D973" t="str">
            <v>ERCOT</v>
          </cell>
          <cell r="E973" t="str">
            <v>Distribution: Line Transformers: EOY_x000D_</v>
          </cell>
          <cell r="F973" t="str">
            <v>EOY_x000D_ Balance</v>
          </cell>
        </row>
        <row r="974">
          <cell r="C974" t="str">
            <v>Base</v>
          </cell>
          <cell r="D974" t="str">
            <v>ERCOT</v>
          </cell>
          <cell r="E974" t="str">
            <v>Distribution: Station Equipment: EOY_x000D_</v>
          </cell>
          <cell r="F974" t="str">
            <v>EOY_x000D_ Balance</v>
          </cell>
        </row>
        <row r="975">
          <cell r="C975" t="str">
            <v>Base</v>
          </cell>
          <cell r="D975" t="str">
            <v>ERCOT</v>
          </cell>
          <cell r="E975" t="str">
            <v>Distribution: Storage Battery Equipment: EOY_x000D_</v>
          </cell>
          <cell r="F975" t="str">
            <v>EOY_x000D_ Balance</v>
          </cell>
        </row>
        <row r="976">
          <cell r="C976" t="str">
            <v>Base</v>
          </cell>
          <cell r="D976" t="str">
            <v>ERCOT</v>
          </cell>
          <cell r="E976" t="str">
            <v>Transmission: Station Equipment: EOY_x000D_</v>
          </cell>
          <cell r="F976" t="str">
            <v>EOY_x000D_ Balance</v>
          </cell>
        </row>
        <row r="977">
          <cell r="C977" t="str">
            <v>Base</v>
          </cell>
          <cell r="D977" t="str">
            <v>ISONE</v>
          </cell>
          <cell r="E977" t="str">
            <v>Distribution: Line Transformers: EOY_x000D_</v>
          </cell>
          <cell r="F977" t="str">
            <v>EOY_x000D_ Balance</v>
          </cell>
        </row>
        <row r="978">
          <cell r="C978" t="str">
            <v>Base</v>
          </cell>
          <cell r="D978" t="str">
            <v>ISONE</v>
          </cell>
          <cell r="E978" t="str">
            <v>Distribution: Station Equipment: EOY_x000D_</v>
          </cell>
          <cell r="F978" t="str">
            <v>EOY_x000D_ Balance</v>
          </cell>
        </row>
        <row r="979">
          <cell r="C979" t="str">
            <v>Base</v>
          </cell>
          <cell r="D979" t="str">
            <v>ISONE</v>
          </cell>
          <cell r="E979" t="str">
            <v>Distribution: Storage Battery Equipment: EOY_x000D_</v>
          </cell>
          <cell r="F979" t="str">
            <v>EOY_x000D_ Balance</v>
          </cell>
        </row>
        <row r="980">
          <cell r="C980" t="str">
            <v>Base</v>
          </cell>
          <cell r="D980" t="str">
            <v>ISONE</v>
          </cell>
          <cell r="E980" t="str">
            <v>Transmission: Station Equipment: EOY_x000D_</v>
          </cell>
          <cell r="F980" t="str">
            <v>EOY_x000D_ Balance</v>
          </cell>
        </row>
        <row r="981">
          <cell r="C981" t="str">
            <v>Base</v>
          </cell>
          <cell r="D981" t="str">
            <v>CAISO</v>
          </cell>
          <cell r="E981" t="str">
            <v>Total Distribution Plant: EOY_x000D_</v>
          </cell>
          <cell r="F981" t="str">
            <v>EOY_x000D_ Balance</v>
          </cell>
        </row>
        <row r="982">
          <cell r="C982" t="str">
            <v>Base</v>
          </cell>
          <cell r="D982" t="str">
            <v>CAISO</v>
          </cell>
          <cell r="E982" t="str">
            <v>Total Transmission Plant: EOY_x000D_</v>
          </cell>
          <cell r="F982" t="str">
            <v>EOY_x000D_ Balance</v>
          </cell>
        </row>
        <row r="983">
          <cell r="C983" t="str">
            <v>Base</v>
          </cell>
          <cell r="D983" t="str">
            <v>ERCOT</v>
          </cell>
          <cell r="E983" t="str">
            <v>Total Distribution Plant: EOY_x000D_</v>
          </cell>
          <cell r="F983" t="str">
            <v>EOY_x000D_ Balance</v>
          </cell>
        </row>
        <row r="984">
          <cell r="C984" t="str">
            <v>Base</v>
          </cell>
          <cell r="D984" t="str">
            <v>ERCOT</v>
          </cell>
          <cell r="E984" t="str">
            <v>Total Transmission Plant: EOY_x000D_</v>
          </cell>
          <cell r="F984" t="str">
            <v>EOY_x000D_ Balance</v>
          </cell>
        </row>
        <row r="985">
          <cell r="C985" t="str">
            <v>Base</v>
          </cell>
          <cell r="D985" t="str">
            <v>ISONE</v>
          </cell>
          <cell r="E985" t="str">
            <v>Total Distribution Plant: EOY_x000D_</v>
          </cell>
          <cell r="F985" t="str">
            <v>EOY_x000D_ Balance</v>
          </cell>
        </row>
        <row r="986">
          <cell r="C986" t="str">
            <v>Base</v>
          </cell>
          <cell r="D986" t="str">
            <v>ISONE</v>
          </cell>
          <cell r="E986" t="str">
            <v>Total Transmission Plant: EOY_x000D_</v>
          </cell>
          <cell r="F986" t="str">
            <v>EOY_x000D_ Balance</v>
          </cell>
        </row>
        <row r="987">
          <cell r="C987" t="str">
            <v>Base</v>
          </cell>
          <cell r="D987" t="str">
            <v>MISO</v>
          </cell>
          <cell r="E987" t="str">
            <v>Total Distribution Plant: EOY_x000D_</v>
          </cell>
          <cell r="F987" t="str">
            <v>EOY_x000D_ Balance</v>
          </cell>
        </row>
        <row r="988">
          <cell r="C988" t="str">
            <v>Base</v>
          </cell>
          <cell r="D988" t="str">
            <v>MISO</v>
          </cell>
          <cell r="E988" t="str">
            <v>Total Transmission Plant: EOY_x000D_</v>
          </cell>
          <cell r="F988" t="str">
            <v>EOY_x000D_ Balance</v>
          </cell>
        </row>
        <row r="989">
          <cell r="C989" t="str">
            <v>Base</v>
          </cell>
          <cell r="D989" t="str">
            <v>NYISO</v>
          </cell>
          <cell r="E989" t="str">
            <v>Total Distribution Plant: EOY_x000D_</v>
          </cell>
          <cell r="F989" t="str">
            <v>EOY_x000D_ Balance</v>
          </cell>
        </row>
        <row r="990">
          <cell r="C990" t="str">
            <v>Base</v>
          </cell>
          <cell r="D990" t="str">
            <v>NYISO</v>
          </cell>
          <cell r="E990" t="str">
            <v>Total Transmission Plant: EOY_x000D_</v>
          </cell>
          <cell r="F990" t="str">
            <v>EOY_x000D_ Balance</v>
          </cell>
        </row>
        <row r="991">
          <cell r="C991" t="str">
            <v>Base</v>
          </cell>
          <cell r="D991" t="str">
            <v>PJM</v>
          </cell>
          <cell r="E991" t="str">
            <v>Total Distribution Plant: EOY_x000D_</v>
          </cell>
          <cell r="F991" t="str">
            <v>EOY_x000D_ Balance</v>
          </cell>
        </row>
        <row r="992">
          <cell r="C992" t="str">
            <v>Base</v>
          </cell>
          <cell r="D992" t="str">
            <v>PJM</v>
          </cell>
          <cell r="E992" t="str">
            <v>Total Transmission Plant: EOY_x000D_</v>
          </cell>
          <cell r="F992" t="str">
            <v>EOY_x000D_ Balance</v>
          </cell>
        </row>
        <row r="993">
          <cell r="C993" t="str">
            <v>Base</v>
          </cell>
          <cell r="D993" t="str">
            <v>SOUTHEAST</v>
          </cell>
          <cell r="E993" t="str">
            <v>Total Distribution Plant: EOY_x000D_</v>
          </cell>
          <cell r="F993" t="str">
            <v>EOY_x000D_ Balance</v>
          </cell>
        </row>
        <row r="994">
          <cell r="C994" t="str">
            <v>Base</v>
          </cell>
          <cell r="D994" t="str">
            <v>SOUTHEAST</v>
          </cell>
          <cell r="E994" t="str">
            <v>Total Transmission Plant: EOY_x000D_</v>
          </cell>
          <cell r="F994" t="str">
            <v>EOY_x000D_ Balance</v>
          </cell>
        </row>
        <row r="995">
          <cell r="C995" t="str">
            <v>Base</v>
          </cell>
          <cell r="D995" t="str">
            <v>SPP</v>
          </cell>
          <cell r="E995" t="str">
            <v>Total Distribution Plant: EOY_x000D_</v>
          </cell>
          <cell r="F995" t="str">
            <v>EOY_x000D_ Balance</v>
          </cell>
        </row>
        <row r="996">
          <cell r="C996" t="str">
            <v>Base</v>
          </cell>
          <cell r="D996" t="str">
            <v>SPP</v>
          </cell>
          <cell r="E996" t="str">
            <v>Total Transmission Plant: EOY_x000D_</v>
          </cell>
          <cell r="F996" t="str">
            <v>EOY_x000D_ Balance</v>
          </cell>
        </row>
        <row r="997">
          <cell r="C997" t="str">
            <v>Base</v>
          </cell>
          <cell r="D997" t="str">
            <v>WECC (Non-CA)</v>
          </cell>
          <cell r="E997" t="str">
            <v>Total Distribution Plant: EOY_x000D_</v>
          </cell>
          <cell r="F997" t="str">
            <v>EOY_x000D_ Balance</v>
          </cell>
        </row>
        <row r="998">
          <cell r="C998" t="str">
            <v>Base</v>
          </cell>
          <cell r="D998" t="str">
            <v>WECC (Non-CA)</v>
          </cell>
          <cell r="E998" t="str">
            <v>Total Transmission Plant: EOY_x000D_</v>
          </cell>
          <cell r="F998" t="str">
            <v>EOY_x000D_ Balance</v>
          </cell>
        </row>
        <row r="999">
          <cell r="C999" t="str">
            <v>Base</v>
          </cell>
          <cell r="D999" t="str">
            <v>MISO</v>
          </cell>
          <cell r="E999" t="str">
            <v>Distribution: Line Transformers: EOY_x000D_</v>
          </cell>
          <cell r="F999" t="str">
            <v>EOY_x000D_ Balance</v>
          </cell>
        </row>
        <row r="1000">
          <cell r="C1000" t="str">
            <v>Base</v>
          </cell>
          <cell r="D1000" t="str">
            <v>MISO</v>
          </cell>
          <cell r="E1000" t="str">
            <v>Distribution: Station Equipment: EOY_x000D_</v>
          </cell>
          <cell r="F1000" t="str">
            <v>EOY_x000D_ Balance</v>
          </cell>
        </row>
        <row r="1001">
          <cell r="C1001" t="str">
            <v>Base</v>
          </cell>
          <cell r="D1001" t="str">
            <v>MISO</v>
          </cell>
          <cell r="E1001" t="str">
            <v>Distribution: Storage Battery Equipment: EOY_x000D_</v>
          </cell>
          <cell r="F1001" t="str">
            <v>EOY_x000D_ Balance</v>
          </cell>
        </row>
        <row r="1002">
          <cell r="C1002" t="str">
            <v>Base</v>
          </cell>
          <cell r="D1002" t="str">
            <v>MISO</v>
          </cell>
          <cell r="E1002" t="str">
            <v>Transmission: Station Equipment: EOY_x000D_</v>
          </cell>
          <cell r="F1002" t="str">
            <v>EOY_x000D_ Balance</v>
          </cell>
        </row>
        <row r="1003">
          <cell r="C1003" t="str">
            <v>Base</v>
          </cell>
          <cell r="D1003" t="str">
            <v>NYISO</v>
          </cell>
          <cell r="E1003" t="str">
            <v>Distribution: Line Transformers: EOY_x000D_</v>
          </cell>
          <cell r="F1003" t="str">
            <v>EOY_x000D_ Balance</v>
          </cell>
        </row>
        <row r="1004">
          <cell r="C1004" t="str">
            <v>Base</v>
          </cell>
          <cell r="D1004" t="str">
            <v>NYISO</v>
          </cell>
          <cell r="E1004" t="str">
            <v>Distribution: Station Equipment: EOY_x000D_</v>
          </cell>
          <cell r="F1004" t="str">
            <v>EOY_x000D_ Balance</v>
          </cell>
        </row>
        <row r="1005">
          <cell r="C1005" t="str">
            <v>Base</v>
          </cell>
          <cell r="D1005" t="str">
            <v>NYISO</v>
          </cell>
          <cell r="E1005" t="str">
            <v>Distribution: Storage Battery Equipment: EOY_x000D_</v>
          </cell>
          <cell r="F1005" t="str">
            <v>EOY_x000D_ Balance</v>
          </cell>
        </row>
        <row r="1006">
          <cell r="C1006" t="str">
            <v>Base</v>
          </cell>
          <cell r="D1006" t="str">
            <v>NYISO</v>
          </cell>
          <cell r="E1006" t="str">
            <v>Transmission: Station Equipment: EOY_x000D_</v>
          </cell>
          <cell r="F1006" t="str">
            <v>EOY_x000D_ Balance</v>
          </cell>
        </row>
        <row r="1007">
          <cell r="C1007" t="str">
            <v>Base</v>
          </cell>
          <cell r="D1007" t="str">
            <v>PJM</v>
          </cell>
          <cell r="E1007" t="str">
            <v>Distribution: Line Transformers: EOY_x000D_</v>
          </cell>
          <cell r="F1007" t="str">
            <v>EOY_x000D_ Balance</v>
          </cell>
        </row>
        <row r="1008">
          <cell r="C1008" t="str">
            <v>Base</v>
          </cell>
          <cell r="D1008" t="str">
            <v>PJM</v>
          </cell>
          <cell r="E1008" t="str">
            <v>Distribution: Station Equipment: EOY_x000D_</v>
          </cell>
          <cell r="F1008" t="str">
            <v>EOY_x000D_ Balance</v>
          </cell>
        </row>
        <row r="1009">
          <cell r="C1009" t="str">
            <v>Base</v>
          </cell>
          <cell r="D1009" t="str">
            <v>PJM</v>
          </cell>
          <cell r="E1009" t="str">
            <v>Distribution: Storage Battery Equipment: EOY_x000D_</v>
          </cell>
          <cell r="F1009" t="str">
            <v>EOY_x000D_ Balance</v>
          </cell>
        </row>
        <row r="1010">
          <cell r="C1010" t="str">
            <v>Base</v>
          </cell>
          <cell r="D1010" t="str">
            <v>PJM</v>
          </cell>
          <cell r="E1010" t="str">
            <v>Transmission: Station Equipment: EOY_x000D_</v>
          </cell>
          <cell r="F1010" t="str">
            <v>EOY_x000D_ Balance</v>
          </cell>
        </row>
        <row r="1011">
          <cell r="C1011" t="str">
            <v>Base</v>
          </cell>
          <cell r="D1011" t="str">
            <v>SOUTHEAST</v>
          </cell>
          <cell r="E1011" t="str">
            <v>Distribution: Line Transformers: EOY_x000D_</v>
          </cell>
          <cell r="F1011" t="str">
            <v>EOY_x000D_ Balance</v>
          </cell>
        </row>
        <row r="1012">
          <cell r="C1012" t="str">
            <v>Base</v>
          </cell>
          <cell r="D1012" t="str">
            <v>SOUTHEAST</v>
          </cell>
          <cell r="E1012" t="str">
            <v>Distribution: Station Equipment: EOY_x000D_</v>
          </cell>
          <cell r="F1012" t="str">
            <v>EOY_x000D_ Balance</v>
          </cell>
        </row>
        <row r="1013">
          <cell r="C1013" t="str">
            <v>Base</v>
          </cell>
          <cell r="D1013" t="str">
            <v>SOUTHEAST</v>
          </cell>
          <cell r="E1013" t="str">
            <v>Distribution: Storage Battery Equipment: EOY_x000D_</v>
          </cell>
          <cell r="F1013" t="str">
            <v>EOY_x000D_ Balance</v>
          </cell>
        </row>
        <row r="1014">
          <cell r="C1014" t="str">
            <v>Base</v>
          </cell>
          <cell r="D1014" t="str">
            <v>SOUTHEAST</v>
          </cell>
          <cell r="E1014" t="str">
            <v>Transmission: Station Equipment: EOY_x000D_</v>
          </cell>
          <cell r="F1014" t="str">
            <v>EOY_x000D_ Balance</v>
          </cell>
        </row>
        <row r="1015">
          <cell r="C1015" t="str">
            <v>Base</v>
          </cell>
          <cell r="D1015" t="str">
            <v>SPP</v>
          </cell>
          <cell r="E1015" t="str">
            <v>Distribution: Line Transformers: EOY_x000D_</v>
          </cell>
          <cell r="F1015" t="str">
            <v>EOY_x000D_ Balance</v>
          </cell>
        </row>
        <row r="1016">
          <cell r="C1016" t="str">
            <v>Base</v>
          </cell>
          <cell r="D1016" t="str">
            <v>SPP</v>
          </cell>
          <cell r="E1016" t="str">
            <v>Distribution: Station Equipment: EOY_x000D_</v>
          </cell>
          <cell r="F1016" t="str">
            <v>EOY_x000D_ Balance</v>
          </cell>
        </row>
        <row r="1017">
          <cell r="C1017" t="str">
            <v>Base</v>
          </cell>
          <cell r="D1017" t="str">
            <v>SPP</v>
          </cell>
          <cell r="E1017" t="str">
            <v>Distribution: Storage Battery Equipment: EOY_x000D_</v>
          </cell>
          <cell r="F1017" t="str">
            <v>EOY_x000D_ Balance</v>
          </cell>
        </row>
        <row r="1018">
          <cell r="C1018" t="str">
            <v>Base</v>
          </cell>
          <cell r="D1018" t="str">
            <v>SPP</v>
          </cell>
          <cell r="E1018" t="str">
            <v>Transmission: Station Equipment: EOY_x000D_</v>
          </cell>
          <cell r="F1018" t="str">
            <v>EOY_x000D_ Balance</v>
          </cell>
        </row>
        <row r="1019">
          <cell r="C1019" t="str">
            <v>Base</v>
          </cell>
          <cell r="D1019" t="str">
            <v>WECC (Non-CA)</v>
          </cell>
          <cell r="E1019" t="str">
            <v>Distribution: Line Transformers: EOY_x000D_</v>
          </cell>
          <cell r="F1019" t="str">
            <v>EOY_x000D_ Balance</v>
          </cell>
        </row>
        <row r="1020">
          <cell r="C1020" t="str">
            <v>Base</v>
          </cell>
          <cell r="D1020" t="str">
            <v>WECC (Non-CA)</v>
          </cell>
          <cell r="E1020" t="str">
            <v>Distribution: Station Equipment: EOY_x000D_</v>
          </cell>
          <cell r="F1020" t="str">
            <v>EOY_x000D_ Balance</v>
          </cell>
        </row>
        <row r="1021">
          <cell r="C1021" t="str">
            <v>Base</v>
          </cell>
          <cell r="D1021" t="str">
            <v>WECC (Non-CA)</v>
          </cell>
          <cell r="E1021" t="str">
            <v>Distribution: Storage Battery Equipment: EOY_x000D_</v>
          </cell>
          <cell r="F1021" t="str">
            <v>EOY_x000D_ Balance</v>
          </cell>
        </row>
        <row r="1022">
          <cell r="C1022" t="str">
            <v>Base</v>
          </cell>
          <cell r="D1022" t="str">
            <v>WECC (Non-CA)</v>
          </cell>
          <cell r="E1022" t="str">
            <v>Transmission: Station Equipment: EOY_x000D_</v>
          </cell>
          <cell r="F1022" t="str">
            <v>EOY_x000D_ Balance</v>
          </cell>
        </row>
      </sheetData>
      <sheetData sheetId="10">
        <row r="24">
          <cell r="C24" t="str">
            <v>CAISO</v>
          </cell>
          <cell r="E24" t="str">
            <v>Base</v>
          </cell>
          <cell r="H24" t="str">
            <v>PJM</v>
          </cell>
        </row>
        <row r="25">
          <cell r="C25" t="str">
            <v>ERCOT</v>
          </cell>
          <cell r="E25" t="str">
            <v>Low</v>
          </cell>
          <cell r="H25" t="str">
            <v>ISONE</v>
          </cell>
        </row>
        <row r="26">
          <cell r="C26" t="str">
            <v>ISONE</v>
          </cell>
          <cell r="E26" t="str">
            <v>High</v>
          </cell>
          <cell r="H26" t="str">
            <v>ERCOT</v>
          </cell>
        </row>
        <row r="27">
          <cell r="C27" t="str">
            <v>MISO</v>
          </cell>
          <cell r="H27" t="str">
            <v>CAISO</v>
          </cell>
        </row>
        <row r="28">
          <cell r="C28" t="str">
            <v>NYISO</v>
          </cell>
          <cell r="H28" t="str">
            <v>NYISO</v>
          </cell>
        </row>
        <row r="29">
          <cell r="C29" t="str">
            <v>PJM</v>
          </cell>
          <cell r="H29" t="str">
            <v>MISO</v>
          </cell>
        </row>
        <row r="30">
          <cell r="C30" t="str">
            <v>SOUTHEAST</v>
          </cell>
          <cell r="H30" t="str">
            <v>SOUTHEAST</v>
          </cell>
        </row>
        <row r="31">
          <cell r="C31" t="str">
            <v>SPP</v>
          </cell>
          <cell r="H31" t="str">
            <v>SPP</v>
          </cell>
        </row>
        <row r="32">
          <cell r="C32" t="str">
            <v>WECC (Non-CA)</v>
          </cell>
          <cell r="H32" t="str">
            <v>WECC (Non-CA)</v>
          </cell>
        </row>
        <row r="33">
          <cell r="C33" t="str">
            <v>United Kingdom</v>
          </cell>
          <cell r="H33" t="str">
            <v>United Kingdom</v>
          </cell>
        </row>
        <row r="34">
          <cell r="C34" t="str">
            <v>Australia</v>
          </cell>
          <cell r="H34" t="str">
            <v>Australia</v>
          </cell>
        </row>
        <row r="35">
          <cell r="C35" t="str">
            <v>Germany</v>
          </cell>
          <cell r="H35" t="str">
            <v>Germany</v>
          </cell>
        </row>
        <row r="36">
          <cell r="C36" t="str">
            <v>Japan</v>
          </cell>
          <cell r="H36" t="str">
            <v>Japan</v>
          </cell>
        </row>
        <row r="37">
          <cell r="C37" t="str">
            <v>Country A</v>
          </cell>
          <cell r="H37" t="str">
            <v>Country A</v>
          </cell>
        </row>
        <row r="38">
          <cell r="C38" t="str">
            <v>Country B</v>
          </cell>
          <cell r="H38" t="str">
            <v>Country B</v>
          </cell>
        </row>
        <row r="39">
          <cell r="C39" t="str">
            <v>Country C</v>
          </cell>
          <cell r="H39" t="str">
            <v>Country C</v>
          </cell>
        </row>
        <row r="40">
          <cell r="C40" t="str">
            <v>Country D</v>
          </cell>
          <cell r="H40" t="str">
            <v>Country D</v>
          </cell>
        </row>
        <row r="53">
          <cell r="C53" t="str">
            <v>PJM</v>
          </cell>
          <cell r="D53" t="str">
            <v>Capacity</v>
          </cell>
        </row>
        <row r="54">
          <cell r="C54" t="str">
            <v>ISONE</v>
          </cell>
          <cell r="D54" t="str">
            <v>Capacity</v>
          </cell>
        </row>
        <row r="55">
          <cell r="C55" t="str">
            <v>ERCOT</v>
          </cell>
          <cell r="D55" t="str">
            <v>Capacity</v>
          </cell>
        </row>
        <row r="56">
          <cell r="C56" t="str">
            <v>CAISO</v>
          </cell>
          <cell r="D56" t="str">
            <v>Capacity</v>
          </cell>
        </row>
        <row r="57">
          <cell r="C57" t="str">
            <v>NYISO</v>
          </cell>
          <cell r="D57" t="str">
            <v>Capacity</v>
          </cell>
        </row>
        <row r="58">
          <cell r="C58" t="str">
            <v>MISO</v>
          </cell>
          <cell r="D58" t="str">
            <v>Capacity</v>
          </cell>
        </row>
        <row r="59">
          <cell r="C59" t="str">
            <v>SOUTHEAST</v>
          </cell>
          <cell r="D59" t="str">
            <v>Capacity</v>
          </cell>
        </row>
        <row r="60">
          <cell r="C60" t="str">
            <v>SPP</v>
          </cell>
          <cell r="D60" t="str">
            <v>Capacity</v>
          </cell>
        </row>
        <row r="61">
          <cell r="C61" t="str">
            <v>WECC (Non-CA)</v>
          </cell>
          <cell r="D61" t="str">
            <v>Capacity</v>
          </cell>
        </row>
        <row r="62">
          <cell r="C62" t="str">
            <v>United Kingdom</v>
          </cell>
          <cell r="D62" t="str">
            <v>Capacity</v>
          </cell>
        </row>
        <row r="63">
          <cell r="C63" t="str">
            <v>Australia</v>
          </cell>
          <cell r="D63" t="str">
            <v>Capacity</v>
          </cell>
        </row>
        <row r="64">
          <cell r="C64" t="str">
            <v>Germany</v>
          </cell>
          <cell r="D64" t="str">
            <v>Capacity</v>
          </cell>
        </row>
        <row r="65">
          <cell r="C65" t="str">
            <v>Japan</v>
          </cell>
          <cell r="D65" t="str">
            <v>Capacity</v>
          </cell>
        </row>
        <row r="66">
          <cell r="C66" t="str">
            <v>Country A</v>
          </cell>
          <cell r="D66" t="str">
            <v>Capacity</v>
          </cell>
        </row>
        <row r="67">
          <cell r="C67" t="str">
            <v>Country B</v>
          </cell>
          <cell r="D67" t="str">
            <v>Capacity</v>
          </cell>
        </row>
        <row r="68">
          <cell r="C68" t="str">
            <v>Country C</v>
          </cell>
          <cell r="D68" t="str">
            <v>Capacity</v>
          </cell>
        </row>
        <row r="69">
          <cell r="C69" t="str">
            <v>Country D</v>
          </cell>
          <cell r="D69" t="str">
            <v>Capacity</v>
          </cell>
        </row>
        <row r="70">
          <cell r="C70" t="str">
            <v>PJM</v>
          </cell>
          <cell r="D70" t="str">
            <v>Energy Arbitrage</v>
          </cell>
        </row>
        <row r="71">
          <cell r="C71" t="str">
            <v>ISONE</v>
          </cell>
          <cell r="D71" t="str">
            <v>Energy Arbitrage</v>
          </cell>
        </row>
        <row r="72">
          <cell r="C72" t="str">
            <v>ERCOT</v>
          </cell>
          <cell r="D72" t="str">
            <v>Energy Arbitrage</v>
          </cell>
        </row>
        <row r="73">
          <cell r="C73" t="str">
            <v>CAISO</v>
          </cell>
          <cell r="D73" t="str">
            <v>Energy Arbitrage</v>
          </cell>
        </row>
        <row r="74">
          <cell r="C74" t="str">
            <v>NYISO</v>
          </cell>
          <cell r="D74" t="str">
            <v>Energy Arbitrage</v>
          </cell>
        </row>
        <row r="75">
          <cell r="C75" t="str">
            <v>MISO</v>
          </cell>
          <cell r="D75" t="str">
            <v>Energy Arbitrage</v>
          </cell>
        </row>
        <row r="76">
          <cell r="C76" t="str">
            <v>SOUTHEAST</v>
          </cell>
          <cell r="D76" t="str">
            <v>Energy Arbitrage</v>
          </cell>
        </row>
        <row r="77">
          <cell r="C77" t="str">
            <v>SPP</v>
          </cell>
          <cell r="D77" t="str">
            <v>Energy Arbitrage</v>
          </cell>
        </row>
        <row r="78">
          <cell r="C78" t="str">
            <v>WECC (Non-CA)</v>
          </cell>
          <cell r="D78" t="str">
            <v>Energy Arbitrage</v>
          </cell>
        </row>
        <row r="79">
          <cell r="C79" t="str">
            <v>United Kingdom</v>
          </cell>
          <cell r="D79" t="str">
            <v>Energy Arbitrage</v>
          </cell>
        </row>
        <row r="80">
          <cell r="C80" t="str">
            <v>Australia</v>
          </cell>
          <cell r="D80" t="str">
            <v>Energy Arbitrage</v>
          </cell>
        </row>
        <row r="81">
          <cell r="C81" t="str">
            <v>Germany</v>
          </cell>
          <cell r="D81" t="str">
            <v>Energy Arbitrage</v>
          </cell>
        </row>
        <row r="82">
          <cell r="C82" t="str">
            <v>Japan</v>
          </cell>
          <cell r="D82" t="str">
            <v>Energy Arbitrage</v>
          </cell>
        </row>
        <row r="83">
          <cell r="C83" t="str">
            <v>Country A</v>
          </cell>
          <cell r="D83" t="str">
            <v>Energy Arbitrage</v>
          </cell>
        </row>
        <row r="84">
          <cell r="C84" t="str">
            <v>Country B</v>
          </cell>
          <cell r="D84" t="str">
            <v>Energy Arbitrage</v>
          </cell>
        </row>
        <row r="85">
          <cell r="C85" t="str">
            <v>Country C</v>
          </cell>
          <cell r="D85" t="str">
            <v>Energy Arbitrage</v>
          </cell>
        </row>
        <row r="86">
          <cell r="C86" t="str">
            <v>Country D</v>
          </cell>
          <cell r="D86" t="str">
            <v>Energy Arbitrage</v>
          </cell>
        </row>
        <row r="87">
          <cell r="C87" t="str">
            <v>PJM</v>
          </cell>
          <cell r="D87" t="str">
            <v>Spinning Reserves</v>
          </cell>
        </row>
        <row r="88">
          <cell r="C88" t="str">
            <v>ISONE</v>
          </cell>
          <cell r="D88" t="str">
            <v>Spinning Reserves</v>
          </cell>
        </row>
        <row r="89">
          <cell r="C89" t="str">
            <v>ERCOT</v>
          </cell>
          <cell r="D89" t="str">
            <v>Spinning Reserves</v>
          </cell>
        </row>
        <row r="90">
          <cell r="C90" t="str">
            <v>CAISO</v>
          </cell>
          <cell r="D90" t="str">
            <v>Spinning Reserves</v>
          </cell>
        </row>
        <row r="91">
          <cell r="C91" t="str">
            <v>NYISO</v>
          </cell>
          <cell r="D91" t="str">
            <v>Spinning Reserves</v>
          </cell>
        </row>
        <row r="92">
          <cell r="C92" t="str">
            <v>MISO</v>
          </cell>
          <cell r="D92" t="str">
            <v>Spinning Reserves</v>
          </cell>
        </row>
        <row r="93">
          <cell r="C93" t="str">
            <v>SOUTHEAST</v>
          </cell>
          <cell r="D93" t="str">
            <v>Spinning Reserves</v>
          </cell>
        </row>
        <row r="94">
          <cell r="C94" t="str">
            <v>SPP</v>
          </cell>
          <cell r="D94" t="str">
            <v>Spinning Reserves</v>
          </cell>
        </row>
        <row r="95">
          <cell r="C95" t="str">
            <v>WECC (Non-CA)</v>
          </cell>
          <cell r="D95" t="str">
            <v>Spinning Reserves</v>
          </cell>
        </row>
        <row r="96">
          <cell r="C96" t="str">
            <v>United Kingdom</v>
          </cell>
          <cell r="D96" t="str">
            <v>Spinning Reserves</v>
          </cell>
        </row>
        <row r="97">
          <cell r="C97" t="str">
            <v>Australia</v>
          </cell>
          <cell r="D97" t="str">
            <v>Spinning Reserves</v>
          </cell>
        </row>
        <row r="98">
          <cell r="C98" t="str">
            <v>Germany</v>
          </cell>
          <cell r="D98" t="str">
            <v>Spinning Reserves</v>
          </cell>
        </row>
        <row r="99">
          <cell r="C99" t="str">
            <v>Japan</v>
          </cell>
          <cell r="D99" t="str">
            <v>Spinning Reserves</v>
          </cell>
        </row>
        <row r="100">
          <cell r="C100" t="str">
            <v>Country A</v>
          </cell>
          <cell r="D100" t="str">
            <v>Spinning Reserves</v>
          </cell>
        </row>
        <row r="101">
          <cell r="C101" t="str">
            <v>Country B</v>
          </cell>
          <cell r="D101" t="str">
            <v>Spinning Reserves</v>
          </cell>
        </row>
        <row r="102">
          <cell r="C102" t="str">
            <v>Country C</v>
          </cell>
          <cell r="D102" t="str">
            <v>Spinning Reserves</v>
          </cell>
        </row>
        <row r="103">
          <cell r="C103" t="str">
            <v>Country D</v>
          </cell>
          <cell r="D103" t="str">
            <v>Spinning Reserves</v>
          </cell>
        </row>
        <row r="104">
          <cell r="C104" t="str">
            <v>PJM</v>
          </cell>
          <cell r="D104" t="str">
            <v>Regulation</v>
          </cell>
        </row>
        <row r="105">
          <cell r="C105" t="str">
            <v>ISONE</v>
          </cell>
          <cell r="D105" t="str">
            <v>Regulation</v>
          </cell>
        </row>
        <row r="106">
          <cell r="C106" t="str">
            <v>ERCOT</v>
          </cell>
          <cell r="D106" t="str">
            <v>Regulation</v>
          </cell>
        </row>
        <row r="107">
          <cell r="C107" t="str">
            <v>CAISO</v>
          </cell>
          <cell r="D107" t="str">
            <v>Regulation</v>
          </cell>
        </row>
        <row r="108">
          <cell r="C108" t="str">
            <v>NYISO</v>
          </cell>
          <cell r="D108" t="str">
            <v>Regulation</v>
          </cell>
        </row>
        <row r="109">
          <cell r="C109" t="str">
            <v>MISO</v>
          </cell>
          <cell r="D109" t="str">
            <v>Regulation</v>
          </cell>
        </row>
        <row r="110">
          <cell r="C110" t="str">
            <v>SOUTHEAST</v>
          </cell>
          <cell r="D110" t="str">
            <v>Regulation</v>
          </cell>
        </row>
        <row r="111">
          <cell r="C111" t="str">
            <v>SPP</v>
          </cell>
          <cell r="D111" t="str">
            <v>Regulation</v>
          </cell>
        </row>
        <row r="112">
          <cell r="C112" t="str">
            <v>WECC (Non-CA)</v>
          </cell>
          <cell r="D112" t="str">
            <v>Regulation</v>
          </cell>
        </row>
        <row r="113">
          <cell r="C113" t="str">
            <v>United Kingdom</v>
          </cell>
          <cell r="D113" t="str">
            <v>Regulation</v>
          </cell>
        </row>
        <row r="114">
          <cell r="C114" t="str">
            <v>Australia</v>
          </cell>
          <cell r="D114" t="str">
            <v>Regulation</v>
          </cell>
        </row>
        <row r="115">
          <cell r="C115" t="str">
            <v>Germany</v>
          </cell>
          <cell r="D115" t="str">
            <v>Regulation</v>
          </cell>
        </row>
        <row r="116">
          <cell r="C116" t="str">
            <v>Japan</v>
          </cell>
          <cell r="D116" t="str">
            <v>Regulation</v>
          </cell>
        </row>
        <row r="117">
          <cell r="C117" t="str">
            <v>Country A</v>
          </cell>
          <cell r="D117" t="str">
            <v>Regulation</v>
          </cell>
        </row>
        <row r="118">
          <cell r="C118" t="str">
            <v>Country B</v>
          </cell>
          <cell r="D118" t="str">
            <v>Regulation</v>
          </cell>
        </row>
        <row r="119">
          <cell r="C119" t="str">
            <v>Country C</v>
          </cell>
          <cell r="D119" t="str">
            <v>Regulation</v>
          </cell>
        </row>
        <row r="120">
          <cell r="C120" t="str">
            <v>Country D</v>
          </cell>
          <cell r="D120" t="str">
            <v>Regulation</v>
          </cell>
        </row>
        <row r="121">
          <cell r="C121" t="str">
            <v>PJM</v>
          </cell>
          <cell r="D121" t="str">
            <v>Renewables Integration</v>
          </cell>
        </row>
        <row r="122">
          <cell r="C122" t="str">
            <v>ISONE</v>
          </cell>
          <cell r="D122" t="str">
            <v>Renewables Integration</v>
          </cell>
        </row>
        <row r="123">
          <cell r="C123" t="str">
            <v>ERCOT</v>
          </cell>
          <cell r="D123" t="str">
            <v>Renewables Integration</v>
          </cell>
        </row>
        <row r="124">
          <cell r="C124" t="str">
            <v>CAISO</v>
          </cell>
          <cell r="D124" t="str">
            <v>Renewables Integration</v>
          </cell>
        </row>
        <row r="125">
          <cell r="C125" t="str">
            <v>NYISO</v>
          </cell>
          <cell r="D125" t="str">
            <v>Renewables Integration</v>
          </cell>
        </row>
        <row r="126">
          <cell r="C126" t="str">
            <v>MISO</v>
          </cell>
          <cell r="D126" t="str">
            <v>Renewables Integration</v>
          </cell>
        </row>
        <row r="127">
          <cell r="C127" t="str">
            <v>SOUTHEAST</v>
          </cell>
          <cell r="D127" t="str">
            <v>Renewables Integration</v>
          </cell>
        </row>
        <row r="128">
          <cell r="C128" t="str">
            <v>SPP</v>
          </cell>
          <cell r="D128" t="str">
            <v>Renewables Integration</v>
          </cell>
        </row>
        <row r="129">
          <cell r="C129" t="str">
            <v>WECC (Non-CA)</v>
          </cell>
          <cell r="D129" t="str">
            <v>Renewables Integration</v>
          </cell>
        </row>
        <row r="130">
          <cell r="C130" t="str">
            <v>United Kingdom</v>
          </cell>
          <cell r="D130" t="str">
            <v>Renewables Integration</v>
          </cell>
        </row>
        <row r="131">
          <cell r="C131" t="str">
            <v>Australia</v>
          </cell>
          <cell r="D131" t="str">
            <v>Renewables Integration</v>
          </cell>
        </row>
        <row r="132">
          <cell r="C132" t="str">
            <v>Germany</v>
          </cell>
          <cell r="D132" t="str">
            <v>Renewables Integration</v>
          </cell>
        </row>
        <row r="133">
          <cell r="C133" t="str">
            <v>Japan</v>
          </cell>
          <cell r="D133" t="str">
            <v>Renewables Integration</v>
          </cell>
        </row>
        <row r="134">
          <cell r="C134" t="str">
            <v>Country A</v>
          </cell>
          <cell r="D134" t="str">
            <v>Renewables Integration</v>
          </cell>
        </row>
        <row r="135">
          <cell r="C135" t="str">
            <v>Country B</v>
          </cell>
          <cell r="D135" t="str">
            <v>Renewables Integration</v>
          </cell>
        </row>
        <row r="136">
          <cell r="C136" t="str">
            <v>Country C</v>
          </cell>
          <cell r="D136" t="str">
            <v>Renewables Integration</v>
          </cell>
        </row>
        <row r="137">
          <cell r="C137" t="str">
            <v>Country D</v>
          </cell>
          <cell r="D137" t="str">
            <v>Renewables Integration</v>
          </cell>
        </row>
        <row r="138">
          <cell r="C138" t="str">
            <v>PJM</v>
          </cell>
          <cell r="D138" t="str">
            <v>Grid Services</v>
          </cell>
        </row>
        <row r="139">
          <cell r="C139" t="str">
            <v>ISONE</v>
          </cell>
          <cell r="D139" t="str">
            <v>Grid Services</v>
          </cell>
        </row>
        <row r="140">
          <cell r="C140" t="str">
            <v>ERCOT</v>
          </cell>
          <cell r="D140" t="str">
            <v>Grid Services</v>
          </cell>
        </row>
        <row r="141">
          <cell r="C141" t="str">
            <v>CAISO</v>
          </cell>
          <cell r="D141" t="str">
            <v>Grid Services</v>
          </cell>
        </row>
        <row r="142">
          <cell r="C142" t="str">
            <v>NYISO</v>
          </cell>
          <cell r="D142" t="str">
            <v>Grid Services</v>
          </cell>
        </row>
        <row r="143">
          <cell r="C143" t="str">
            <v>MISO</v>
          </cell>
          <cell r="D143" t="str">
            <v>Grid Services</v>
          </cell>
        </row>
        <row r="144">
          <cell r="C144" t="str">
            <v>SOUTHEAST</v>
          </cell>
          <cell r="D144" t="str">
            <v>Grid Services</v>
          </cell>
        </row>
        <row r="145">
          <cell r="C145" t="str">
            <v>SPP</v>
          </cell>
          <cell r="D145" t="str">
            <v>Grid Services</v>
          </cell>
        </row>
        <row r="146">
          <cell r="C146" t="str">
            <v>WECC (Non-CA)</v>
          </cell>
          <cell r="D146" t="str">
            <v>Grid Services</v>
          </cell>
        </row>
        <row r="147">
          <cell r="C147" t="str">
            <v>United Kingdom</v>
          </cell>
          <cell r="D147" t="str">
            <v>Grid Services</v>
          </cell>
        </row>
        <row r="148">
          <cell r="C148" t="str">
            <v>Australia</v>
          </cell>
          <cell r="D148" t="str">
            <v>Grid Services</v>
          </cell>
        </row>
        <row r="149">
          <cell r="C149" t="str">
            <v>Germany</v>
          </cell>
          <cell r="D149" t="str">
            <v>Grid Services</v>
          </cell>
        </row>
        <row r="150">
          <cell r="C150" t="str">
            <v>Japan</v>
          </cell>
          <cell r="D150" t="str">
            <v>Grid Services</v>
          </cell>
        </row>
        <row r="151">
          <cell r="C151" t="str">
            <v>Country A</v>
          </cell>
          <cell r="D151" t="str">
            <v>Grid Services</v>
          </cell>
        </row>
        <row r="152">
          <cell r="C152" t="str">
            <v>Country B</v>
          </cell>
          <cell r="D152" t="str">
            <v>Grid Services</v>
          </cell>
        </row>
        <row r="153">
          <cell r="C153" t="str">
            <v>Country C</v>
          </cell>
          <cell r="D153" t="str">
            <v>Grid Services</v>
          </cell>
        </row>
        <row r="154">
          <cell r="C154" t="str">
            <v>Country D</v>
          </cell>
          <cell r="D154" t="str">
            <v>Grid Services</v>
          </cell>
        </row>
        <row r="155">
          <cell r="C155" t="str">
            <v>PJM</v>
          </cell>
          <cell r="D155" t="str">
            <v>DR / BTM Revenue</v>
          </cell>
        </row>
        <row r="156">
          <cell r="C156" t="str">
            <v>ISONE</v>
          </cell>
          <cell r="D156" t="str">
            <v>DR / BTM Revenue</v>
          </cell>
        </row>
        <row r="157">
          <cell r="C157" t="str">
            <v>ERCOT</v>
          </cell>
          <cell r="D157" t="str">
            <v>DR / BTM Revenue</v>
          </cell>
        </row>
        <row r="158">
          <cell r="C158" t="str">
            <v>CAISO</v>
          </cell>
          <cell r="D158" t="str">
            <v>DR / BTM Revenue</v>
          </cell>
        </row>
        <row r="159">
          <cell r="C159" t="str">
            <v>NYISO</v>
          </cell>
          <cell r="D159" t="str">
            <v>DR / BTM Revenue</v>
          </cell>
        </row>
        <row r="160">
          <cell r="C160" t="str">
            <v>MISO</v>
          </cell>
          <cell r="D160" t="str">
            <v>DR / BTM Revenue</v>
          </cell>
        </row>
        <row r="161">
          <cell r="C161" t="str">
            <v>SOUTHEAST</v>
          </cell>
          <cell r="D161" t="str">
            <v>DR / BTM Revenue</v>
          </cell>
        </row>
        <row r="162">
          <cell r="C162" t="str">
            <v>SPP</v>
          </cell>
          <cell r="D162" t="str">
            <v>DR / BTM Revenue</v>
          </cell>
        </row>
        <row r="163">
          <cell r="C163" t="str">
            <v>WECC (Non-CA)</v>
          </cell>
          <cell r="D163" t="str">
            <v>DR / BTM Revenue</v>
          </cell>
        </row>
        <row r="164">
          <cell r="C164" t="str">
            <v>United Kingdom</v>
          </cell>
          <cell r="D164" t="str">
            <v>DR / BTM Revenue</v>
          </cell>
        </row>
        <row r="165">
          <cell r="C165" t="str">
            <v>Australia</v>
          </cell>
          <cell r="D165" t="str">
            <v>DR / BTM Revenue</v>
          </cell>
        </row>
        <row r="166">
          <cell r="C166" t="str">
            <v>Germany</v>
          </cell>
          <cell r="D166" t="str">
            <v>DR / BTM Revenue</v>
          </cell>
        </row>
        <row r="167">
          <cell r="C167" t="str">
            <v>Japan</v>
          </cell>
          <cell r="D167" t="str">
            <v>DR / BTM Revenue</v>
          </cell>
        </row>
        <row r="168">
          <cell r="C168" t="str">
            <v>Country A</v>
          </cell>
          <cell r="D168" t="str">
            <v>DR / BTM Revenue</v>
          </cell>
        </row>
        <row r="169">
          <cell r="C169" t="str">
            <v>Country B</v>
          </cell>
          <cell r="D169" t="str">
            <v>DR / BTM Revenue</v>
          </cell>
        </row>
        <row r="170">
          <cell r="C170" t="str">
            <v>Country C</v>
          </cell>
          <cell r="D170" t="str">
            <v>DR / BTM Revenue</v>
          </cell>
        </row>
        <row r="171">
          <cell r="C171" t="str">
            <v>Country D</v>
          </cell>
          <cell r="D171" t="str">
            <v>DR / BTM Revenue</v>
          </cell>
        </row>
        <row r="172">
          <cell r="C172" t="str">
            <v>PJM</v>
          </cell>
          <cell r="D172" t="str">
            <v>Bill Mgmt.</v>
          </cell>
        </row>
        <row r="173">
          <cell r="C173" t="str">
            <v>ISONE</v>
          </cell>
          <cell r="D173" t="str">
            <v>Bill Mgmt.</v>
          </cell>
        </row>
        <row r="174">
          <cell r="C174" t="str">
            <v>ERCOT</v>
          </cell>
          <cell r="D174" t="str">
            <v>Bill Mgmt.</v>
          </cell>
        </row>
        <row r="175">
          <cell r="C175" t="str">
            <v>CAISO</v>
          </cell>
          <cell r="D175" t="str">
            <v>Bill Mgmt.</v>
          </cell>
        </row>
        <row r="176">
          <cell r="C176" t="str">
            <v>NYISO</v>
          </cell>
          <cell r="D176" t="str">
            <v>Bill Mgmt.</v>
          </cell>
        </row>
        <row r="177">
          <cell r="C177" t="str">
            <v>MISO</v>
          </cell>
          <cell r="D177" t="str">
            <v>Bill Mgmt.</v>
          </cell>
        </row>
        <row r="178">
          <cell r="C178" t="str">
            <v>SOUTHEAST</v>
          </cell>
          <cell r="D178" t="str">
            <v>Bill Mgmt.</v>
          </cell>
        </row>
        <row r="179">
          <cell r="C179" t="str">
            <v>SPP</v>
          </cell>
          <cell r="D179" t="str">
            <v>Bill Mgmt.</v>
          </cell>
        </row>
        <row r="180">
          <cell r="C180" t="str">
            <v>WECC (Non-CA)</v>
          </cell>
          <cell r="D180" t="str">
            <v>Bill Mgmt.</v>
          </cell>
        </row>
        <row r="181">
          <cell r="C181" t="str">
            <v>United Kingdom</v>
          </cell>
          <cell r="D181" t="str">
            <v>Bill Mgmt.</v>
          </cell>
        </row>
        <row r="182">
          <cell r="C182" t="str">
            <v>Australia</v>
          </cell>
          <cell r="D182" t="str">
            <v>Bill Mgmt.</v>
          </cell>
        </row>
        <row r="183">
          <cell r="C183" t="str">
            <v>Germany</v>
          </cell>
          <cell r="D183" t="str">
            <v>Bill Mgmt.</v>
          </cell>
        </row>
        <row r="184">
          <cell r="C184" t="str">
            <v>Japan</v>
          </cell>
          <cell r="D184" t="str">
            <v>Bill Mgmt.</v>
          </cell>
        </row>
        <row r="185">
          <cell r="C185" t="str">
            <v>Country A</v>
          </cell>
          <cell r="D185" t="str">
            <v>Bill Mgmt.</v>
          </cell>
        </row>
        <row r="186">
          <cell r="C186" t="str">
            <v>Country B</v>
          </cell>
          <cell r="D186" t="str">
            <v>Bill Mgmt.</v>
          </cell>
        </row>
        <row r="187">
          <cell r="C187" t="str">
            <v>Country C</v>
          </cell>
          <cell r="D187" t="str">
            <v>Bill Mgmt.</v>
          </cell>
        </row>
        <row r="188">
          <cell r="C188" t="str">
            <v>Country D</v>
          </cell>
          <cell r="D188" t="str">
            <v>Bill Mgmt.</v>
          </cell>
        </row>
        <row r="189">
          <cell r="C189" t="str">
            <v>PJM</v>
          </cell>
          <cell r="D189" t="str">
            <v>T&amp;D</v>
          </cell>
        </row>
        <row r="190">
          <cell r="C190" t="str">
            <v>ISONE</v>
          </cell>
          <cell r="D190" t="str">
            <v>T&amp;D</v>
          </cell>
        </row>
        <row r="191">
          <cell r="C191" t="str">
            <v>ERCOT</v>
          </cell>
          <cell r="D191" t="str">
            <v>T&amp;D</v>
          </cell>
        </row>
        <row r="192">
          <cell r="C192" t="str">
            <v>CAISO</v>
          </cell>
          <cell r="D192" t="str">
            <v>T&amp;D</v>
          </cell>
        </row>
        <row r="193">
          <cell r="C193" t="str">
            <v>NYISO</v>
          </cell>
          <cell r="D193" t="str">
            <v>T&amp;D</v>
          </cell>
        </row>
        <row r="194">
          <cell r="C194" t="str">
            <v>MISO</v>
          </cell>
          <cell r="D194" t="str">
            <v>T&amp;D</v>
          </cell>
        </row>
        <row r="195">
          <cell r="C195" t="str">
            <v>SOUTHEAST</v>
          </cell>
          <cell r="D195" t="str">
            <v>T&amp;D</v>
          </cell>
        </row>
        <row r="196">
          <cell r="C196" t="str">
            <v>SPP</v>
          </cell>
          <cell r="D196" t="str">
            <v>T&amp;D</v>
          </cell>
        </row>
        <row r="197">
          <cell r="C197" t="str">
            <v>WECC (Non-CA)</v>
          </cell>
          <cell r="D197" t="str">
            <v>T&amp;D</v>
          </cell>
        </row>
        <row r="198">
          <cell r="C198" t="str">
            <v>United Kingdom</v>
          </cell>
          <cell r="D198" t="str">
            <v>T&amp;D</v>
          </cell>
        </row>
        <row r="199">
          <cell r="C199" t="str">
            <v>Australia</v>
          </cell>
          <cell r="D199" t="str">
            <v>T&amp;D</v>
          </cell>
        </row>
        <row r="200">
          <cell r="C200" t="str">
            <v>Germany</v>
          </cell>
          <cell r="D200" t="str">
            <v>T&amp;D</v>
          </cell>
        </row>
        <row r="201">
          <cell r="C201" t="str">
            <v>Japan</v>
          </cell>
          <cell r="D201" t="str">
            <v>T&amp;D</v>
          </cell>
        </row>
        <row r="202">
          <cell r="C202" t="str">
            <v>Country A</v>
          </cell>
          <cell r="D202" t="str">
            <v>T&amp;D</v>
          </cell>
        </row>
        <row r="203">
          <cell r="C203" t="str">
            <v>Country B</v>
          </cell>
          <cell r="D203" t="str">
            <v>T&amp;D</v>
          </cell>
        </row>
        <row r="204">
          <cell r="C204" t="str">
            <v>Country C</v>
          </cell>
          <cell r="D204" t="str">
            <v>T&amp;D</v>
          </cell>
        </row>
        <row r="205">
          <cell r="C205" t="str">
            <v>Country D</v>
          </cell>
          <cell r="D205" t="str">
            <v>T&amp;D</v>
          </cell>
        </row>
        <row r="212">
          <cell r="C212" t="str">
            <v>Base</v>
          </cell>
          <cell r="D212" t="str">
            <v>PJM</v>
          </cell>
          <cell r="E212" t="str">
            <v>Capacity</v>
          </cell>
        </row>
        <row r="213">
          <cell r="C213" t="str">
            <v>Base</v>
          </cell>
          <cell r="D213" t="str">
            <v>ISONE</v>
          </cell>
          <cell r="E213" t="str">
            <v>Capacity</v>
          </cell>
        </row>
        <row r="214">
          <cell r="C214" t="str">
            <v>Base</v>
          </cell>
          <cell r="D214" t="str">
            <v>ERCOT</v>
          </cell>
          <cell r="E214" t="str">
            <v>Capacity</v>
          </cell>
        </row>
        <row r="215">
          <cell r="C215" t="str">
            <v>Base</v>
          </cell>
          <cell r="D215" t="str">
            <v>CAISO</v>
          </cell>
          <cell r="E215" t="str">
            <v>Capacity</v>
          </cell>
        </row>
        <row r="216">
          <cell r="C216" t="str">
            <v>Base</v>
          </cell>
          <cell r="D216" t="str">
            <v>NYISO</v>
          </cell>
          <cell r="E216" t="str">
            <v>Capacity</v>
          </cell>
        </row>
        <row r="217">
          <cell r="C217" t="str">
            <v>Base</v>
          </cell>
          <cell r="D217" t="str">
            <v>MISO</v>
          </cell>
          <cell r="E217" t="str">
            <v>Capacity</v>
          </cell>
        </row>
        <row r="218">
          <cell r="C218" t="str">
            <v>Base</v>
          </cell>
          <cell r="D218" t="str">
            <v>SOUTHEAST</v>
          </cell>
          <cell r="E218" t="str">
            <v>Capacity</v>
          </cell>
        </row>
        <row r="219">
          <cell r="C219" t="str">
            <v>Base</v>
          </cell>
          <cell r="D219" t="str">
            <v>SPP</v>
          </cell>
          <cell r="E219" t="str">
            <v>Capacity</v>
          </cell>
        </row>
        <row r="220">
          <cell r="C220" t="str">
            <v>Base</v>
          </cell>
          <cell r="D220" t="str">
            <v>WECC (Non-CA)</v>
          </cell>
          <cell r="E220" t="str">
            <v>Capacity</v>
          </cell>
        </row>
        <row r="221">
          <cell r="C221" t="str">
            <v>Base</v>
          </cell>
          <cell r="D221" t="str">
            <v>United Kingdom</v>
          </cell>
          <cell r="E221" t="str">
            <v>Capacity</v>
          </cell>
        </row>
        <row r="222">
          <cell r="C222" t="str">
            <v>Base</v>
          </cell>
          <cell r="D222" t="str">
            <v>Australia</v>
          </cell>
          <cell r="E222" t="str">
            <v>Capacity</v>
          </cell>
        </row>
        <row r="223">
          <cell r="C223" t="str">
            <v>Base</v>
          </cell>
          <cell r="D223" t="str">
            <v>Germany</v>
          </cell>
          <cell r="E223" t="str">
            <v>Capacity</v>
          </cell>
        </row>
        <row r="224">
          <cell r="C224" t="str">
            <v>Base</v>
          </cell>
          <cell r="D224" t="str">
            <v>Japan</v>
          </cell>
          <cell r="E224" t="str">
            <v>Capacity</v>
          </cell>
        </row>
        <row r="225">
          <cell r="C225" t="str">
            <v>Base</v>
          </cell>
          <cell r="D225" t="str">
            <v>Country A</v>
          </cell>
          <cell r="E225" t="str">
            <v>Capacity</v>
          </cell>
        </row>
        <row r="226">
          <cell r="C226" t="str">
            <v>Base</v>
          </cell>
          <cell r="D226" t="str">
            <v>Country B</v>
          </cell>
          <cell r="E226" t="str">
            <v>Capacity</v>
          </cell>
        </row>
        <row r="227">
          <cell r="C227" t="str">
            <v>Base</v>
          </cell>
          <cell r="D227" t="str">
            <v>Country C</v>
          </cell>
          <cell r="E227" t="str">
            <v>Capacity</v>
          </cell>
        </row>
        <row r="228">
          <cell r="C228" t="str">
            <v>Base</v>
          </cell>
          <cell r="D228" t="str">
            <v>Country D</v>
          </cell>
          <cell r="E228" t="str">
            <v>Capacity</v>
          </cell>
        </row>
        <row r="229">
          <cell r="C229" t="str">
            <v>High</v>
          </cell>
          <cell r="D229" t="str">
            <v>PJM</v>
          </cell>
          <cell r="E229" t="str">
            <v>Capacity</v>
          </cell>
        </row>
        <row r="230">
          <cell r="C230" t="str">
            <v>High</v>
          </cell>
          <cell r="D230" t="str">
            <v>ISONE</v>
          </cell>
          <cell r="E230" t="str">
            <v>Capacity</v>
          </cell>
        </row>
        <row r="231">
          <cell r="C231" t="str">
            <v>High</v>
          </cell>
          <cell r="D231" t="str">
            <v>ERCOT</v>
          </cell>
          <cell r="E231" t="str">
            <v>Capacity</v>
          </cell>
        </row>
        <row r="232">
          <cell r="C232" t="str">
            <v>High</v>
          </cell>
          <cell r="D232" t="str">
            <v>CAISO</v>
          </cell>
          <cell r="E232" t="str">
            <v>Capacity</v>
          </cell>
        </row>
        <row r="233">
          <cell r="C233" t="str">
            <v>High</v>
          </cell>
          <cell r="D233" t="str">
            <v>NYISO</v>
          </cell>
          <cell r="E233" t="str">
            <v>Capacity</v>
          </cell>
        </row>
        <row r="234">
          <cell r="C234" t="str">
            <v>High</v>
          </cell>
          <cell r="D234" t="str">
            <v>MISO</v>
          </cell>
          <cell r="E234" t="str">
            <v>Capacity</v>
          </cell>
        </row>
        <row r="235">
          <cell r="C235" t="str">
            <v>High</v>
          </cell>
          <cell r="D235" t="str">
            <v>SOUTHEAST</v>
          </cell>
          <cell r="E235" t="str">
            <v>Capacity</v>
          </cell>
        </row>
        <row r="236">
          <cell r="C236" t="str">
            <v>High</v>
          </cell>
          <cell r="D236" t="str">
            <v>SPP</v>
          </cell>
          <cell r="E236" t="str">
            <v>Capacity</v>
          </cell>
        </row>
        <row r="237">
          <cell r="C237" t="str">
            <v>High</v>
          </cell>
          <cell r="D237" t="str">
            <v>WECC (Non-CA)</v>
          </cell>
          <cell r="E237" t="str">
            <v>Capacity</v>
          </cell>
        </row>
        <row r="238">
          <cell r="C238" t="str">
            <v>High</v>
          </cell>
          <cell r="D238" t="str">
            <v>United Kingdom</v>
          </cell>
          <cell r="E238" t="str">
            <v>Capacity</v>
          </cell>
        </row>
        <row r="239">
          <cell r="C239" t="str">
            <v>High</v>
          </cell>
          <cell r="D239" t="str">
            <v>Australia</v>
          </cell>
          <cell r="E239" t="str">
            <v>Capacity</v>
          </cell>
        </row>
        <row r="240">
          <cell r="C240" t="str">
            <v>High</v>
          </cell>
          <cell r="D240" t="str">
            <v>Germany</v>
          </cell>
          <cell r="E240" t="str">
            <v>Capacity</v>
          </cell>
        </row>
        <row r="241">
          <cell r="C241" t="str">
            <v>High</v>
          </cell>
          <cell r="D241" t="str">
            <v>Japan</v>
          </cell>
          <cell r="E241" t="str">
            <v>Capacity</v>
          </cell>
        </row>
        <row r="242">
          <cell r="C242" t="str">
            <v>High</v>
          </cell>
          <cell r="D242" t="str">
            <v>Country A</v>
          </cell>
          <cell r="E242" t="str">
            <v>Capacity</v>
          </cell>
        </row>
        <row r="243">
          <cell r="C243" t="str">
            <v>High</v>
          </cell>
          <cell r="D243" t="str">
            <v>Country B</v>
          </cell>
          <cell r="E243" t="str">
            <v>Capacity</v>
          </cell>
        </row>
        <row r="244">
          <cell r="C244" t="str">
            <v>High</v>
          </cell>
          <cell r="D244" t="str">
            <v>Country C</v>
          </cell>
          <cell r="E244" t="str">
            <v>Capacity</v>
          </cell>
        </row>
        <row r="245">
          <cell r="C245" t="str">
            <v>High</v>
          </cell>
          <cell r="D245" t="str">
            <v>Country D</v>
          </cell>
          <cell r="E245" t="str">
            <v>Capacity</v>
          </cell>
        </row>
        <row r="246">
          <cell r="C246" t="str">
            <v>Low</v>
          </cell>
          <cell r="D246" t="str">
            <v>PJM</v>
          </cell>
          <cell r="E246" t="str">
            <v>Capacity</v>
          </cell>
        </row>
        <row r="247">
          <cell r="C247" t="str">
            <v>Low</v>
          </cell>
          <cell r="D247" t="str">
            <v>ISONE</v>
          </cell>
          <cell r="E247" t="str">
            <v>Capacity</v>
          </cell>
        </row>
        <row r="248">
          <cell r="C248" t="str">
            <v>Low</v>
          </cell>
          <cell r="D248" t="str">
            <v>ERCOT</v>
          </cell>
          <cell r="E248" t="str">
            <v>Capacity</v>
          </cell>
        </row>
        <row r="249">
          <cell r="C249" t="str">
            <v>Low</v>
          </cell>
          <cell r="D249" t="str">
            <v>CAISO</v>
          </cell>
          <cell r="E249" t="str">
            <v>Capacity</v>
          </cell>
        </row>
        <row r="250">
          <cell r="C250" t="str">
            <v>Low</v>
          </cell>
          <cell r="D250" t="str">
            <v>NYISO</v>
          </cell>
          <cell r="E250" t="str">
            <v>Capacity</v>
          </cell>
        </row>
        <row r="251">
          <cell r="C251" t="str">
            <v>Low</v>
          </cell>
          <cell r="D251" t="str">
            <v>MISO</v>
          </cell>
          <cell r="E251" t="str">
            <v>Capacity</v>
          </cell>
        </row>
        <row r="252">
          <cell r="C252" t="str">
            <v>Low</v>
          </cell>
          <cell r="D252" t="str">
            <v>SOUTHEAST</v>
          </cell>
          <cell r="E252" t="str">
            <v>Capacity</v>
          </cell>
        </row>
        <row r="253">
          <cell r="C253" t="str">
            <v>Low</v>
          </cell>
          <cell r="D253" t="str">
            <v>SPP</v>
          </cell>
          <cell r="E253" t="str">
            <v>Capacity</v>
          </cell>
        </row>
        <row r="254">
          <cell r="C254" t="str">
            <v>Low</v>
          </cell>
          <cell r="D254" t="str">
            <v>WECC (Non-CA)</v>
          </cell>
          <cell r="E254" t="str">
            <v>Capacity</v>
          </cell>
        </row>
        <row r="255">
          <cell r="C255" t="str">
            <v>Low</v>
          </cell>
          <cell r="D255" t="str">
            <v>United Kingdom</v>
          </cell>
          <cell r="E255" t="str">
            <v>Capacity</v>
          </cell>
        </row>
        <row r="256">
          <cell r="C256" t="str">
            <v>Low</v>
          </cell>
          <cell r="D256" t="str">
            <v>Australia</v>
          </cell>
          <cell r="E256" t="str">
            <v>Capacity</v>
          </cell>
        </row>
        <row r="257">
          <cell r="C257" t="str">
            <v>Low</v>
          </cell>
          <cell r="D257" t="str">
            <v>Germany</v>
          </cell>
          <cell r="E257" t="str">
            <v>Capacity</v>
          </cell>
        </row>
        <row r="258">
          <cell r="C258" t="str">
            <v>Low</v>
          </cell>
          <cell r="D258" t="str">
            <v>Japan</v>
          </cell>
          <cell r="E258" t="str">
            <v>Capacity</v>
          </cell>
        </row>
        <row r="259">
          <cell r="C259" t="str">
            <v>Low</v>
          </cell>
          <cell r="D259" t="str">
            <v>Country A</v>
          </cell>
          <cell r="E259" t="str">
            <v>Capacity</v>
          </cell>
        </row>
        <row r="260">
          <cell r="C260" t="str">
            <v>Low</v>
          </cell>
          <cell r="D260" t="str">
            <v>Country B</v>
          </cell>
          <cell r="E260" t="str">
            <v>Capacity</v>
          </cell>
        </row>
        <row r="261">
          <cell r="C261" t="str">
            <v>Low</v>
          </cell>
          <cell r="D261" t="str">
            <v>Country C</v>
          </cell>
          <cell r="E261" t="str">
            <v>Capacity</v>
          </cell>
        </row>
        <row r="262">
          <cell r="C262" t="str">
            <v>Low</v>
          </cell>
          <cell r="D262" t="str">
            <v>Country D</v>
          </cell>
          <cell r="E262" t="str">
            <v>Capacity</v>
          </cell>
        </row>
        <row r="263">
          <cell r="C263" t="str">
            <v>Base</v>
          </cell>
          <cell r="D263" t="str">
            <v>PJM</v>
          </cell>
          <cell r="E263" t="str">
            <v>Energy Arbitrage</v>
          </cell>
        </row>
        <row r="264">
          <cell r="C264" t="str">
            <v>Base</v>
          </cell>
          <cell r="D264" t="str">
            <v>ISONE</v>
          </cell>
          <cell r="E264" t="str">
            <v>Energy Arbitrage</v>
          </cell>
        </row>
        <row r="265">
          <cell r="C265" t="str">
            <v>Base</v>
          </cell>
          <cell r="D265" t="str">
            <v>ERCOT</v>
          </cell>
          <cell r="E265" t="str">
            <v>Energy Arbitrage</v>
          </cell>
        </row>
        <row r="266">
          <cell r="C266" t="str">
            <v>Base</v>
          </cell>
          <cell r="D266" t="str">
            <v>CAISO</v>
          </cell>
          <cell r="E266" t="str">
            <v>Energy Arbitrage</v>
          </cell>
        </row>
        <row r="267">
          <cell r="C267" t="str">
            <v>Base</v>
          </cell>
          <cell r="D267" t="str">
            <v>NYISO</v>
          </cell>
          <cell r="E267" t="str">
            <v>Energy Arbitrage</v>
          </cell>
        </row>
        <row r="268">
          <cell r="C268" t="str">
            <v>Base</v>
          </cell>
          <cell r="D268" t="str">
            <v>MISO</v>
          </cell>
          <cell r="E268" t="str">
            <v>Energy Arbitrage</v>
          </cell>
        </row>
        <row r="269">
          <cell r="C269" t="str">
            <v>Base</v>
          </cell>
          <cell r="D269" t="str">
            <v>SOUTHEAST</v>
          </cell>
          <cell r="E269" t="str">
            <v>Energy Arbitrage</v>
          </cell>
        </row>
        <row r="270">
          <cell r="C270" t="str">
            <v>Base</v>
          </cell>
          <cell r="D270" t="str">
            <v>SPP</v>
          </cell>
          <cell r="E270" t="str">
            <v>Energy Arbitrage</v>
          </cell>
        </row>
        <row r="271">
          <cell r="C271" t="str">
            <v>Base</v>
          </cell>
          <cell r="D271" t="str">
            <v>WECC (Non-CA)</v>
          </cell>
          <cell r="E271" t="str">
            <v>Energy Arbitrage</v>
          </cell>
        </row>
        <row r="272">
          <cell r="C272" t="str">
            <v>Base</v>
          </cell>
          <cell r="D272" t="str">
            <v>United Kingdom</v>
          </cell>
          <cell r="E272" t="str">
            <v>Energy Arbitrage</v>
          </cell>
        </row>
        <row r="273">
          <cell r="C273" t="str">
            <v>Base</v>
          </cell>
          <cell r="D273" t="str">
            <v>Australia</v>
          </cell>
          <cell r="E273" t="str">
            <v>Energy Arbitrage</v>
          </cell>
        </row>
        <row r="274">
          <cell r="C274" t="str">
            <v>Base</v>
          </cell>
          <cell r="D274" t="str">
            <v>Germany</v>
          </cell>
          <cell r="E274" t="str">
            <v>Energy Arbitrage</v>
          </cell>
        </row>
        <row r="275">
          <cell r="C275" t="str">
            <v>Base</v>
          </cell>
          <cell r="D275" t="str">
            <v>Japan</v>
          </cell>
          <cell r="E275" t="str">
            <v>Energy Arbitrage</v>
          </cell>
        </row>
        <row r="276">
          <cell r="C276" t="str">
            <v>Base</v>
          </cell>
          <cell r="D276" t="str">
            <v>Country A</v>
          </cell>
          <cell r="E276" t="str">
            <v>Energy Arbitrage</v>
          </cell>
        </row>
        <row r="277">
          <cell r="C277" t="str">
            <v>Base</v>
          </cell>
          <cell r="D277" t="str">
            <v>Country B</v>
          </cell>
          <cell r="E277" t="str">
            <v>Energy Arbitrage</v>
          </cell>
        </row>
        <row r="278">
          <cell r="C278" t="str">
            <v>Base</v>
          </cell>
          <cell r="D278" t="str">
            <v>Country C</v>
          </cell>
          <cell r="E278" t="str">
            <v>Energy Arbitrage</v>
          </cell>
        </row>
        <row r="279">
          <cell r="C279" t="str">
            <v>Base</v>
          </cell>
          <cell r="D279" t="str">
            <v>Country D</v>
          </cell>
          <cell r="E279" t="str">
            <v>Energy Arbitrage</v>
          </cell>
        </row>
        <row r="280">
          <cell r="C280" t="str">
            <v>High</v>
          </cell>
          <cell r="D280" t="str">
            <v>PJM</v>
          </cell>
          <cell r="E280" t="str">
            <v>Energy Arbitrage</v>
          </cell>
        </row>
        <row r="281">
          <cell r="C281" t="str">
            <v>High</v>
          </cell>
          <cell r="D281" t="str">
            <v>ISONE</v>
          </cell>
          <cell r="E281" t="str">
            <v>Energy Arbitrage</v>
          </cell>
        </row>
        <row r="282">
          <cell r="C282" t="str">
            <v>High</v>
          </cell>
          <cell r="D282" t="str">
            <v>ERCOT</v>
          </cell>
          <cell r="E282" t="str">
            <v>Energy Arbitrage</v>
          </cell>
        </row>
        <row r="283">
          <cell r="C283" t="str">
            <v>High</v>
          </cell>
          <cell r="D283" t="str">
            <v>CAISO</v>
          </cell>
          <cell r="E283" t="str">
            <v>Energy Arbitrage</v>
          </cell>
        </row>
        <row r="284">
          <cell r="C284" t="str">
            <v>High</v>
          </cell>
          <cell r="D284" t="str">
            <v>NYISO</v>
          </cell>
          <cell r="E284" t="str">
            <v>Energy Arbitrage</v>
          </cell>
        </row>
        <row r="285">
          <cell r="C285" t="str">
            <v>High</v>
          </cell>
          <cell r="D285" t="str">
            <v>MISO</v>
          </cell>
          <cell r="E285" t="str">
            <v>Energy Arbitrage</v>
          </cell>
        </row>
        <row r="286">
          <cell r="C286" t="str">
            <v>High</v>
          </cell>
          <cell r="D286" t="str">
            <v>SOUTHEAST</v>
          </cell>
          <cell r="E286" t="str">
            <v>Energy Arbitrage</v>
          </cell>
        </row>
        <row r="287">
          <cell r="C287" t="str">
            <v>High</v>
          </cell>
          <cell r="D287" t="str">
            <v>SPP</v>
          </cell>
          <cell r="E287" t="str">
            <v>Energy Arbitrage</v>
          </cell>
        </row>
        <row r="288">
          <cell r="C288" t="str">
            <v>High</v>
          </cell>
          <cell r="D288" t="str">
            <v>WECC (Non-CA)</v>
          </cell>
          <cell r="E288" t="str">
            <v>Energy Arbitrage</v>
          </cell>
        </row>
        <row r="289">
          <cell r="C289" t="str">
            <v>High</v>
          </cell>
          <cell r="D289" t="str">
            <v>United Kingdom</v>
          </cell>
          <cell r="E289" t="str">
            <v>Energy Arbitrage</v>
          </cell>
        </row>
        <row r="290">
          <cell r="C290" t="str">
            <v>High</v>
          </cell>
          <cell r="D290" t="str">
            <v>Australia</v>
          </cell>
          <cell r="E290" t="str">
            <v>Energy Arbitrage</v>
          </cell>
        </row>
        <row r="291">
          <cell r="C291" t="str">
            <v>High</v>
          </cell>
          <cell r="D291" t="str">
            <v>Germany</v>
          </cell>
          <cell r="E291" t="str">
            <v>Energy Arbitrage</v>
          </cell>
        </row>
        <row r="292">
          <cell r="C292" t="str">
            <v>High</v>
          </cell>
          <cell r="D292" t="str">
            <v>Japan</v>
          </cell>
          <cell r="E292" t="str">
            <v>Energy Arbitrage</v>
          </cell>
        </row>
        <row r="293">
          <cell r="C293" t="str">
            <v>High</v>
          </cell>
          <cell r="D293" t="str">
            <v>Country A</v>
          </cell>
          <cell r="E293" t="str">
            <v>Energy Arbitrage</v>
          </cell>
        </row>
        <row r="294">
          <cell r="C294" t="str">
            <v>High</v>
          </cell>
          <cell r="D294" t="str">
            <v>Country B</v>
          </cell>
          <cell r="E294" t="str">
            <v>Energy Arbitrage</v>
          </cell>
        </row>
        <row r="295">
          <cell r="C295" t="str">
            <v>High</v>
          </cell>
          <cell r="D295" t="str">
            <v>Country C</v>
          </cell>
          <cell r="E295" t="str">
            <v>Energy Arbitrage</v>
          </cell>
        </row>
        <row r="296">
          <cell r="C296" t="str">
            <v>High</v>
          </cell>
          <cell r="D296" t="str">
            <v>Country D</v>
          </cell>
          <cell r="E296" t="str">
            <v>Energy Arbitrage</v>
          </cell>
        </row>
        <row r="297">
          <cell r="C297" t="str">
            <v>Low</v>
          </cell>
          <cell r="D297" t="str">
            <v>PJM</v>
          </cell>
          <cell r="E297" t="str">
            <v>Energy Arbitrage</v>
          </cell>
        </row>
        <row r="298">
          <cell r="C298" t="str">
            <v>Low</v>
          </cell>
          <cell r="D298" t="str">
            <v>ISONE</v>
          </cell>
          <cell r="E298" t="str">
            <v>Energy Arbitrage</v>
          </cell>
        </row>
        <row r="299">
          <cell r="C299" t="str">
            <v>Low</v>
          </cell>
          <cell r="D299" t="str">
            <v>ERCOT</v>
          </cell>
          <cell r="E299" t="str">
            <v>Energy Arbitrage</v>
          </cell>
        </row>
        <row r="300">
          <cell r="C300" t="str">
            <v>Low</v>
          </cell>
          <cell r="D300" t="str">
            <v>CAISO</v>
          </cell>
          <cell r="E300" t="str">
            <v>Energy Arbitrage</v>
          </cell>
        </row>
        <row r="301">
          <cell r="C301" t="str">
            <v>Low</v>
          </cell>
          <cell r="D301" t="str">
            <v>NYISO</v>
          </cell>
          <cell r="E301" t="str">
            <v>Energy Arbitrage</v>
          </cell>
        </row>
        <row r="302">
          <cell r="C302" t="str">
            <v>Low</v>
          </cell>
          <cell r="D302" t="str">
            <v>MISO</v>
          </cell>
          <cell r="E302" t="str">
            <v>Energy Arbitrage</v>
          </cell>
        </row>
        <row r="303">
          <cell r="C303" t="str">
            <v>Low</v>
          </cell>
          <cell r="D303" t="str">
            <v>SOUTHEAST</v>
          </cell>
          <cell r="E303" t="str">
            <v>Energy Arbitrage</v>
          </cell>
        </row>
        <row r="304">
          <cell r="C304" t="str">
            <v>Low</v>
          </cell>
          <cell r="D304" t="str">
            <v>SPP</v>
          </cell>
          <cell r="E304" t="str">
            <v>Energy Arbitrage</v>
          </cell>
        </row>
        <row r="305">
          <cell r="C305" t="str">
            <v>Low</v>
          </cell>
          <cell r="D305" t="str">
            <v>WECC (Non-CA)</v>
          </cell>
          <cell r="E305" t="str">
            <v>Energy Arbitrage</v>
          </cell>
        </row>
        <row r="306">
          <cell r="C306" t="str">
            <v>Low</v>
          </cell>
          <cell r="D306" t="str">
            <v>United Kingdom</v>
          </cell>
          <cell r="E306" t="str">
            <v>Energy Arbitrage</v>
          </cell>
        </row>
        <row r="307">
          <cell r="C307" t="str">
            <v>Low</v>
          </cell>
          <cell r="D307" t="str">
            <v>Australia</v>
          </cell>
          <cell r="E307" t="str">
            <v>Energy Arbitrage</v>
          </cell>
        </row>
        <row r="308">
          <cell r="C308" t="str">
            <v>Low</v>
          </cell>
          <cell r="D308" t="str">
            <v>Germany</v>
          </cell>
          <cell r="E308" t="str">
            <v>Energy Arbitrage</v>
          </cell>
        </row>
        <row r="309">
          <cell r="C309" t="str">
            <v>Low</v>
          </cell>
          <cell r="D309" t="str">
            <v>Japan</v>
          </cell>
          <cell r="E309" t="str">
            <v>Energy Arbitrage</v>
          </cell>
        </row>
        <row r="310">
          <cell r="C310" t="str">
            <v>Low</v>
          </cell>
          <cell r="D310" t="str">
            <v>Country A</v>
          </cell>
          <cell r="E310" t="str">
            <v>Energy Arbitrage</v>
          </cell>
        </row>
        <row r="311">
          <cell r="C311" t="str">
            <v>Low</v>
          </cell>
          <cell r="D311" t="str">
            <v>Country B</v>
          </cell>
          <cell r="E311" t="str">
            <v>Energy Arbitrage</v>
          </cell>
        </row>
        <row r="312">
          <cell r="C312" t="str">
            <v>Low</v>
          </cell>
          <cell r="D312" t="str">
            <v>Country C</v>
          </cell>
          <cell r="E312" t="str">
            <v>Energy Arbitrage</v>
          </cell>
        </row>
        <row r="313">
          <cell r="C313" t="str">
            <v>Low</v>
          </cell>
          <cell r="D313" t="str">
            <v>Country D</v>
          </cell>
          <cell r="E313" t="str">
            <v>Energy Arbitrage</v>
          </cell>
        </row>
        <row r="314">
          <cell r="C314" t="str">
            <v>Base</v>
          </cell>
          <cell r="D314" t="str">
            <v>PJM</v>
          </cell>
          <cell r="E314" t="str">
            <v>Spinning Reserves</v>
          </cell>
        </row>
        <row r="315">
          <cell r="C315" t="str">
            <v>Base</v>
          </cell>
          <cell r="D315" t="str">
            <v>ISONE</v>
          </cell>
          <cell r="E315" t="str">
            <v>Spinning Reserves</v>
          </cell>
        </row>
        <row r="316">
          <cell r="C316" t="str">
            <v>Base</v>
          </cell>
          <cell r="D316" t="str">
            <v>ERCOT</v>
          </cell>
          <cell r="E316" t="str">
            <v>Spinning Reserves</v>
          </cell>
        </row>
        <row r="317">
          <cell r="C317" t="str">
            <v>Base</v>
          </cell>
          <cell r="D317" t="str">
            <v>CAISO</v>
          </cell>
          <cell r="E317" t="str">
            <v>Spinning Reserves</v>
          </cell>
        </row>
        <row r="318">
          <cell r="C318" t="str">
            <v>Base</v>
          </cell>
          <cell r="D318" t="str">
            <v>NYISO</v>
          </cell>
          <cell r="E318" t="str">
            <v>Spinning Reserves</v>
          </cell>
        </row>
        <row r="319">
          <cell r="C319" t="str">
            <v>Base</v>
          </cell>
          <cell r="D319" t="str">
            <v>MISO</v>
          </cell>
          <cell r="E319" t="str">
            <v>Spinning Reserves</v>
          </cell>
        </row>
        <row r="320">
          <cell r="C320" t="str">
            <v>Base</v>
          </cell>
          <cell r="D320" t="str">
            <v>SOUTHEAST</v>
          </cell>
          <cell r="E320" t="str">
            <v>Spinning Reserves</v>
          </cell>
        </row>
        <row r="321">
          <cell r="C321" t="str">
            <v>Base</v>
          </cell>
          <cell r="D321" t="str">
            <v>SPP</v>
          </cell>
          <cell r="E321" t="str">
            <v>Spinning Reserves</v>
          </cell>
        </row>
        <row r="322">
          <cell r="C322" t="str">
            <v>Base</v>
          </cell>
          <cell r="D322" t="str">
            <v>WECC (Non-CA)</v>
          </cell>
          <cell r="E322" t="str">
            <v>Spinning Reserves</v>
          </cell>
        </row>
        <row r="323">
          <cell r="C323" t="str">
            <v>Base</v>
          </cell>
          <cell r="D323" t="str">
            <v>United Kingdom</v>
          </cell>
          <cell r="E323" t="str">
            <v>Spinning Reserves</v>
          </cell>
        </row>
        <row r="324">
          <cell r="C324" t="str">
            <v>Base</v>
          </cell>
          <cell r="D324" t="str">
            <v>Australia</v>
          </cell>
          <cell r="E324" t="str">
            <v>Spinning Reserves</v>
          </cell>
        </row>
        <row r="325">
          <cell r="C325" t="str">
            <v>Base</v>
          </cell>
          <cell r="D325" t="str">
            <v>Germany</v>
          </cell>
          <cell r="E325" t="str">
            <v>Spinning Reserves</v>
          </cell>
        </row>
        <row r="326">
          <cell r="C326" t="str">
            <v>Base</v>
          </cell>
          <cell r="D326" t="str">
            <v>Japan</v>
          </cell>
          <cell r="E326" t="str">
            <v>Spinning Reserves</v>
          </cell>
        </row>
        <row r="327">
          <cell r="C327" t="str">
            <v>Base</v>
          </cell>
          <cell r="D327" t="str">
            <v>Country A</v>
          </cell>
          <cell r="E327" t="str">
            <v>Spinning Reserves</v>
          </cell>
        </row>
        <row r="328">
          <cell r="C328" t="str">
            <v>Base</v>
          </cell>
          <cell r="D328" t="str">
            <v>Country B</v>
          </cell>
          <cell r="E328" t="str">
            <v>Spinning Reserves</v>
          </cell>
        </row>
        <row r="329">
          <cell r="C329" t="str">
            <v>Base</v>
          </cell>
          <cell r="D329" t="str">
            <v>Country C</v>
          </cell>
          <cell r="E329" t="str">
            <v>Spinning Reserves</v>
          </cell>
        </row>
        <row r="330">
          <cell r="C330" t="str">
            <v>Base</v>
          </cell>
          <cell r="D330" t="str">
            <v>Country D</v>
          </cell>
          <cell r="E330" t="str">
            <v>Spinning Reserves</v>
          </cell>
        </row>
        <row r="331">
          <cell r="C331" t="str">
            <v>High</v>
          </cell>
          <cell r="D331" t="str">
            <v>PJM</v>
          </cell>
          <cell r="E331" t="str">
            <v>Spinning Reserves</v>
          </cell>
        </row>
        <row r="332">
          <cell r="C332" t="str">
            <v>High</v>
          </cell>
          <cell r="D332" t="str">
            <v>ISONE</v>
          </cell>
          <cell r="E332" t="str">
            <v>Spinning Reserves</v>
          </cell>
        </row>
        <row r="333">
          <cell r="C333" t="str">
            <v>High</v>
          </cell>
          <cell r="D333" t="str">
            <v>ERCOT</v>
          </cell>
          <cell r="E333" t="str">
            <v>Spinning Reserves</v>
          </cell>
        </row>
        <row r="334">
          <cell r="C334" t="str">
            <v>High</v>
          </cell>
          <cell r="D334" t="str">
            <v>CAISO</v>
          </cell>
          <cell r="E334" t="str">
            <v>Spinning Reserves</v>
          </cell>
        </row>
        <row r="335">
          <cell r="C335" t="str">
            <v>High</v>
          </cell>
          <cell r="D335" t="str">
            <v>NYISO</v>
          </cell>
          <cell r="E335" t="str">
            <v>Spinning Reserves</v>
          </cell>
        </row>
        <row r="336">
          <cell r="C336" t="str">
            <v>High</v>
          </cell>
          <cell r="D336" t="str">
            <v>MISO</v>
          </cell>
          <cell r="E336" t="str">
            <v>Spinning Reserves</v>
          </cell>
        </row>
        <row r="337">
          <cell r="C337" t="str">
            <v>High</v>
          </cell>
          <cell r="D337" t="str">
            <v>SOUTHEAST</v>
          </cell>
          <cell r="E337" t="str">
            <v>Spinning Reserves</v>
          </cell>
        </row>
        <row r="338">
          <cell r="C338" t="str">
            <v>High</v>
          </cell>
          <cell r="D338" t="str">
            <v>SPP</v>
          </cell>
          <cell r="E338" t="str">
            <v>Spinning Reserves</v>
          </cell>
        </row>
        <row r="339">
          <cell r="C339" t="str">
            <v>High</v>
          </cell>
          <cell r="D339" t="str">
            <v>WECC (Non-CA)</v>
          </cell>
          <cell r="E339" t="str">
            <v>Spinning Reserves</v>
          </cell>
        </row>
        <row r="340">
          <cell r="C340" t="str">
            <v>High</v>
          </cell>
          <cell r="D340" t="str">
            <v>United Kingdom</v>
          </cell>
          <cell r="E340" t="str">
            <v>Spinning Reserves</v>
          </cell>
        </row>
        <row r="341">
          <cell r="C341" t="str">
            <v>High</v>
          </cell>
          <cell r="D341" t="str">
            <v>Australia</v>
          </cell>
          <cell r="E341" t="str">
            <v>Spinning Reserves</v>
          </cell>
        </row>
        <row r="342">
          <cell r="C342" t="str">
            <v>High</v>
          </cell>
          <cell r="D342" t="str">
            <v>Germany</v>
          </cell>
          <cell r="E342" t="str">
            <v>Spinning Reserves</v>
          </cell>
        </row>
        <row r="343">
          <cell r="C343" t="str">
            <v>High</v>
          </cell>
          <cell r="D343" t="str">
            <v>Japan</v>
          </cell>
          <cell r="E343" t="str">
            <v>Spinning Reserves</v>
          </cell>
        </row>
        <row r="344">
          <cell r="C344" t="str">
            <v>High</v>
          </cell>
          <cell r="D344" t="str">
            <v>Country A</v>
          </cell>
          <cell r="E344" t="str">
            <v>Spinning Reserves</v>
          </cell>
        </row>
        <row r="345">
          <cell r="C345" t="str">
            <v>High</v>
          </cell>
          <cell r="D345" t="str">
            <v>Country B</v>
          </cell>
          <cell r="E345" t="str">
            <v>Spinning Reserves</v>
          </cell>
        </row>
        <row r="346">
          <cell r="C346" t="str">
            <v>High</v>
          </cell>
          <cell r="D346" t="str">
            <v>Country C</v>
          </cell>
          <cell r="E346" t="str">
            <v>Spinning Reserves</v>
          </cell>
        </row>
        <row r="347">
          <cell r="C347" t="str">
            <v>High</v>
          </cell>
          <cell r="D347" t="str">
            <v>Country D</v>
          </cell>
          <cell r="E347" t="str">
            <v>Spinning Reserves</v>
          </cell>
        </row>
        <row r="348">
          <cell r="C348" t="str">
            <v>Low</v>
          </cell>
          <cell r="D348" t="str">
            <v>PJM</v>
          </cell>
          <cell r="E348" t="str">
            <v>Spinning Reserves</v>
          </cell>
        </row>
        <row r="349">
          <cell r="C349" t="str">
            <v>Low</v>
          </cell>
          <cell r="D349" t="str">
            <v>ISONE</v>
          </cell>
          <cell r="E349" t="str">
            <v>Spinning Reserves</v>
          </cell>
        </row>
        <row r="350">
          <cell r="C350" t="str">
            <v>Low</v>
          </cell>
          <cell r="D350" t="str">
            <v>ERCOT</v>
          </cell>
          <cell r="E350" t="str">
            <v>Spinning Reserves</v>
          </cell>
        </row>
        <row r="351">
          <cell r="C351" t="str">
            <v>Low</v>
          </cell>
          <cell r="D351" t="str">
            <v>CAISO</v>
          </cell>
          <cell r="E351" t="str">
            <v>Spinning Reserves</v>
          </cell>
        </row>
        <row r="352">
          <cell r="C352" t="str">
            <v>Low</v>
          </cell>
          <cell r="D352" t="str">
            <v>NYISO</v>
          </cell>
          <cell r="E352" t="str">
            <v>Spinning Reserves</v>
          </cell>
        </row>
        <row r="353">
          <cell r="C353" t="str">
            <v>Low</v>
          </cell>
          <cell r="D353" t="str">
            <v>MISO</v>
          </cell>
          <cell r="E353" t="str">
            <v>Spinning Reserves</v>
          </cell>
        </row>
        <row r="354">
          <cell r="C354" t="str">
            <v>Low</v>
          </cell>
          <cell r="D354" t="str">
            <v>SOUTHEAST</v>
          </cell>
          <cell r="E354" t="str">
            <v>Spinning Reserves</v>
          </cell>
        </row>
        <row r="355">
          <cell r="C355" t="str">
            <v>Low</v>
          </cell>
          <cell r="D355" t="str">
            <v>SPP</v>
          </cell>
          <cell r="E355" t="str">
            <v>Spinning Reserves</v>
          </cell>
        </row>
        <row r="356">
          <cell r="C356" t="str">
            <v>Low</v>
          </cell>
          <cell r="D356" t="str">
            <v>WECC (Non-CA)</v>
          </cell>
          <cell r="E356" t="str">
            <v>Spinning Reserves</v>
          </cell>
        </row>
        <row r="357">
          <cell r="C357" t="str">
            <v>Low</v>
          </cell>
          <cell r="D357" t="str">
            <v>United Kingdom</v>
          </cell>
          <cell r="E357" t="str">
            <v>Spinning Reserves</v>
          </cell>
        </row>
        <row r="358">
          <cell r="C358" t="str">
            <v>Low</v>
          </cell>
          <cell r="D358" t="str">
            <v>Australia</v>
          </cell>
          <cell r="E358" t="str">
            <v>Spinning Reserves</v>
          </cell>
        </row>
        <row r="359">
          <cell r="C359" t="str">
            <v>Low</v>
          </cell>
          <cell r="D359" t="str">
            <v>Germany</v>
          </cell>
          <cell r="E359" t="str">
            <v>Spinning Reserves</v>
          </cell>
        </row>
        <row r="360">
          <cell r="C360" t="str">
            <v>Low</v>
          </cell>
          <cell r="D360" t="str">
            <v>Japan</v>
          </cell>
          <cell r="E360" t="str">
            <v>Spinning Reserves</v>
          </cell>
        </row>
        <row r="361">
          <cell r="C361" t="str">
            <v>Low</v>
          </cell>
          <cell r="D361" t="str">
            <v>Country A</v>
          </cell>
          <cell r="E361" t="str">
            <v>Spinning Reserves</v>
          </cell>
        </row>
        <row r="362">
          <cell r="C362" t="str">
            <v>Low</v>
          </cell>
          <cell r="D362" t="str">
            <v>Country B</v>
          </cell>
          <cell r="E362" t="str">
            <v>Spinning Reserves</v>
          </cell>
        </row>
        <row r="363">
          <cell r="C363" t="str">
            <v>Low</v>
          </cell>
          <cell r="D363" t="str">
            <v>Country C</v>
          </cell>
          <cell r="E363" t="str">
            <v>Spinning Reserves</v>
          </cell>
        </row>
        <row r="364">
          <cell r="C364" t="str">
            <v>Low</v>
          </cell>
          <cell r="D364" t="str">
            <v>Country D</v>
          </cell>
          <cell r="E364" t="str">
            <v>Spinning Reserves</v>
          </cell>
        </row>
        <row r="365">
          <cell r="C365" t="str">
            <v>Base</v>
          </cell>
          <cell r="D365" t="str">
            <v>PJM</v>
          </cell>
          <cell r="E365" t="str">
            <v>Spinning Reserves</v>
          </cell>
        </row>
        <row r="366">
          <cell r="C366" t="str">
            <v>Base</v>
          </cell>
          <cell r="D366" t="str">
            <v>ISONE</v>
          </cell>
          <cell r="E366" t="str">
            <v>Spinning Reserves</v>
          </cell>
        </row>
        <row r="367">
          <cell r="C367" t="str">
            <v>Base</v>
          </cell>
          <cell r="D367" t="str">
            <v>ERCOT</v>
          </cell>
          <cell r="E367" t="str">
            <v>Spinning Reserves</v>
          </cell>
        </row>
        <row r="368">
          <cell r="C368" t="str">
            <v>Base</v>
          </cell>
          <cell r="D368" t="str">
            <v>CAISO</v>
          </cell>
          <cell r="E368" t="str">
            <v>Spinning Reserves</v>
          </cell>
        </row>
        <row r="369">
          <cell r="C369" t="str">
            <v>Base</v>
          </cell>
          <cell r="D369" t="str">
            <v>NYISO</v>
          </cell>
          <cell r="E369" t="str">
            <v>Spinning Reserves</v>
          </cell>
        </row>
        <row r="370">
          <cell r="C370" t="str">
            <v>Base</v>
          </cell>
          <cell r="D370" t="str">
            <v>MISO</v>
          </cell>
          <cell r="E370" t="str">
            <v>Spinning Reserves</v>
          </cell>
        </row>
        <row r="371">
          <cell r="C371" t="str">
            <v>Base</v>
          </cell>
          <cell r="D371" t="str">
            <v>SOUTHEAST</v>
          </cell>
          <cell r="E371" t="str">
            <v>Spinning Reserves</v>
          </cell>
        </row>
        <row r="372">
          <cell r="C372" t="str">
            <v>Base</v>
          </cell>
          <cell r="D372" t="str">
            <v>SPP</v>
          </cell>
          <cell r="E372" t="str">
            <v>Spinning Reserves</v>
          </cell>
        </row>
        <row r="373">
          <cell r="C373" t="str">
            <v>Base</v>
          </cell>
          <cell r="D373" t="str">
            <v>WECC (Non-CA)</v>
          </cell>
          <cell r="E373" t="str">
            <v>Spinning Reserves</v>
          </cell>
        </row>
        <row r="374">
          <cell r="C374" t="str">
            <v>Base</v>
          </cell>
          <cell r="D374" t="str">
            <v>United Kingdom</v>
          </cell>
          <cell r="E374" t="str">
            <v>Spinning Reserves</v>
          </cell>
        </row>
        <row r="375">
          <cell r="C375" t="str">
            <v>Base</v>
          </cell>
          <cell r="D375" t="str">
            <v>Australia</v>
          </cell>
          <cell r="E375" t="str">
            <v>Spinning Reserves</v>
          </cell>
        </row>
        <row r="376">
          <cell r="C376" t="str">
            <v>Base</v>
          </cell>
          <cell r="D376" t="str">
            <v>Germany</v>
          </cell>
          <cell r="E376" t="str">
            <v>Spinning Reserves</v>
          </cell>
        </row>
        <row r="377">
          <cell r="C377" t="str">
            <v>Base</v>
          </cell>
          <cell r="D377" t="str">
            <v>Japan</v>
          </cell>
          <cell r="E377" t="str">
            <v>Spinning Reserves</v>
          </cell>
        </row>
        <row r="378">
          <cell r="C378" t="str">
            <v>Base</v>
          </cell>
          <cell r="D378" t="str">
            <v>Country A</v>
          </cell>
          <cell r="E378" t="str">
            <v>Spinning Reserves</v>
          </cell>
        </row>
        <row r="379">
          <cell r="C379" t="str">
            <v>Base</v>
          </cell>
          <cell r="D379" t="str">
            <v>Country B</v>
          </cell>
          <cell r="E379" t="str">
            <v>Spinning Reserves</v>
          </cell>
        </row>
        <row r="380">
          <cell r="C380" t="str">
            <v>Base</v>
          </cell>
          <cell r="D380" t="str">
            <v>Country C</v>
          </cell>
          <cell r="E380" t="str">
            <v>Spinning Reserves</v>
          </cell>
        </row>
        <row r="381">
          <cell r="C381" t="str">
            <v>Base</v>
          </cell>
          <cell r="D381" t="str">
            <v>Country D</v>
          </cell>
          <cell r="E381" t="str">
            <v>Spinning Reserves</v>
          </cell>
        </row>
        <row r="382">
          <cell r="C382" t="str">
            <v>High</v>
          </cell>
          <cell r="D382" t="str">
            <v>PJM</v>
          </cell>
          <cell r="E382" t="str">
            <v>Spinning Reserves</v>
          </cell>
        </row>
        <row r="383">
          <cell r="C383" t="str">
            <v>High</v>
          </cell>
          <cell r="D383" t="str">
            <v>ISONE</v>
          </cell>
          <cell r="E383" t="str">
            <v>Spinning Reserves</v>
          </cell>
        </row>
        <row r="384">
          <cell r="C384" t="str">
            <v>High</v>
          </cell>
          <cell r="D384" t="str">
            <v>ERCOT</v>
          </cell>
          <cell r="E384" t="str">
            <v>Spinning Reserves</v>
          </cell>
        </row>
        <row r="385">
          <cell r="C385" t="str">
            <v>High</v>
          </cell>
          <cell r="D385" t="str">
            <v>CAISO</v>
          </cell>
          <cell r="E385" t="str">
            <v>Spinning Reserves</v>
          </cell>
        </row>
        <row r="386">
          <cell r="C386" t="str">
            <v>High</v>
          </cell>
          <cell r="D386" t="str">
            <v>NYISO</v>
          </cell>
          <cell r="E386" t="str">
            <v>Spinning Reserves</v>
          </cell>
        </row>
        <row r="387">
          <cell r="C387" t="str">
            <v>High</v>
          </cell>
          <cell r="D387" t="str">
            <v>MISO</v>
          </cell>
          <cell r="E387" t="str">
            <v>Spinning Reserves</v>
          </cell>
        </row>
        <row r="388">
          <cell r="C388" t="str">
            <v>High</v>
          </cell>
          <cell r="D388" t="str">
            <v>SOUTHEAST</v>
          </cell>
          <cell r="E388" t="str">
            <v>Spinning Reserves</v>
          </cell>
        </row>
        <row r="389">
          <cell r="C389" t="str">
            <v>High</v>
          </cell>
          <cell r="D389" t="str">
            <v>SPP</v>
          </cell>
          <cell r="E389" t="str">
            <v>Spinning Reserves</v>
          </cell>
        </row>
        <row r="390">
          <cell r="C390" t="str">
            <v>High</v>
          </cell>
          <cell r="D390" t="str">
            <v>WECC (Non-CA)</v>
          </cell>
          <cell r="E390" t="str">
            <v>Spinning Reserves</v>
          </cell>
        </row>
        <row r="391">
          <cell r="C391" t="str">
            <v>High</v>
          </cell>
          <cell r="D391" t="str">
            <v>United Kingdom</v>
          </cell>
          <cell r="E391" t="str">
            <v>Spinning Reserves</v>
          </cell>
        </row>
        <row r="392">
          <cell r="C392" t="str">
            <v>High</v>
          </cell>
          <cell r="D392" t="str">
            <v>Australia</v>
          </cell>
          <cell r="E392" t="str">
            <v>Spinning Reserves</v>
          </cell>
        </row>
        <row r="393">
          <cell r="C393" t="str">
            <v>High</v>
          </cell>
          <cell r="D393" t="str">
            <v>Germany</v>
          </cell>
          <cell r="E393" t="str">
            <v>Spinning Reserves</v>
          </cell>
        </row>
        <row r="394">
          <cell r="C394" t="str">
            <v>High</v>
          </cell>
          <cell r="D394" t="str">
            <v>Japan</v>
          </cell>
          <cell r="E394" t="str">
            <v>Spinning Reserves</v>
          </cell>
        </row>
        <row r="395">
          <cell r="C395" t="str">
            <v>High</v>
          </cell>
          <cell r="D395" t="str">
            <v>Country A</v>
          </cell>
          <cell r="E395" t="str">
            <v>Spinning Reserves</v>
          </cell>
        </row>
        <row r="396">
          <cell r="C396" t="str">
            <v>High</v>
          </cell>
          <cell r="D396" t="str">
            <v>Country B</v>
          </cell>
          <cell r="E396" t="str">
            <v>Spinning Reserves</v>
          </cell>
        </row>
        <row r="397">
          <cell r="C397" t="str">
            <v>High</v>
          </cell>
          <cell r="D397" t="str">
            <v>Country C</v>
          </cell>
          <cell r="E397" t="str">
            <v>Spinning Reserves</v>
          </cell>
        </row>
        <row r="398">
          <cell r="C398" t="str">
            <v>High</v>
          </cell>
          <cell r="D398" t="str">
            <v>Country D</v>
          </cell>
          <cell r="E398" t="str">
            <v>Spinning Reserves</v>
          </cell>
        </row>
        <row r="399">
          <cell r="C399" t="str">
            <v>Low</v>
          </cell>
          <cell r="D399" t="str">
            <v>PJM</v>
          </cell>
          <cell r="E399" t="str">
            <v>Spinning Reserves</v>
          </cell>
        </row>
        <row r="400">
          <cell r="C400" t="str">
            <v>Low</v>
          </cell>
          <cell r="D400" t="str">
            <v>ISONE</v>
          </cell>
          <cell r="E400" t="str">
            <v>Spinning Reserves</v>
          </cell>
        </row>
        <row r="401">
          <cell r="C401" t="str">
            <v>Low</v>
          </cell>
          <cell r="D401" t="str">
            <v>ERCOT</v>
          </cell>
          <cell r="E401" t="str">
            <v>Spinning Reserves</v>
          </cell>
        </row>
        <row r="402">
          <cell r="C402" t="str">
            <v>Low</v>
          </cell>
          <cell r="D402" t="str">
            <v>CAISO</v>
          </cell>
          <cell r="E402" t="str">
            <v>Spinning Reserves</v>
          </cell>
        </row>
        <row r="403">
          <cell r="C403" t="str">
            <v>Low</v>
          </cell>
          <cell r="D403" t="str">
            <v>NYISO</v>
          </cell>
          <cell r="E403" t="str">
            <v>Spinning Reserves</v>
          </cell>
        </row>
        <row r="404">
          <cell r="C404" t="str">
            <v>Low</v>
          </cell>
          <cell r="D404" t="str">
            <v>MISO</v>
          </cell>
          <cell r="E404" t="str">
            <v>Spinning Reserves</v>
          </cell>
        </row>
        <row r="405">
          <cell r="C405" t="str">
            <v>Low</v>
          </cell>
          <cell r="D405" t="str">
            <v>SOUTHEAST</v>
          </cell>
          <cell r="E405" t="str">
            <v>Spinning Reserves</v>
          </cell>
        </row>
        <row r="406">
          <cell r="C406" t="str">
            <v>Low</v>
          </cell>
          <cell r="D406" t="str">
            <v>SPP</v>
          </cell>
          <cell r="E406" t="str">
            <v>Spinning Reserves</v>
          </cell>
        </row>
        <row r="407">
          <cell r="C407" t="str">
            <v>Low</v>
          </cell>
          <cell r="D407" t="str">
            <v>WECC (Non-CA)</v>
          </cell>
          <cell r="E407" t="str">
            <v>Spinning Reserves</v>
          </cell>
        </row>
        <row r="408">
          <cell r="C408" t="str">
            <v>Low</v>
          </cell>
          <cell r="D408" t="str">
            <v>United Kingdom</v>
          </cell>
          <cell r="E408" t="str">
            <v>Spinning Reserves</v>
          </cell>
        </row>
        <row r="409">
          <cell r="C409" t="str">
            <v>Low</v>
          </cell>
          <cell r="D409" t="str">
            <v>Australia</v>
          </cell>
          <cell r="E409" t="str">
            <v>Spinning Reserves</v>
          </cell>
        </row>
        <row r="410">
          <cell r="C410" t="str">
            <v>Low</v>
          </cell>
          <cell r="D410" t="str">
            <v>Germany</v>
          </cell>
          <cell r="E410" t="str">
            <v>Spinning Reserves</v>
          </cell>
        </row>
        <row r="411">
          <cell r="C411" t="str">
            <v>Low</v>
          </cell>
          <cell r="D411" t="str">
            <v>Japan</v>
          </cell>
          <cell r="E411" t="str">
            <v>Spinning Reserves</v>
          </cell>
        </row>
        <row r="412">
          <cell r="C412" t="str">
            <v>Low</v>
          </cell>
          <cell r="D412" t="str">
            <v>Country A</v>
          </cell>
          <cell r="E412" t="str">
            <v>Spinning Reserves</v>
          </cell>
        </row>
        <row r="413">
          <cell r="C413" t="str">
            <v>Low</v>
          </cell>
          <cell r="D413" t="str">
            <v>Country B</v>
          </cell>
          <cell r="E413" t="str">
            <v>Spinning Reserves</v>
          </cell>
        </row>
        <row r="414">
          <cell r="C414" t="str">
            <v>Low</v>
          </cell>
          <cell r="D414" t="str">
            <v>Country C</v>
          </cell>
          <cell r="E414" t="str">
            <v>Spinning Reserves</v>
          </cell>
        </row>
        <row r="415">
          <cell r="C415" t="str">
            <v>Low</v>
          </cell>
          <cell r="D415" t="str">
            <v>Country D</v>
          </cell>
          <cell r="E415" t="str">
            <v>Spinning Reserves</v>
          </cell>
        </row>
        <row r="416">
          <cell r="C416" t="str">
            <v>Base</v>
          </cell>
          <cell r="D416" t="str">
            <v>PJM</v>
          </cell>
          <cell r="E416" t="str">
            <v>Regulation</v>
          </cell>
        </row>
        <row r="417">
          <cell r="C417" t="str">
            <v>Base</v>
          </cell>
          <cell r="D417" t="str">
            <v>ISONE</v>
          </cell>
          <cell r="E417" t="str">
            <v>Regulation</v>
          </cell>
        </row>
        <row r="418">
          <cell r="C418" t="str">
            <v>Base</v>
          </cell>
          <cell r="D418" t="str">
            <v>ERCOT</v>
          </cell>
          <cell r="E418" t="str">
            <v>Regulation</v>
          </cell>
        </row>
        <row r="419">
          <cell r="C419" t="str">
            <v>Base</v>
          </cell>
          <cell r="D419" t="str">
            <v>CAISO</v>
          </cell>
          <cell r="E419" t="str">
            <v>Regulation</v>
          </cell>
        </row>
        <row r="420">
          <cell r="C420" t="str">
            <v>Base</v>
          </cell>
          <cell r="D420" t="str">
            <v>NYISO</v>
          </cell>
          <cell r="E420" t="str">
            <v>Regulation</v>
          </cell>
        </row>
        <row r="421">
          <cell r="C421" t="str">
            <v>Base</v>
          </cell>
          <cell r="D421" t="str">
            <v>MISO</v>
          </cell>
          <cell r="E421" t="str">
            <v>Regulation</v>
          </cell>
        </row>
        <row r="422">
          <cell r="C422" t="str">
            <v>Base</v>
          </cell>
          <cell r="D422" t="str">
            <v>SOUTHEAST</v>
          </cell>
          <cell r="E422" t="str">
            <v>Regulation</v>
          </cell>
        </row>
        <row r="423">
          <cell r="C423" t="str">
            <v>Base</v>
          </cell>
          <cell r="D423" t="str">
            <v>SPP</v>
          </cell>
          <cell r="E423" t="str">
            <v>Regulation</v>
          </cell>
        </row>
        <row r="424">
          <cell r="C424" t="str">
            <v>Base</v>
          </cell>
          <cell r="D424" t="str">
            <v>WECC (Non-CA)</v>
          </cell>
          <cell r="E424" t="str">
            <v>Regulation</v>
          </cell>
        </row>
        <row r="425">
          <cell r="C425" t="str">
            <v>Base</v>
          </cell>
          <cell r="D425" t="str">
            <v>United Kingdom</v>
          </cell>
          <cell r="E425" t="str">
            <v>Regulation</v>
          </cell>
        </row>
        <row r="426">
          <cell r="C426" t="str">
            <v>Base</v>
          </cell>
          <cell r="D426" t="str">
            <v>Australia</v>
          </cell>
          <cell r="E426" t="str">
            <v>Regulation</v>
          </cell>
        </row>
        <row r="427">
          <cell r="C427" t="str">
            <v>Base</v>
          </cell>
          <cell r="D427" t="str">
            <v>Germany</v>
          </cell>
          <cell r="E427" t="str">
            <v>Regulation</v>
          </cell>
        </row>
        <row r="428">
          <cell r="C428" t="str">
            <v>Base</v>
          </cell>
          <cell r="D428" t="str">
            <v>Japan</v>
          </cell>
          <cell r="E428" t="str">
            <v>Regulation</v>
          </cell>
        </row>
        <row r="429">
          <cell r="C429" t="str">
            <v>Base</v>
          </cell>
          <cell r="D429" t="str">
            <v>Country A</v>
          </cell>
          <cell r="E429" t="str">
            <v>Regulation</v>
          </cell>
        </row>
        <row r="430">
          <cell r="C430" t="str">
            <v>Base</v>
          </cell>
          <cell r="D430" t="str">
            <v>Country B</v>
          </cell>
          <cell r="E430" t="str">
            <v>Regulation</v>
          </cell>
        </row>
        <row r="431">
          <cell r="C431" t="str">
            <v>Base</v>
          </cell>
          <cell r="D431" t="str">
            <v>Country C</v>
          </cell>
          <cell r="E431" t="str">
            <v>Regulation</v>
          </cell>
        </row>
        <row r="432">
          <cell r="C432" t="str">
            <v>Base</v>
          </cell>
          <cell r="D432" t="str">
            <v>Country D</v>
          </cell>
          <cell r="E432" t="str">
            <v>Regulation</v>
          </cell>
        </row>
        <row r="433">
          <cell r="C433" t="str">
            <v>High</v>
          </cell>
          <cell r="D433" t="str">
            <v>PJM</v>
          </cell>
          <cell r="E433" t="str">
            <v>Regulation</v>
          </cell>
        </row>
        <row r="434">
          <cell r="C434" t="str">
            <v>High</v>
          </cell>
          <cell r="D434" t="str">
            <v>ISONE</v>
          </cell>
          <cell r="E434" t="str">
            <v>Regulation</v>
          </cell>
        </row>
        <row r="435">
          <cell r="C435" t="str">
            <v>High</v>
          </cell>
          <cell r="D435" t="str">
            <v>ERCOT</v>
          </cell>
          <cell r="E435" t="str">
            <v>Regulation</v>
          </cell>
        </row>
        <row r="436">
          <cell r="C436" t="str">
            <v>High</v>
          </cell>
          <cell r="D436" t="str">
            <v>CAISO</v>
          </cell>
          <cell r="E436" t="str">
            <v>Regulation</v>
          </cell>
        </row>
        <row r="437">
          <cell r="C437" t="str">
            <v>High</v>
          </cell>
          <cell r="D437" t="str">
            <v>NYISO</v>
          </cell>
          <cell r="E437" t="str">
            <v>Regulation</v>
          </cell>
        </row>
        <row r="438">
          <cell r="C438" t="str">
            <v>High</v>
          </cell>
          <cell r="D438" t="str">
            <v>MISO</v>
          </cell>
          <cell r="E438" t="str">
            <v>Regulation</v>
          </cell>
        </row>
        <row r="439">
          <cell r="C439" t="str">
            <v>High</v>
          </cell>
          <cell r="D439" t="str">
            <v>SOUTHEAST</v>
          </cell>
          <cell r="E439" t="str">
            <v>Regulation</v>
          </cell>
        </row>
        <row r="440">
          <cell r="C440" t="str">
            <v>High</v>
          </cell>
          <cell r="D440" t="str">
            <v>SPP</v>
          </cell>
          <cell r="E440" t="str">
            <v>Regulation</v>
          </cell>
        </row>
        <row r="441">
          <cell r="C441" t="str">
            <v>High</v>
          </cell>
          <cell r="D441" t="str">
            <v>WECC (Non-CA)</v>
          </cell>
          <cell r="E441" t="str">
            <v>Regulation</v>
          </cell>
        </row>
        <row r="442">
          <cell r="C442" t="str">
            <v>High</v>
          </cell>
          <cell r="D442" t="str">
            <v>United Kingdom</v>
          </cell>
          <cell r="E442" t="str">
            <v>Regulation</v>
          </cell>
        </row>
        <row r="443">
          <cell r="C443" t="str">
            <v>High</v>
          </cell>
          <cell r="D443" t="str">
            <v>Australia</v>
          </cell>
          <cell r="E443" t="str">
            <v>Regulation</v>
          </cell>
        </row>
        <row r="444">
          <cell r="C444" t="str">
            <v>High</v>
          </cell>
          <cell r="D444" t="str">
            <v>Germany</v>
          </cell>
          <cell r="E444" t="str">
            <v>Regulation</v>
          </cell>
        </row>
        <row r="445">
          <cell r="C445" t="str">
            <v>High</v>
          </cell>
          <cell r="D445" t="str">
            <v>Japan</v>
          </cell>
          <cell r="E445" t="str">
            <v>Regulation</v>
          </cell>
        </row>
        <row r="446">
          <cell r="C446" t="str">
            <v>High</v>
          </cell>
          <cell r="D446" t="str">
            <v>Country A</v>
          </cell>
          <cell r="E446" t="str">
            <v>Regulation</v>
          </cell>
        </row>
        <row r="447">
          <cell r="C447" t="str">
            <v>High</v>
          </cell>
          <cell r="D447" t="str">
            <v>Country B</v>
          </cell>
          <cell r="E447" t="str">
            <v>Regulation</v>
          </cell>
        </row>
        <row r="448">
          <cell r="C448" t="str">
            <v>High</v>
          </cell>
          <cell r="D448" t="str">
            <v>Country C</v>
          </cell>
          <cell r="E448" t="str">
            <v>Regulation</v>
          </cell>
        </row>
        <row r="449">
          <cell r="C449" t="str">
            <v>High</v>
          </cell>
          <cell r="D449" t="str">
            <v>Country D</v>
          </cell>
          <cell r="E449" t="str">
            <v>Regulation</v>
          </cell>
        </row>
        <row r="450">
          <cell r="C450" t="str">
            <v>Low</v>
          </cell>
          <cell r="D450" t="str">
            <v>PJM</v>
          </cell>
          <cell r="E450" t="str">
            <v>Regulation</v>
          </cell>
        </row>
        <row r="451">
          <cell r="C451" t="str">
            <v>Low</v>
          </cell>
          <cell r="D451" t="str">
            <v>ISONE</v>
          </cell>
          <cell r="E451" t="str">
            <v>Regulation</v>
          </cell>
        </row>
        <row r="452">
          <cell r="C452" t="str">
            <v>Low</v>
          </cell>
          <cell r="D452" t="str">
            <v>ERCOT</v>
          </cell>
          <cell r="E452" t="str">
            <v>Regulation</v>
          </cell>
        </row>
        <row r="453">
          <cell r="C453" t="str">
            <v>Low</v>
          </cell>
          <cell r="D453" t="str">
            <v>CAISO</v>
          </cell>
          <cell r="E453" t="str">
            <v>Regulation</v>
          </cell>
        </row>
        <row r="454">
          <cell r="C454" t="str">
            <v>Low</v>
          </cell>
          <cell r="D454" t="str">
            <v>NYISO</v>
          </cell>
          <cell r="E454" t="str">
            <v>Regulation</v>
          </cell>
        </row>
        <row r="455">
          <cell r="C455" t="str">
            <v>Low</v>
          </cell>
          <cell r="D455" t="str">
            <v>MISO</v>
          </cell>
          <cell r="E455" t="str">
            <v>Regulation</v>
          </cell>
        </row>
        <row r="456">
          <cell r="C456" t="str">
            <v>Low</v>
          </cell>
          <cell r="D456" t="str">
            <v>SOUTHEAST</v>
          </cell>
          <cell r="E456" t="str">
            <v>Regulation</v>
          </cell>
        </row>
        <row r="457">
          <cell r="C457" t="str">
            <v>Low</v>
          </cell>
          <cell r="D457" t="str">
            <v>SPP</v>
          </cell>
          <cell r="E457" t="str">
            <v>Regulation</v>
          </cell>
        </row>
        <row r="458">
          <cell r="C458" t="str">
            <v>Low</v>
          </cell>
          <cell r="D458" t="str">
            <v>WECC (Non-CA)</v>
          </cell>
          <cell r="E458" t="str">
            <v>Regulation</v>
          </cell>
        </row>
        <row r="459">
          <cell r="C459" t="str">
            <v>Low</v>
          </cell>
          <cell r="D459" t="str">
            <v>United Kingdom</v>
          </cell>
          <cell r="E459" t="str">
            <v>Regulation</v>
          </cell>
        </row>
        <row r="460">
          <cell r="C460" t="str">
            <v>Low</v>
          </cell>
          <cell r="D460" t="str">
            <v>Australia</v>
          </cell>
          <cell r="E460" t="str">
            <v>Regulation</v>
          </cell>
        </row>
        <row r="461">
          <cell r="C461" t="str">
            <v>Low</v>
          </cell>
          <cell r="D461" t="str">
            <v>Germany</v>
          </cell>
          <cell r="E461" t="str">
            <v>Regulation</v>
          </cell>
        </row>
        <row r="462">
          <cell r="C462" t="str">
            <v>Low</v>
          </cell>
          <cell r="D462" t="str">
            <v>Japan</v>
          </cell>
          <cell r="E462" t="str">
            <v>Regulation</v>
          </cell>
        </row>
        <row r="463">
          <cell r="C463" t="str">
            <v>Low</v>
          </cell>
          <cell r="D463" t="str">
            <v>Country A</v>
          </cell>
          <cell r="E463" t="str">
            <v>Regulation</v>
          </cell>
        </row>
        <row r="464">
          <cell r="C464" t="str">
            <v>Low</v>
          </cell>
          <cell r="D464" t="str">
            <v>Country B</v>
          </cell>
          <cell r="E464" t="str">
            <v>Regulation</v>
          </cell>
        </row>
        <row r="465">
          <cell r="C465" t="str">
            <v>Low</v>
          </cell>
          <cell r="D465" t="str">
            <v>Country C</v>
          </cell>
          <cell r="E465" t="str">
            <v>Regulation</v>
          </cell>
        </row>
        <row r="466">
          <cell r="C466" t="str">
            <v>Low</v>
          </cell>
          <cell r="D466" t="str">
            <v>Country D</v>
          </cell>
          <cell r="E466" t="str">
            <v>Regulation</v>
          </cell>
        </row>
        <row r="467">
          <cell r="C467" t="str">
            <v>Base</v>
          </cell>
          <cell r="D467" t="str">
            <v>PJM</v>
          </cell>
          <cell r="E467" t="str">
            <v>Grid Services</v>
          </cell>
        </row>
        <row r="468">
          <cell r="C468" t="str">
            <v>Base</v>
          </cell>
          <cell r="D468" t="str">
            <v>ISONE</v>
          </cell>
          <cell r="E468" t="str">
            <v>Grid Services</v>
          </cell>
        </row>
        <row r="469">
          <cell r="C469" t="str">
            <v>Base</v>
          </cell>
          <cell r="D469" t="str">
            <v>ERCOT</v>
          </cell>
          <cell r="E469" t="str">
            <v>Grid Services</v>
          </cell>
        </row>
        <row r="470">
          <cell r="C470" t="str">
            <v>Base</v>
          </cell>
          <cell r="D470" t="str">
            <v>CAISO</v>
          </cell>
          <cell r="E470" t="str">
            <v>Grid Services</v>
          </cell>
        </row>
        <row r="471">
          <cell r="C471" t="str">
            <v>Base</v>
          </cell>
          <cell r="D471" t="str">
            <v>NYISO</v>
          </cell>
          <cell r="E471" t="str">
            <v>Grid Services</v>
          </cell>
        </row>
        <row r="472">
          <cell r="C472" t="str">
            <v>Base</v>
          </cell>
          <cell r="D472" t="str">
            <v>MISO</v>
          </cell>
          <cell r="E472" t="str">
            <v>Grid Services</v>
          </cell>
        </row>
        <row r="473">
          <cell r="C473" t="str">
            <v>Base</v>
          </cell>
          <cell r="D473" t="str">
            <v>SOUTHEAST</v>
          </cell>
          <cell r="E473" t="str">
            <v>Grid Services</v>
          </cell>
        </row>
        <row r="474">
          <cell r="C474" t="str">
            <v>Base</v>
          </cell>
          <cell r="D474" t="str">
            <v>SPP</v>
          </cell>
          <cell r="E474" t="str">
            <v>Grid Services</v>
          </cell>
        </row>
        <row r="475">
          <cell r="C475" t="str">
            <v>Base</v>
          </cell>
          <cell r="D475" t="str">
            <v>WECC (Non-CA)</v>
          </cell>
          <cell r="E475" t="str">
            <v>Grid Services</v>
          </cell>
        </row>
        <row r="476">
          <cell r="C476" t="str">
            <v>Base</v>
          </cell>
          <cell r="D476" t="str">
            <v>United Kingdom</v>
          </cell>
          <cell r="E476" t="str">
            <v>Grid Services</v>
          </cell>
        </row>
        <row r="477">
          <cell r="C477" t="str">
            <v>Base</v>
          </cell>
          <cell r="D477" t="str">
            <v>Australia</v>
          </cell>
          <cell r="E477" t="str">
            <v>Grid Services</v>
          </cell>
        </row>
        <row r="478">
          <cell r="C478" t="str">
            <v>Base</v>
          </cell>
          <cell r="D478" t="str">
            <v>Germany</v>
          </cell>
          <cell r="E478" t="str">
            <v>Grid Services</v>
          </cell>
        </row>
        <row r="479">
          <cell r="C479" t="str">
            <v>Base</v>
          </cell>
          <cell r="D479" t="str">
            <v>Japan</v>
          </cell>
          <cell r="E479" t="str">
            <v>Grid Services</v>
          </cell>
        </row>
        <row r="480">
          <cell r="C480" t="str">
            <v>Base</v>
          </cell>
          <cell r="D480" t="str">
            <v>Country A</v>
          </cell>
          <cell r="E480" t="str">
            <v>Grid Services</v>
          </cell>
        </row>
        <row r="481">
          <cell r="C481" t="str">
            <v>Base</v>
          </cell>
          <cell r="D481" t="str">
            <v>Country B</v>
          </cell>
          <cell r="E481" t="str">
            <v>Grid Services</v>
          </cell>
        </row>
        <row r="482">
          <cell r="C482" t="str">
            <v>Base</v>
          </cell>
          <cell r="D482" t="str">
            <v>Country C</v>
          </cell>
          <cell r="E482" t="str">
            <v>Grid Services</v>
          </cell>
        </row>
        <row r="483">
          <cell r="C483" t="str">
            <v>Base</v>
          </cell>
          <cell r="D483" t="str">
            <v>Country D</v>
          </cell>
          <cell r="E483" t="str">
            <v>Grid Services</v>
          </cell>
        </row>
        <row r="484">
          <cell r="C484" t="str">
            <v>High</v>
          </cell>
          <cell r="D484" t="str">
            <v>PJM</v>
          </cell>
          <cell r="E484" t="str">
            <v>Grid Services</v>
          </cell>
        </row>
        <row r="485">
          <cell r="C485" t="str">
            <v>High</v>
          </cell>
          <cell r="D485" t="str">
            <v>ISONE</v>
          </cell>
          <cell r="E485" t="str">
            <v>Grid Services</v>
          </cell>
        </row>
        <row r="486">
          <cell r="C486" t="str">
            <v>High</v>
          </cell>
          <cell r="D486" t="str">
            <v>ERCOT</v>
          </cell>
          <cell r="E486" t="str">
            <v>Grid Services</v>
          </cell>
        </row>
        <row r="487">
          <cell r="C487" t="str">
            <v>High</v>
          </cell>
          <cell r="D487" t="str">
            <v>CAISO</v>
          </cell>
          <cell r="E487" t="str">
            <v>Grid Services</v>
          </cell>
        </row>
        <row r="488">
          <cell r="C488" t="str">
            <v>High</v>
          </cell>
          <cell r="D488" t="str">
            <v>NYISO</v>
          </cell>
          <cell r="E488" t="str">
            <v>Grid Services</v>
          </cell>
        </row>
        <row r="489">
          <cell r="C489" t="str">
            <v>High</v>
          </cell>
          <cell r="D489" t="str">
            <v>MISO</v>
          </cell>
          <cell r="E489" t="str">
            <v>Grid Services</v>
          </cell>
        </row>
        <row r="490">
          <cell r="C490" t="str">
            <v>High</v>
          </cell>
          <cell r="D490" t="str">
            <v>SOUTHEAST</v>
          </cell>
          <cell r="E490" t="str">
            <v>Grid Services</v>
          </cell>
        </row>
        <row r="491">
          <cell r="C491" t="str">
            <v>High</v>
          </cell>
          <cell r="D491" t="str">
            <v>SPP</v>
          </cell>
          <cell r="E491" t="str">
            <v>Grid Services</v>
          </cell>
        </row>
        <row r="492">
          <cell r="C492" t="str">
            <v>High</v>
          </cell>
          <cell r="D492" t="str">
            <v>WECC (Non-CA)</v>
          </cell>
          <cell r="E492" t="str">
            <v>Grid Services</v>
          </cell>
        </row>
        <row r="493">
          <cell r="C493" t="str">
            <v>High</v>
          </cell>
          <cell r="D493" t="str">
            <v>United Kingdom</v>
          </cell>
          <cell r="E493" t="str">
            <v>Grid Services</v>
          </cell>
        </row>
        <row r="494">
          <cell r="C494" t="str">
            <v>High</v>
          </cell>
          <cell r="D494" t="str">
            <v>Australia</v>
          </cell>
          <cell r="E494" t="str">
            <v>Grid Services</v>
          </cell>
        </row>
        <row r="495">
          <cell r="C495" t="str">
            <v>High</v>
          </cell>
          <cell r="D495" t="str">
            <v>Germany</v>
          </cell>
          <cell r="E495" t="str">
            <v>Grid Services</v>
          </cell>
        </row>
        <row r="496">
          <cell r="C496" t="str">
            <v>High</v>
          </cell>
          <cell r="D496" t="str">
            <v>Japan</v>
          </cell>
          <cell r="E496" t="str">
            <v>Grid Services</v>
          </cell>
        </row>
        <row r="497">
          <cell r="C497" t="str">
            <v>High</v>
          </cell>
          <cell r="D497" t="str">
            <v>Country A</v>
          </cell>
          <cell r="E497" t="str">
            <v>Grid Services</v>
          </cell>
        </row>
        <row r="498">
          <cell r="C498" t="str">
            <v>High</v>
          </cell>
          <cell r="D498" t="str">
            <v>Country B</v>
          </cell>
          <cell r="E498" t="str">
            <v>Grid Services</v>
          </cell>
        </row>
        <row r="499">
          <cell r="C499" t="str">
            <v>High</v>
          </cell>
          <cell r="D499" t="str">
            <v>Country C</v>
          </cell>
          <cell r="E499" t="str">
            <v>Grid Services</v>
          </cell>
        </row>
        <row r="500">
          <cell r="C500" t="str">
            <v>High</v>
          </cell>
          <cell r="D500" t="str">
            <v>Country D</v>
          </cell>
          <cell r="E500" t="str">
            <v>Grid Services</v>
          </cell>
        </row>
        <row r="501">
          <cell r="C501" t="str">
            <v>Low</v>
          </cell>
          <cell r="D501" t="str">
            <v>PJM</v>
          </cell>
          <cell r="E501" t="str">
            <v>Grid Services</v>
          </cell>
        </row>
        <row r="502">
          <cell r="C502" t="str">
            <v>Low</v>
          </cell>
          <cell r="D502" t="str">
            <v>ISONE</v>
          </cell>
          <cell r="E502" t="str">
            <v>Grid Services</v>
          </cell>
        </row>
        <row r="503">
          <cell r="C503" t="str">
            <v>Low</v>
          </cell>
          <cell r="D503" t="str">
            <v>ERCOT</v>
          </cell>
          <cell r="E503" t="str">
            <v>Grid Services</v>
          </cell>
        </row>
        <row r="504">
          <cell r="C504" t="str">
            <v>Low</v>
          </cell>
          <cell r="D504" t="str">
            <v>CAISO</v>
          </cell>
          <cell r="E504" t="str">
            <v>Grid Services</v>
          </cell>
        </row>
        <row r="505">
          <cell r="C505" t="str">
            <v>Low</v>
          </cell>
          <cell r="D505" t="str">
            <v>NYISO</v>
          </cell>
          <cell r="E505" t="str">
            <v>Grid Services</v>
          </cell>
        </row>
        <row r="506">
          <cell r="C506" t="str">
            <v>Low</v>
          </cell>
          <cell r="D506" t="str">
            <v>MISO</v>
          </cell>
          <cell r="E506" t="str">
            <v>Grid Services</v>
          </cell>
        </row>
        <row r="507">
          <cell r="C507" t="str">
            <v>Low</v>
          </cell>
          <cell r="D507" t="str">
            <v>SOUTHEAST</v>
          </cell>
          <cell r="E507" t="str">
            <v>Grid Services</v>
          </cell>
        </row>
        <row r="508">
          <cell r="C508" t="str">
            <v>Low</v>
          </cell>
          <cell r="D508" t="str">
            <v>SPP</v>
          </cell>
          <cell r="E508" t="str">
            <v>Grid Services</v>
          </cell>
        </row>
        <row r="509">
          <cell r="C509" t="str">
            <v>Low</v>
          </cell>
          <cell r="D509" t="str">
            <v>WECC (Non-CA)</v>
          </cell>
          <cell r="E509" t="str">
            <v>Grid Services</v>
          </cell>
        </row>
        <row r="510">
          <cell r="C510" t="str">
            <v>Low</v>
          </cell>
          <cell r="D510" t="str">
            <v>United Kingdom</v>
          </cell>
          <cell r="E510" t="str">
            <v>Grid Services</v>
          </cell>
        </row>
        <row r="511">
          <cell r="C511" t="str">
            <v>Low</v>
          </cell>
          <cell r="D511" t="str">
            <v>Australia</v>
          </cell>
          <cell r="E511" t="str">
            <v>Grid Services</v>
          </cell>
        </row>
        <row r="512">
          <cell r="C512" t="str">
            <v>Low</v>
          </cell>
          <cell r="D512" t="str">
            <v>Germany</v>
          </cell>
          <cell r="E512" t="str">
            <v>Grid Services</v>
          </cell>
        </row>
        <row r="513">
          <cell r="C513" t="str">
            <v>Low</v>
          </cell>
          <cell r="D513" t="str">
            <v>Japan</v>
          </cell>
          <cell r="E513" t="str">
            <v>Grid Services</v>
          </cell>
        </row>
        <row r="514">
          <cell r="C514" t="str">
            <v>Low</v>
          </cell>
          <cell r="D514" t="str">
            <v>Country A</v>
          </cell>
          <cell r="E514" t="str">
            <v>Grid Services</v>
          </cell>
        </row>
        <row r="515">
          <cell r="C515" t="str">
            <v>Low</v>
          </cell>
          <cell r="D515" t="str">
            <v>Country B</v>
          </cell>
          <cell r="E515" t="str">
            <v>Grid Services</v>
          </cell>
        </row>
        <row r="516">
          <cell r="C516" t="str">
            <v>Low</v>
          </cell>
          <cell r="D516" t="str">
            <v>Country C</v>
          </cell>
          <cell r="E516" t="str">
            <v>Grid Services</v>
          </cell>
        </row>
        <row r="517">
          <cell r="C517" t="str">
            <v>Low</v>
          </cell>
          <cell r="D517" t="str">
            <v>Country D</v>
          </cell>
          <cell r="E517" t="str">
            <v>Grid Services</v>
          </cell>
        </row>
        <row r="518">
          <cell r="C518" t="str">
            <v>Base</v>
          </cell>
          <cell r="D518" t="str">
            <v>PJM</v>
          </cell>
          <cell r="E518" t="str">
            <v>Renewables Integration</v>
          </cell>
        </row>
        <row r="519">
          <cell r="C519" t="str">
            <v>Base</v>
          </cell>
          <cell r="D519" t="str">
            <v>ISONE</v>
          </cell>
          <cell r="E519" t="str">
            <v>Renewables Integration</v>
          </cell>
        </row>
        <row r="520">
          <cell r="C520" t="str">
            <v>Base</v>
          </cell>
          <cell r="D520" t="str">
            <v>ERCOT</v>
          </cell>
          <cell r="E520" t="str">
            <v>Renewables Integration</v>
          </cell>
        </row>
        <row r="521">
          <cell r="C521" t="str">
            <v>Base</v>
          </cell>
          <cell r="D521" t="str">
            <v>CAISO</v>
          </cell>
          <cell r="E521" t="str">
            <v>Renewables Integration</v>
          </cell>
        </row>
        <row r="522">
          <cell r="C522" t="str">
            <v>Base</v>
          </cell>
          <cell r="D522" t="str">
            <v>NYISO</v>
          </cell>
          <cell r="E522" t="str">
            <v>Renewables Integration</v>
          </cell>
        </row>
        <row r="523">
          <cell r="C523" t="str">
            <v>Base</v>
          </cell>
          <cell r="D523" t="str">
            <v>MISO</v>
          </cell>
          <cell r="E523" t="str">
            <v>Renewables Integration</v>
          </cell>
        </row>
        <row r="524">
          <cell r="C524" t="str">
            <v>Base</v>
          </cell>
          <cell r="D524" t="str">
            <v>SOUTHEAST</v>
          </cell>
          <cell r="E524" t="str">
            <v>Renewables Integration</v>
          </cell>
        </row>
        <row r="525">
          <cell r="C525" t="str">
            <v>Base</v>
          </cell>
          <cell r="D525" t="str">
            <v>SPP</v>
          </cell>
          <cell r="E525" t="str">
            <v>Renewables Integration</v>
          </cell>
        </row>
        <row r="526">
          <cell r="C526" t="str">
            <v>Base</v>
          </cell>
          <cell r="D526" t="str">
            <v>WECC (Non-CA)</v>
          </cell>
          <cell r="E526" t="str">
            <v>Renewables Integration</v>
          </cell>
        </row>
        <row r="527">
          <cell r="C527" t="str">
            <v>Base</v>
          </cell>
          <cell r="D527" t="str">
            <v>United Kingdom</v>
          </cell>
          <cell r="E527" t="str">
            <v>Renewables Integration</v>
          </cell>
        </row>
        <row r="528">
          <cell r="C528" t="str">
            <v>Base</v>
          </cell>
          <cell r="D528" t="str">
            <v>Australia</v>
          </cell>
          <cell r="E528" t="str">
            <v>Renewables Integration</v>
          </cell>
        </row>
        <row r="529">
          <cell r="C529" t="str">
            <v>Base</v>
          </cell>
          <cell r="D529" t="str">
            <v>Germany</v>
          </cell>
          <cell r="E529" t="str">
            <v>Renewables Integration</v>
          </cell>
        </row>
        <row r="530">
          <cell r="C530" t="str">
            <v>Base</v>
          </cell>
          <cell r="D530" t="str">
            <v>Japan</v>
          </cell>
          <cell r="E530" t="str">
            <v>Renewables Integration</v>
          </cell>
        </row>
        <row r="531">
          <cell r="C531" t="str">
            <v>Base</v>
          </cell>
          <cell r="D531" t="str">
            <v>Country A</v>
          </cell>
          <cell r="E531" t="str">
            <v>Renewables Integration</v>
          </cell>
        </row>
        <row r="532">
          <cell r="C532" t="str">
            <v>Base</v>
          </cell>
          <cell r="D532" t="str">
            <v>Country B</v>
          </cell>
          <cell r="E532" t="str">
            <v>Renewables Integration</v>
          </cell>
        </row>
        <row r="533">
          <cell r="C533" t="str">
            <v>Base</v>
          </cell>
          <cell r="D533" t="str">
            <v>Country C</v>
          </cell>
          <cell r="E533" t="str">
            <v>Renewables Integration</v>
          </cell>
        </row>
        <row r="534">
          <cell r="C534" t="str">
            <v>Base</v>
          </cell>
          <cell r="D534" t="str">
            <v>Country D</v>
          </cell>
          <cell r="E534" t="str">
            <v>Renewables Integration</v>
          </cell>
        </row>
        <row r="535">
          <cell r="C535" t="str">
            <v>High</v>
          </cell>
          <cell r="D535" t="str">
            <v>PJM</v>
          </cell>
          <cell r="E535" t="str">
            <v>Renewables Integration</v>
          </cell>
        </row>
        <row r="536">
          <cell r="C536" t="str">
            <v>High</v>
          </cell>
          <cell r="D536" t="str">
            <v>ISONE</v>
          </cell>
          <cell r="E536" t="str">
            <v>Renewables Integration</v>
          </cell>
        </row>
        <row r="537">
          <cell r="C537" t="str">
            <v>High</v>
          </cell>
          <cell r="D537" t="str">
            <v>ERCOT</v>
          </cell>
          <cell r="E537" t="str">
            <v>Renewables Integration</v>
          </cell>
        </row>
        <row r="538">
          <cell r="C538" t="str">
            <v>High</v>
          </cell>
          <cell r="D538" t="str">
            <v>CAISO</v>
          </cell>
          <cell r="E538" t="str">
            <v>Renewables Integration</v>
          </cell>
        </row>
        <row r="539">
          <cell r="C539" t="str">
            <v>High</v>
          </cell>
          <cell r="D539" t="str">
            <v>NYISO</v>
          </cell>
          <cell r="E539" t="str">
            <v>Renewables Integration</v>
          </cell>
        </row>
        <row r="540">
          <cell r="C540" t="str">
            <v>High</v>
          </cell>
          <cell r="D540" t="str">
            <v>MISO</v>
          </cell>
          <cell r="E540" t="str">
            <v>Renewables Integration</v>
          </cell>
        </row>
        <row r="541">
          <cell r="C541" t="str">
            <v>High</v>
          </cell>
          <cell r="D541" t="str">
            <v>SOUTHEAST</v>
          </cell>
          <cell r="E541" t="str">
            <v>Renewables Integration</v>
          </cell>
        </row>
        <row r="542">
          <cell r="C542" t="str">
            <v>High</v>
          </cell>
          <cell r="D542" t="str">
            <v>SPP</v>
          </cell>
          <cell r="E542" t="str">
            <v>Renewables Integration</v>
          </cell>
        </row>
        <row r="543">
          <cell r="C543" t="str">
            <v>High</v>
          </cell>
          <cell r="D543" t="str">
            <v>WECC (Non-CA)</v>
          </cell>
          <cell r="E543" t="str">
            <v>Renewables Integration</v>
          </cell>
        </row>
        <row r="544">
          <cell r="C544" t="str">
            <v>High</v>
          </cell>
          <cell r="D544" t="str">
            <v>United Kingdom</v>
          </cell>
          <cell r="E544" t="str">
            <v>Renewables Integration</v>
          </cell>
        </row>
        <row r="545">
          <cell r="C545" t="str">
            <v>High</v>
          </cell>
          <cell r="D545" t="str">
            <v>Australia</v>
          </cell>
          <cell r="E545" t="str">
            <v>Renewables Integration</v>
          </cell>
        </row>
        <row r="546">
          <cell r="C546" t="str">
            <v>High</v>
          </cell>
          <cell r="D546" t="str">
            <v>Germany</v>
          </cell>
          <cell r="E546" t="str">
            <v>Renewables Integration</v>
          </cell>
        </row>
        <row r="547">
          <cell r="C547" t="str">
            <v>High</v>
          </cell>
          <cell r="D547" t="str">
            <v>Japan</v>
          </cell>
          <cell r="E547" t="str">
            <v>Renewables Integration</v>
          </cell>
        </row>
        <row r="548">
          <cell r="C548" t="str">
            <v>High</v>
          </cell>
          <cell r="D548" t="str">
            <v>Country A</v>
          </cell>
          <cell r="E548" t="str">
            <v>Renewables Integration</v>
          </cell>
        </row>
        <row r="549">
          <cell r="C549" t="str">
            <v>High</v>
          </cell>
          <cell r="D549" t="str">
            <v>Country B</v>
          </cell>
          <cell r="E549" t="str">
            <v>Renewables Integration</v>
          </cell>
        </row>
        <row r="550">
          <cell r="C550" t="str">
            <v>High</v>
          </cell>
          <cell r="D550" t="str">
            <v>Country C</v>
          </cell>
          <cell r="E550" t="str">
            <v>Renewables Integration</v>
          </cell>
        </row>
        <row r="551">
          <cell r="C551" t="str">
            <v>High</v>
          </cell>
          <cell r="D551" t="str">
            <v>Country D</v>
          </cell>
          <cell r="E551" t="str">
            <v>Renewables Integration</v>
          </cell>
        </row>
        <row r="552">
          <cell r="C552" t="str">
            <v>Low</v>
          </cell>
          <cell r="D552" t="str">
            <v>PJM</v>
          </cell>
          <cell r="E552" t="str">
            <v>Renewables Integration</v>
          </cell>
        </row>
        <row r="553">
          <cell r="C553" t="str">
            <v>Low</v>
          </cell>
          <cell r="D553" t="str">
            <v>ISONE</v>
          </cell>
          <cell r="E553" t="str">
            <v>Renewables Integration</v>
          </cell>
        </row>
        <row r="554">
          <cell r="C554" t="str">
            <v>Low</v>
          </cell>
          <cell r="D554" t="str">
            <v>ERCOT</v>
          </cell>
          <cell r="E554" t="str">
            <v>Renewables Integration</v>
          </cell>
        </row>
        <row r="555">
          <cell r="C555" t="str">
            <v>Low</v>
          </cell>
          <cell r="D555" t="str">
            <v>CAISO</v>
          </cell>
          <cell r="E555" t="str">
            <v>Renewables Integration</v>
          </cell>
        </row>
        <row r="556">
          <cell r="C556" t="str">
            <v>Low</v>
          </cell>
          <cell r="D556" t="str">
            <v>NYISO</v>
          </cell>
          <cell r="E556" t="str">
            <v>Renewables Integration</v>
          </cell>
        </row>
        <row r="557">
          <cell r="C557" t="str">
            <v>Low</v>
          </cell>
          <cell r="D557" t="str">
            <v>MISO</v>
          </cell>
          <cell r="E557" t="str">
            <v>Renewables Integration</v>
          </cell>
        </row>
        <row r="558">
          <cell r="C558" t="str">
            <v>Low</v>
          </cell>
          <cell r="D558" t="str">
            <v>SOUTHEAST</v>
          </cell>
          <cell r="E558" t="str">
            <v>Renewables Integration</v>
          </cell>
        </row>
        <row r="559">
          <cell r="C559" t="str">
            <v>Low</v>
          </cell>
          <cell r="D559" t="str">
            <v>SPP</v>
          </cell>
          <cell r="E559" t="str">
            <v>Renewables Integration</v>
          </cell>
        </row>
        <row r="560">
          <cell r="C560" t="str">
            <v>Low</v>
          </cell>
          <cell r="D560" t="str">
            <v>WECC (Non-CA)</v>
          </cell>
          <cell r="E560" t="str">
            <v>Renewables Integration</v>
          </cell>
        </row>
        <row r="561">
          <cell r="C561" t="str">
            <v>Low</v>
          </cell>
          <cell r="D561" t="str">
            <v>United Kingdom</v>
          </cell>
          <cell r="E561" t="str">
            <v>Renewables Integration</v>
          </cell>
        </row>
        <row r="562">
          <cell r="C562" t="str">
            <v>Low</v>
          </cell>
          <cell r="D562" t="str">
            <v>Australia</v>
          </cell>
          <cell r="E562" t="str">
            <v>Renewables Integration</v>
          </cell>
        </row>
        <row r="563">
          <cell r="C563" t="str">
            <v>Low</v>
          </cell>
          <cell r="D563" t="str">
            <v>Germany</v>
          </cell>
          <cell r="E563" t="str">
            <v>Renewables Integration</v>
          </cell>
        </row>
        <row r="564">
          <cell r="C564" t="str">
            <v>Low</v>
          </cell>
          <cell r="D564" t="str">
            <v>Japan</v>
          </cell>
          <cell r="E564" t="str">
            <v>Renewables Integration</v>
          </cell>
        </row>
        <row r="565">
          <cell r="C565" t="str">
            <v>Low</v>
          </cell>
          <cell r="D565" t="str">
            <v>Country A</v>
          </cell>
          <cell r="E565" t="str">
            <v>Renewables Integration</v>
          </cell>
        </row>
        <row r="566">
          <cell r="C566" t="str">
            <v>Low</v>
          </cell>
          <cell r="D566" t="str">
            <v>Country B</v>
          </cell>
          <cell r="E566" t="str">
            <v>Renewables Integration</v>
          </cell>
        </row>
        <row r="567">
          <cell r="C567" t="str">
            <v>Low</v>
          </cell>
          <cell r="D567" t="str">
            <v>Country C</v>
          </cell>
          <cell r="E567" t="str">
            <v>Renewables Integration</v>
          </cell>
        </row>
        <row r="568">
          <cell r="C568" t="str">
            <v>Low</v>
          </cell>
          <cell r="D568" t="str">
            <v>Country D</v>
          </cell>
          <cell r="E568" t="str">
            <v>Renewables Integration</v>
          </cell>
        </row>
        <row r="569">
          <cell r="C569" t="str">
            <v>Base</v>
          </cell>
          <cell r="D569" t="str">
            <v>PJM</v>
          </cell>
          <cell r="E569" t="str">
            <v>DR / BTM Revenue</v>
          </cell>
        </row>
        <row r="570">
          <cell r="C570" t="str">
            <v>Base</v>
          </cell>
          <cell r="D570" t="str">
            <v>ISONE</v>
          </cell>
          <cell r="E570" t="str">
            <v>DR / BTM Revenue</v>
          </cell>
        </row>
        <row r="571">
          <cell r="C571" t="str">
            <v>Base</v>
          </cell>
          <cell r="D571" t="str">
            <v>ERCOT</v>
          </cell>
          <cell r="E571" t="str">
            <v>DR / BTM Revenue</v>
          </cell>
        </row>
        <row r="572">
          <cell r="C572" t="str">
            <v>Base</v>
          </cell>
          <cell r="D572" t="str">
            <v>CAISO</v>
          </cell>
          <cell r="E572" t="str">
            <v>DR / BTM Revenue</v>
          </cell>
        </row>
        <row r="573">
          <cell r="C573" t="str">
            <v>Base</v>
          </cell>
          <cell r="D573" t="str">
            <v>NYISO</v>
          </cell>
          <cell r="E573" t="str">
            <v>DR / BTM Revenue</v>
          </cell>
        </row>
        <row r="574">
          <cell r="C574" t="str">
            <v>Base</v>
          </cell>
          <cell r="D574" t="str">
            <v>MISO</v>
          </cell>
          <cell r="E574" t="str">
            <v>DR / BTM Revenue</v>
          </cell>
        </row>
        <row r="575">
          <cell r="C575" t="str">
            <v>Base</v>
          </cell>
          <cell r="D575" t="str">
            <v>SOUTHEAST</v>
          </cell>
          <cell r="E575" t="str">
            <v>DR / BTM Revenue</v>
          </cell>
        </row>
        <row r="576">
          <cell r="C576" t="str">
            <v>Base</v>
          </cell>
          <cell r="D576" t="str">
            <v>SPP</v>
          </cell>
          <cell r="E576" t="str">
            <v>DR / BTM Revenue</v>
          </cell>
        </row>
        <row r="577">
          <cell r="C577" t="str">
            <v>Base</v>
          </cell>
          <cell r="D577" t="str">
            <v>WECC (Non-CA)</v>
          </cell>
          <cell r="E577" t="str">
            <v>DR / BTM Revenue</v>
          </cell>
        </row>
        <row r="578">
          <cell r="C578" t="str">
            <v>Base</v>
          </cell>
          <cell r="D578" t="str">
            <v>United Kingdom</v>
          </cell>
          <cell r="E578" t="str">
            <v>DR / BTM Revenue</v>
          </cell>
        </row>
        <row r="579">
          <cell r="C579" t="str">
            <v>Base</v>
          </cell>
          <cell r="D579" t="str">
            <v>Australia</v>
          </cell>
          <cell r="E579" t="str">
            <v>DR / BTM Revenue</v>
          </cell>
        </row>
        <row r="580">
          <cell r="C580" t="str">
            <v>Base</v>
          </cell>
          <cell r="D580" t="str">
            <v>Germany</v>
          </cell>
          <cell r="E580" t="str">
            <v>DR / BTM Revenue</v>
          </cell>
        </row>
        <row r="581">
          <cell r="C581" t="str">
            <v>Base</v>
          </cell>
          <cell r="D581" t="str">
            <v>Japan</v>
          </cell>
          <cell r="E581" t="str">
            <v>DR / BTM Revenue</v>
          </cell>
        </row>
        <row r="582">
          <cell r="C582" t="str">
            <v>Base</v>
          </cell>
          <cell r="D582" t="str">
            <v>Country A</v>
          </cell>
          <cell r="E582" t="str">
            <v>DR / BTM Revenue</v>
          </cell>
        </row>
        <row r="583">
          <cell r="C583" t="str">
            <v>Base</v>
          </cell>
          <cell r="D583" t="str">
            <v>Country B</v>
          </cell>
          <cell r="E583" t="str">
            <v>DR / BTM Revenue</v>
          </cell>
        </row>
        <row r="584">
          <cell r="C584" t="str">
            <v>Base</v>
          </cell>
          <cell r="D584" t="str">
            <v>Country C</v>
          </cell>
          <cell r="E584" t="str">
            <v>DR / BTM Revenue</v>
          </cell>
        </row>
        <row r="585">
          <cell r="C585" t="str">
            <v>Base</v>
          </cell>
          <cell r="D585" t="str">
            <v>Country D</v>
          </cell>
          <cell r="E585" t="str">
            <v>DR / BTM Revenue</v>
          </cell>
        </row>
        <row r="586">
          <cell r="C586" t="str">
            <v>High</v>
          </cell>
          <cell r="D586" t="str">
            <v>PJM</v>
          </cell>
          <cell r="E586" t="str">
            <v>DR / BTM Revenue</v>
          </cell>
        </row>
        <row r="587">
          <cell r="C587" t="str">
            <v>High</v>
          </cell>
          <cell r="D587" t="str">
            <v>ISONE</v>
          </cell>
          <cell r="E587" t="str">
            <v>DR / BTM Revenue</v>
          </cell>
        </row>
        <row r="588">
          <cell r="C588" t="str">
            <v>High</v>
          </cell>
          <cell r="D588" t="str">
            <v>ERCOT</v>
          </cell>
          <cell r="E588" t="str">
            <v>DR / BTM Revenue</v>
          </cell>
        </row>
        <row r="589">
          <cell r="C589" t="str">
            <v>High</v>
          </cell>
          <cell r="D589" t="str">
            <v>CAISO</v>
          </cell>
          <cell r="E589" t="str">
            <v>DR / BTM Revenue</v>
          </cell>
        </row>
        <row r="590">
          <cell r="C590" t="str">
            <v>High</v>
          </cell>
          <cell r="D590" t="str">
            <v>NYISO</v>
          </cell>
          <cell r="E590" t="str">
            <v>DR / BTM Revenue</v>
          </cell>
        </row>
        <row r="591">
          <cell r="C591" t="str">
            <v>High</v>
          </cell>
          <cell r="D591" t="str">
            <v>MISO</v>
          </cell>
          <cell r="E591" t="str">
            <v>DR / BTM Revenue</v>
          </cell>
        </row>
        <row r="592">
          <cell r="C592" t="str">
            <v>High</v>
          </cell>
          <cell r="D592" t="str">
            <v>SOUTHEAST</v>
          </cell>
          <cell r="E592" t="str">
            <v>DR / BTM Revenue</v>
          </cell>
        </row>
        <row r="593">
          <cell r="C593" t="str">
            <v>High</v>
          </cell>
          <cell r="D593" t="str">
            <v>SPP</v>
          </cell>
          <cell r="E593" t="str">
            <v>DR / BTM Revenue</v>
          </cell>
        </row>
        <row r="594">
          <cell r="C594" t="str">
            <v>High</v>
          </cell>
          <cell r="D594" t="str">
            <v>WECC (Non-CA)</v>
          </cell>
          <cell r="E594" t="str">
            <v>DR / BTM Revenue</v>
          </cell>
        </row>
        <row r="595">
          <cell r="C595" t="str">
            <v>High</v>
          </cell>
          <cell r="D595" t="str">
            <v>United Kingdom</v>
          </cell>
          <cell r="E595" t="str">
            <v>DR / BTM Revenue</v>
          </cell>
        </row>
        <row r="596">
          <cell r="C596" t="str">
            <v>High</v>
          </cell>
          <cell r="D596" t="str">
            <v>Australia</v>
          </cell>
          <cell r="E596" t="str">
            <v>DR / BTM Revenue</v>
          </cell>
        </row>
        <row r="597">
          <cell r="C597" t="str">
            <v>High</v>
          </cell>
          <cell r="D597" t="str">
            <v>Germany</v>
          </cell>
          <cell r="E597" t="str">
            <v>DR / BTM Revenue</v>
          </cell>
        </row>
        <row r="598">
          <cell r="C598" t="str">
            <v>High</v>
          </cell>
          <cell r="D598" t="str">
            <v>Japan</v>
          </cell>
          <cell r="E598" t="str">
            <v>DR / BTM Revenue</v>
          </cell>
        </row>
        <row r="599">
          <cell r="C599" t="str">
            <v>High</v>
          </cell>
          <cell r="D599" t="str">
            <v>Country A</v>
          </cell>
          <cell r="E599" t="str">
            <v>DR / BTM Revenue</v>
          </cell>
        </row>
        <row r="600">
          <cell r="C600" t="str">
            <v>High</v>
          </cell>
          <cell r="D600" t="str">
            <v>Country B</v>
          </cell>
          <cell r="E600" t="str">
            <v>DR / BTM Revenue</v>
          </cell>
        </row>
        <row r="601">
          <cell r="C601" t="str">
            <v>High</v>
          </cell>
          <cell r="D601" t="str">
            <v>Country C</v>
          </cell>
          <cell r="E601" t="str">
            <v>DR / BTM Revenue</v>
          </cell>
        </row>
        <row r="602">
          <cell r="C602" t="str">
            <v>High</v>
          </cell>
          <cell r="D602" t="str">
            <v>Country D</v>
          </cell>
          <cell r="E602" t="str">
            <v>DR / BTM Revenue</v>
          </cell>
        </row>
        <row r="603">
          <cell r="C603" t="str">
            <v>Low</v>
          </cell>
          <cell r="D603" t="str">
            <v>PJM</v>
          </cell>
          <cell r="E603" t="str">
            <v>DR / BTM Revenue</v>
          </cell>
        </row>
        <row r="604">
          <cell r="C604" t="str">
            <v>Low</v>
          </cell>
          <cell r="D604" t="str">
            <v>ISONE</v>
          </cell>
          <cell r="E604" t="str">
            <v>DR / BTM Revenue</v>
          </cell>
        </row>
        <row r="605">
          <cell r="C605" t="str">
            <v>Low</v>
          </cell>
          <cell r="D605" t="str">
            <v>ERCOT</v>
          </cell>
          <cell r="E605" t="str">
            <v>DR / BTM Revenue</v>
          </cell>
        </row>
        <row r="606">
          <cell r="C606" t="str">
            <v>Low</v>
          </cell>
          <cell r="D606" t="str">
            <v>CAISO</v>
          </cell>
          <cell r="E606" t="str">
            <v>DR / BTM Revenue</v>
          </cell>
        </row>
        <row r="607">
          <cell r="C607" t="str">
            <v>Low</v>
          </cell>
          <cell r="D607" t="str">
            <v>NYISO</v>
          </cell>
          <cell r="E607" t="str">
            <v>DR / BTM Revenue</v>
          </cell>
        </row>
        <row r="608">
          <cell r="C608" t="str">
            <v>Low</v>
          </cell>
          <cell r="D608" t="str">
            <v>MISO</v>
          </cell>
          <cell r="E608" t="str">
            <v>DR / BTM Revenue</v>
          </cell>
        </row>
        <row r="609">
          <cell r="C609" t="str">
            <v>Low</v>
          </cell>
          <cell r="D609" t="str">
            <v>SOUTHEAST</v>
          </cell>
          <cell r="E609" t="str">
            <v>DR / BTM Revenue</v>
          </cell>
        </row>
        <row r="610">
          <cell r="C610" t="str">
            <v>Low</v>
          </cell>
          <cell r="D610" t="str">
            <v>SPP</v>
          </cell>
          <cell r="E610" t="str">
            <v>DR / BTM Revenue</v>
          </cell>
        </row>
        <row r="611">
          <cell r="C611" t="str">
            <v>Low</v>
          </cell>
          <cell r="D611" t="str">
            <v>WECC (Non-CA)</v>
          </cell>
          <cell r="E611" t="str">
            <v>DR / BTM Revenue</v>
          </cell>
        </row>
        <row r="612">
          <cell r="C612" t="str">
            <v>Low</v>
          </cell>
          <cell r="D612" t="str">
            <v>United Kingdom</v>
          </cell>
          <cell r="E612" t="str">
            <v>DR / BTM Revenue</v>
          </cell>
        </row>
        <row r="613">
          <cell r="C613" t="str">
            <v>Low</v>
          </cell>
          <cell r="D613" t="str">
            <v>Australia</v>
          </cell>
          <cell r="E613" t="str">
            <v>DR / BTM Revenue</v>
          </cell>
        </row>
        <row r="614">
          <cell r="C614" t="str">
            <v>Low</v>
          </cell>
          <cell r="D614" t="str">
            <v>Germany</v>
          </cell>
          <cell r="E614" t="str">
            <v>DR / BTM Revenue</v>
          </cell>
        </row>
        <row r="615">
          <cell r="C615" t="str">
            <v>Low</v>
          </cell>
          <cell r="D615" t="str">
            <v>Japan</v>
          </cell>
          <cell r="E615" t="str">
            <v>DR / BTM Revenue</v>
          </cell>
        </row>
        <row r="616">
          <cell r="C616" t="str">
            <v>Low</v>
          </cell>
          <cell r="D616" t="str">
            <v>Country A</v>
          </cell>
          <cell r="E616" t="str">
            <v>DR / BTM Revenue</v>
          </cell>
        </row>
        <row r="617">
          <cell r="C617" t="str">
            <v>Low</v>
          </cell>
          <cell r="D617" t="str">
            <v>Country B</v>
          </cell>
          <cell r="E617" t="str">
            <v>DR / BTM Revenue</v>
          </cell>
        </row>
        <row r="618">
          <cell r="C618" t="str">
            <v>Low</v>
          </cell>
          <cell r="D618" t="str">
            <v>Country C</v>
          </cell>
          <cell r="E618" t="str">
            <v>DR / BTM Revenue</v>
          </cell>
        </row>
        <row r="619">
          <cell r="C619" t="str">
            <v>Low</v>
          </cell>
          <cell r="D619" t="str">
            <v>Country D</v>
          </cell>
          <cell r="E619" t="str">
            <v>DR / BTM Revenue</v>
          </cell>
        </row>
        <row r="620">
          <cell r="C620" t="str">
            <v>Base</v>
          </cell>
          <cell r="D620" t="str">
            <v>PJM</v>
          </cell>
          <cell r="E620" t="str">
            <v>Bill Mgmt.</v>
          </cell>
        </row>
        <row r="621">
          <cell r="C621" t="str">
            <v>Base</v>
          </cell>
          <cell r="D621" t="str">
            <v>ISONE</v>
          </cell>
          <cell r="E621" t="str">
            <v>Bill Mgmt.</v>
          </cell>
        </row>
        <row r="622">
          <cell r="C622" t="str">
            <v>Base</v>
          </cell>
          <cell r="D622" t="str">
            <v>ERCOT</v>
          </cell>
          <cell r="E622" t="str">
            <v>Bill Mgmt.</v>
          </cell>
        </row>
        <row r="623">
          <cell r="C623" t="str">
            <v>Base</v>
          </cell>
          <cell r="D623" t="str">
            <v>CAISO</v>
          </cell>
          <cell r="E623" t="str">
            <v>Bill Mgmt.</v>
          </cell>
        </row>
        <row r="624">
          <cell r="C624" t="str">
            <v>Base</v>
          </cell>
          <cell r="D624" t="str">
            <v>NYISO</v>
          </cell>
          <cell r="E624" t="str">
            <v>Bill Mgmt.</v>
          </cell>
        </row>
        <row r="625">
          <cell r="C625" t="str">
            <v>Base</v>
          </cell>
          <cell r="D625" t="str">
            <v>MISO</v>
          </cell>
          <cell r="E625" t="str">
            <v>Bill Mgmt.</v>
          </cell>
        </row>
        <row r="626">
          <cell r="C626" t="str">
            <v>Base</v>
          </cell>
          <cell r="D626" t="str">
            <v>SOUTHEAST</v>
          </cell>
          <cell r="E626" t="str">
            <v>Bill Mgmt.</v>
          </cell>
        </row>
        <row r="627">
          <cell r="C627" t="str">
            <v>Base</v>
          </cell>
          <cell r="D627" t="str">
            <v>SPP</v>
          </cell>
          <cell r="E627" t="str">
            <v>Bill Mgmt.</v>
          </cell>
        </row>
        <row r="628">
          <cell r="C628" t="str">
            <v>Base</v>
          </cell>
          <cell r="D628" t="str">
            <v>WECC (Non-CA)</v>
          </cell>
          <cell r="E628" t="str">
            <v>Bill Mgmt.</v>
          </cell>
        </row>
        <row r="629">
          <cell r="C629" t="str">
            <v>Base</v>
          </cell>
          <cell r="D629" t="str">
            <v>United Kingdom</v>
          </cell>
          <cell r="E629" t="str">
            <v>Bill Mgmt.</v>
          </cell>
        </row>
        <row r="630">
          <cell r="C630" t="str">
            <v>Base</v>
          </cell>
          <cell r="D630" t="str">
            <v>Australia</v>
          </cell>
          <cell r="E630" t="str">
            <v>Bill Mgmt.</v>
          </cell>
        </row>
        <row r="631">
          <cell r="C631" t="str">
            <v>Base</v>
          </cell>
          <cell r="D631" t="str">
            <v>Germany</v>
          </cell>
          <cell r="E631" t="str">
            <v>Bill Mgmt.</v>
          </cell>
        </row>
        <row r="632">
          <cell r="C632" t="str">
            <v>Base</v>
          </cell>
          <cell r="D632" t="str">
            <v>Japan</v>
          </cell>
          <cell r="E632" t="str">
            <v>Bill Mgmt.</v>
          </cell>
        </row>
        <row r="633">
          <cell r="C633" t="str">
            <v>Base</v>
          </cell>
          <cell r="D633" t="str">
            <v>Country A</v>
          </cell>
          <cell r="E633" t="str">
            <v>Bill Mgmt.</v>
          </cell>
        </row>
        <row r="634">
          <cell r="C634" t="str">
            <v>Base</v>
          </cell>
          <cell r="D634" t="str">
            <v>Country B</v>
          </cell>
          <cell r="E634" t="str">
            <v>Bill Mgmt.</v>
          </cell>
        </row>
        <row r="635">
          <cell r="C635" t="str">
            <v>Base</v>
          </cell>
          <cell r="D635" t="str">
            <v>Country C</v>
          </cell>
          <cell r="E635" t="str">
            <v>Bill Mgmt.</v>
          </cell>
        </row>
        <row r="636">
          <cell r="C636" t="str">
            <v>Base</v>
          </cell>
          <cell r="D636" t="str">
            <v>Country D</v>
          </cell>
          <cell r="E636" t="str">
            <v>Bill Mgmt.</v>
          </cell>
        </row>
        <row r="637">
          <cell r="C637" t="str">
            <v>High</v>
          </cell>
          <cell r="D637" t="str">
            <v>PJM</v>
          </cell>
          <cell r="E637" t="str">
            <v>Bill Mgmt.</v>
          </cell>
        </row>
        <row r="638">
          <cell r="C638" t="str">
            <v>High</v>
          </cell>
          <cell r="D638" t="str">
            <v>ISONE</v>
          </cell>
          <cell r="E638" t="str">
            <v>Bill Mgmt.</v>
          </cell>
        </row>
        <row r="639">
          <cell r="C639" t="str">
            <v>High</v>
          </cell>
          <cell r="D639" t="str">
            <v>ERCOT</v>
          </cell>
          <cell r="E639" t="str">
            <v>Bill Mgmt.</v>
          </cell>
        </row>
        <row r="640">
          <cell r="C640" t="str">
            <v>High</v>
          </cell>
          <cell r="D640" t="str">
            <v>CAISO</v>
          </cell>
          <cell r="E640" t="str">
            <v>Bill Mgmt.</v>
          </cell>
        </row>
        <row r="641">
          <cell r="C641" t="str">
            <v>High</v>
          </cell>
          <cell r="D641" t="str">
            <v>NYISO</v>
          </cell>
          <cell r="E641" t="str">
            <v>Bill Mgmt.</v>
          </cell>
        </row>
        <row r="642">
          <cell r="C642" t="str">
            <v>High</v>
          </cell>
          <cell r="D642" t="str">
            <v>MISO</v>
          </cell>
          <cell r="E642" t="str">
            <v>Bill Mgmt.</v>
          </cell>
        </row>
        <row r="643">
          <cell r="C643" t="str">
            <v>High</v>
          </cell>
          <cell r="D643" t="str">
            <v>SOUTHEAST</v>
          </cell>
          <cell r="E643" t="str">
            <v>Bill Mgmt.</v>
          </cell>
        </row>
        <row r="644">
          <cell r="C644" t="str">
            <v>High</v>
          </cell>
          <cell r="D644" t="str">
            <v>SPP</v>
          </cell>
          <cell r="E644" t="str">
            <v>Bill Mgmt.</v>
          </cell>
        </row>
        <row r="645">
          <cell r="C645" t="str">
            <v>High</v>
          </cell>
          <cell r="D645" t="str">
            <v>WECC (Non-CA)</v>
          </cell>
          <cell r="E645" t="str">
            <v>Bill Mgmt.</v>
          </cell>
        </row>
        <row r="646">
          <cell r="C646" t="str">
            <v>High</v>
          </cell>
          <cell r="D646" t="str">
            <v>United Kingdom</v>
          </cell>
          <cell r="E646" t="str">
            <v>Bill Mgmt.</v>
          </cell>
        </row>
        <row r="647">
          <cell r="C647" t="str">
            <v>High</v>
          </cell>
          <cell r="D647" t="str">
            <v>Australia</v>
          </cell>
          <cell r="E647" t="str">
            <v>Bill Mgmt.</v>
          </cell>
        </row>
        <row r="648">
          <cell r="C648" t="str">
            <v>High</v>
          </cell>
          <cell r="D648" t="str">
            <v>Germany</v>
          </cell>
          <cell r="E648" t="str">
            <v>Bill Mgmt.</v>
          </cell>
        </row>
        <row r="649">
          <cell r="C649" t="str">
            <v>High</v>
          </cell>
          <cell r="D649" t="str">
            <v>Japan</v>
          </cell>
          <cell r="E649" t="str">
            <v>Bill Mgmt.</v>
          </cell>
        </row>
        <row r="650">
          <cell r="C650" t="str">
            <v>High</v>
          </cell>
          <cell r="D650" t="str">
            <v>Country A</v>
          </cell>
          <cell r="E650" t="str">
            <v>Bill Mgmt.</v>
          </cell>
        </row>
        <row r="651">
          <cell r="C651" t="str">
            <v>High</v>
          </cell>
          <cell r="D651" t="str">
            <v>Country B</v>
          </cell>
          <cell r="E651" t="str">
            <v>Bill Mgmt.</v>
          </cell>
        </row>
        <row r="652">
          <cell r="C652" t="str">
            <v>High</v>
          </cell>
          <cell r="D652" t="str">
            <v>Country C</v>
          </cell>
          <cell r="E652" t="str">
            <v>Bill Mgmt.</v>
          </cell>
        </row>
        <row r="653">
          <cell r="C653" t="str">
            <v>High</v>
          </cell>
          <cell r="D653" t="str">
            <v>Country D</v>
          </cell>
          <cell r="E653" t="str">
            <v>Bill Mgmt.</v>
          </cell>
        </row>
        <row r="654">
          <cell r="C654" t="str">
            <v>Low</v>
          </cell>
          <cell r="D654" t="str">
            <v>PJM</v>
          </cell>
          <cell r="E654" t="str">
            <v>Bill Mgmt.</v>
          </cell>
        </row>
        <row r="655">
          <cell r="C655" t="str">
            <v>Low</v>
          </cell>
          <cell r="D655" t="str">
            <v>ISONE</v>
          </cell>
          <cell r="E655" t="str">
            <v>Bill Mgmt.</v>
          </cell>
        </row>
        <row r="656">
          <cell r="C656" t="str">
            <v>Low</v>
          </cell>
          <cell r="D656" t="str">
            <v>ERCOT</v>
          </cell>
          <cell r="E656" t="str">
            <v>Bill Mgmt.</v>
          </cell>
        </row>
        <row r="657">
          <cell r="C657" t="str">
            <v>Low</v>
          </cell>
          <cell r="D657" t="str">
            <v>CAISO</v>
          </cell>
          <cell r="E657" t="str">
            <v>Bill Mgmt.</v>
          </cell>
        </row>
        <row r="658">
          <cell r="C658" t="str">
            <v>Low</v>
          </cell>
          <cell r="D658" t="str">
            <v>NYISO</v>
          </cell>
          <cell r="E658" t="str">
            <v>Bill Mgmt.</v>
          </cell>
        </row>
        <row r="659">
          <cell r="C659" t="str">
            <v>Low</v>
          </cell>
          <cell r="D659" t="str">
            <v>MISO</v>
          </cell>
          <cell r="E659" t="str">
            <v>Bill Mgmt.</v>
          </cell>
        </row>
        <row r="660">
          <cell r="C660" t="str">
            <v>Low</v>
          </cell>
          <cell r="D660" t="str">
            <v>SOUTHEAST</v>
          </cell>
          <cell r="E660" t="str">
            <v>Bill Mgmt.</v>
          </cell>
        </row>
        <row r="661">
          <cell r="C661" t="str">
            <v>Low</v>
          </cell>
          <cell r="D661" t="str">
            <v>SPP</v>
          </cell>
          <cell r="E661" t="str">
            <v>Bill Mgmt.</v>
          </cell>
        </row>
        <row r="662">
          <cell r="C662" t="str">
            <v>Low</v>
          </cell>
          <cell r="D662" t="str">
            <v>WECC (Non-CA)</v>
          </cell>
          <cell r="E662" t="str">
            <v>Bill Mgmt.</v>
          </cell>
        </row>
        <row r="663">
          <cell r="C663" t="str">
            <v>Low</v>
          </cell>
          <cell r="D663" t="str">
            <v>United Kingdom</v>
          </cell>
          <cell r="E663" t="str">
            <v>Bill Mgmt.</v>
          </cell>
        </row>
        <row r="664">
          <cell r="C664" t="str">
            <v>Low</v>
          </cell>
          <cell r="D664" t="str">
            <v>Australia</v>
          </cell>
          <cell r="E664" t="str">
            <v>Bill Mgmt.</v>
          </cell>
        </row>
        <row r="665">
          <cell r="C665" t="str">
            <v>Low</v>
          </cell>
          <cell r="D665" t="str">
            <v>Germany</v>
          </cell>
          <cell r="E665" t="str">
            <v>Bill Mgmt.</v>
          </cell>
        </row>
        <row r="666">
          <cell r="C666" t="str">
            <v>Low</v>
          </cell>
          <cell r="D666" t="str">
            <v>Japan</v>
          </cell>
          <cell r="E666" t="str">
            <v>Bill Mgmt.</v>
          </cell>
        </row>
        <row r="667">
          <cell r="C667" t="str">
            <v>Low</v>
          </cell>
          <cell r="D667" t="str">
            <v>Country A</v>
          </cell>
          <cell r="E667" t="str">
            <v>Bill Mgmt.</v>
          </cell>
        </row>
        <row r="668">
          <cell r="C668" t="str">
            <v>Low</v>
          </cell>
          <cell r="D668" t="str">
            <v>Country B</v>
          </cell>
          <cell r="E668" t="str">
            <v>Bill Mgmt.</v>
          </cell>
        </row>
        <row r="669">
          <cell r="C669" t="str">
            <v>Low</v>
          </cell>
          <cell r="D669" t="str">
            <v>Country C</v>
          </cell>
          <cell r="E669" t="str">
            <v>Bill Mgmt.</v>
          </cell>
        </row>
        <row r="670">
          <cell r="C670" t="str">
            <v>Low</v>
          </cell>
          <cell r="D670" t="str">
            <v>Country D</v>
          </cell>
          <cell r="E670" t="str">
            <v>Bill Mgmt.</v>
          </cell>
        </row>
        <row r="671">
          <cell r="C671" t="str">
            <v>Base</v>
          </cell>
          <cell r="D671" t="str">
            <v>PJM</v>
          </cell>
          <cell r="E671" t="str">
            <v>T&amp;D</v>
          </cell>
        </row>
        <row r="672">
          <cell r="C672" t="str">
            <v>Base</v>
          </cell>
          <cell r="D672" t="str">
            <v>ISONE</v>
          </cell>
          <cell r="E672" t="str">
            <v>T&amp;D</v>
          </cell>
        </row>
        <row r="673">
          <cell r="C673" t="str">
            <v>Base</v>
          </cell>
          <cell r="D673" t="str">
            <v>ERCOT</v>
          </cell>
          <cell r="E673" t="str">
            <v>T&amp;D</v>
          </cell>
        </row>
        <row r="674">
          <cell r="C674" t="str">
            <v>Base</v>
          </cell>
          <cell r="D674" t="str">
            <v>CAISO</v>
          </cell>
          <cell r="E674" t="str">
            <v>T&amp;D</v>
          </cell>
        </row>
        <row r="675">
          <cell r="C675" t="str">
            <v>Base</v>
          </cell>
          <cell r="D675" t="str">
            <v>NYISO</v>
          </cell>
          <cell r="E675" t="str">
            <v>T&amp;D</v>
          </cell>
        </row>
        <row r="676">
          <cell r="C676" t="str">
            <v>Base</v>
          </cell>
          <cell r="D676" t="str">
            <v>MISO</v>
          </cell>
          <cell r="E676" t="str">
            <v>T&amp;D</v>
          </cell>
        </row>
        <row r="677">
          <cell r="C677" t="str">
            <v>Base</v>
          </cell>
          <cell r="D677" t="str">
            <v>SOUTHEAST</v>
          </cell>
          <cell r="E677" t="str">
            <v>T&amp;D</v>
          </cell>
        </row>
        <row r="678">
          <cell r="C678" t="str">
            <v>Base</v>
          </cell>
          <cell r="D678" t="str">
            <v>SPP</v>
          </cell>
          <cell r="E678" t="str">
            <v>T&amp;D</v>
          </cell>
        </row>
        <row r="679">
          <cell r="C679" t="str">
            <v>Base</v>
          </cell>
          <cell r="D679" t="str">
            <v>WECC (Non-CA)</v>
          </cell>
          <cell r="E679" t="str">
            <v>T&amp;D</v>
          </cell>
        </row>
        <row r="680">
          <cell r="C680" t="str">
            <v>Base</v>
          </cell>
          <cell r="D680" t="str">
            <v>United Kingdom</v>
          </cell>
          <cell r="E680" t="str">
            <v>T&amp;D</v>
          </cell>
        </row>
        <row r="681">
          <cell r="C681" t="str">
            <v>Base</v>
          </cell>
          <cell r="D681" t="str">
            <v>Australia</v>
          </cell>
          <cell r="E681" t="str">
            <v>T&amp;D</v>
          </cell>
        </row>
        <row r="682">
          <cell r="C682" t="str">
            <v>Base</v>
          </cell>
          <cell r="D682" t="str">
            <v>Germany</v>
          </cell>
          <cell r="E682" t="str">
            <v>T&amp;D</v>
          </cell>
        </row>
        <row r="683">
          <cell r="C683" t="str">
            <v>Base</v>
          </cell>
          <cell r="D683" t="str">
            <v>Japan</v>
          </cell>
          <cell r="E683" t="str">
            <v>T&amp;D</v>
          </cell>
        </row>
        <row r="684">
          <cell r="C684" t="str">
            <v>Base</v>
          </cell>
          <cell r="D684" t="str">
            <v>Country A</v>
          </cell>
          <cell r="E684" t="str">
            <v>T&amp;D</v>
          </cell>
        </row>
        <row r="685">
          <cell r="C685" t="str">
            <v>Base</v>
          </cell>
          <cell r="D685" t="str">
            <v>Country B</v>
          </cell>
          <cell r="E685" t="str">
            <v>T&amp;D</v>
          </cell>
        </row>
        <row r="686">
          <cell r="C686" t="str">
            <v>Base</v>
          </cell>
          <cell r="D686" t="str">
            <v>Country C</v>
          </cell>
          <cell r="E686" t="str">
            <v>T&amp;D</v>
          </cell>
        </row>
        <row r="687">
          <cell r="C687" t="str">
            <v>Base</v>
          </cell>
          <cell r="D687" t="str">
            <v>Country D</v>
          </cell>
          <cell r="E687" t="str">
            <v>T&amp;D</v>
          </cell>
        </row>
        <row r="688">
          <cell r="C688" t="str">
            <v>High</v>
          </cell>
          <cell r="D688" t="str">
            <v>PJM</v>
          </cell>
          <cell r="E688" t="str">
            <v>T&amp;D</v>
          </cell>
        </row>
        <row r="689">
          <cell r="C689" t="str">
            <v>High</v>
          </cell>
          <cell r="D689" t="str">
            <v>ISONE</v>
          </cell>
          <cell r="E689" t="str">
            <v>T&amp;D</v>
          </cell>
        </row>
        <row r="690">
          <cell r="C690" t="str">
            <v>High</v>
          </cell>
          <cell r="D690" t="str">
            <v>ERCOT</v>
          </cell>
          <cell r="E690" t="str">
            <v>T&amp;D</v>
          </cell>
        </row>
        <row r="691">
          <cell r="C691" t="str">
            <v>High</v>
          </cell>
          <cell r="D691" t="str">
            <v>CAISO</v>
          </cell>
          <cell r="E691" t="str">
            <v>T&amp;D</v>
          </cell>
        </row>
        <row r="692">
          <cell r="C692" t="str">
            <v>High</v>
          </cell>
          <cell r="D692" t="str">
            <v>NYISO</v>
          </cell>
          <cell r="E692" t="str">
            <v>T&amp;D</v>
          </cell>
        </row>
        <row r="693">
          <cell r="C693" t="str">
            <v>High</v>
          </cell>
          <cell r="D693" t="str">
            <v>MISO</v>
          </cell>
          <cell r="E693" t="str">
            <v>T&amp;D</v>
          </cell>
        </row>
        <row r="694">
          <cell r="C694" t="str">
            <v>High</v>
          </cell>
          <cell r="D694" t="str">
            <v>SOUTHEAST</v>
          </cell>
          <cell r="E694" t="str">
            <v>T&amp;D</v>
          </cell>
        </row>
        <row r="695">
          <cell r="C695" t="str">
            <v>High</v>
          </cell>
          <cell r="D695" t="str">
            <v>SPP</v>
          </cell>
          <cell r="E695" t="str">
            <v>T&amp;D</v>
          </cell>
        </row>
        <row r="696">
          <cell r="C696" t="str">
            <v>High</v>
          </cell>
          <cell r="D696" t="str">
            <v>WECC (Non-CA)</v>
          </cell>
          <cell r="E696" t="str">
            <v>T&amp;D</v>
          </cell>
        </row>
        <row r="697">
          <cell r="C697" t="str">
            <v>High</v>
          </cell>
          <cell r="D697" t="str">
            <v>United Kingdom</v>
          </cell>
          <cell r="E697" t="str">
            <v>T&amp;D</v>
          </cell>
        </row>
        <row r="698">
          <cell r="C698" t="str">
            <v>High</v>
          </cell>
          <cell r="D698" t="str">
            <v>Australia</v>
          </cell>
          <cell r="E698" t="str">
            <v>T&amp;D</v>
          </cell>
        </row>
        <row r="699">
          <cell r="C699" t="str">
            <v>High</v>
          </cell>
          <cell r="D699" t="str">
            <v>Germany</v>
          </cell>
          <cell r="E699" t="str">
            <v>T&amp;D</v>
          </cell>
        </row>
        <row r="700">
          <cell r="C700" t="str">
            <v>High</v>
          </cell>
          <cell r="D700" t="str">
            <v>Japan</v>
          </cell>
          <cell r="E700" t="str">
            <v>T&amp;D</v>
          </cell>
        </row>
        <row r="701">
          <cell r="C701" t="str">
            <v>High</v>
          </cell>
          <cell r="D701" t="str">
            <v>Country A</v>
          </cell>
          <cell r="E701" t="str">
            <v>T&amp;D</v>
          </cell>
        </row>
        <row r="702">
          <cell r="C702" t="str">
            <v>High</v>
          </cell>
          <cell r="D702" t="str">
            <v>Country B</v>
          </cell>
          <cell r="E702" t="str">
            <v>T&amp;D</v>
          </cell>
        </row>
        <row r="703">
          <cell r="C703" t="str">
            <v>High</v>
          </cell>
          <cell r="D703" t="str">
            <v>Country C</v>
          </cell>
          <cell r="E703" t="str">
            <v>T&amp;D</v>
          </cell>
        </row>
        <row r="704">
          <cell r="C704" t="str">
            <v>High</v>
          </cell>
          <cell r="D704" t="str">
            <v>Country D</v>
          </cell>
          <cell r="E704" t="str">
            <v>T&amp;D</v>
          </cell>
        </row>
        <row r="705">
          <cell r="C705" t="str">
            <v>Low</v>
          </cell>
          <cell r="D705" t="str">
            <v>PJM</v>
          </cell>
          <cell r="E705" t="str">
            <v>T&amp;D</v>
          </cell>
        </row>
        <row r="706">
          <cell r="C706" t="str">
            <v>Low</v>
          </cell>
          <cell r="D706" t="str">
            <v>ISONE</v>
          </cell>
          <cell r="E706" t="str">
            <v>T&amp;D</v>
          </cell>
        </row>
        <row r="707">
          <cell r="C707" t="str">
            <v>Low</v>
          </cell>
          <cell r="D707" t="str">
            <v>ERCOT</v>
          </cell>
          <cell r="E707" t="str">
            <v>T&amp;D</v>
          </cell>
        </row>
        <row r="708">
          <cell r="C708" t="str">
            <v>Low</v>
          </cell>
          <cell r="D708" t="str">
            <v>CAISO</v>
          </cell>
          <cell r="E708" t="str">
            <v>T&amp;D</v>
          </cell>
        </row>
        <row r="709">
          <cell r="C709" t="str">
            <v>Low</v>
          </cell>
          <cell r="D709" t="str">
            <v>NYISO</v>
          </cell>
          <cell r="E709" t="str">
            <v>T&amp;D</v>
          </cell>
        </row>
        <row r="710">
          <cell r="C710" t="str">
            <v>Low</v>
          </cell>
          <cell r="D710" t="str">
            <v>MISO</v>
          </cell>
          <cell r="E710" t="str">
            <v>T&amp;D</v>
          </cell>
        </row>
        <row r="711">
          <cell r="C711" t="str">
            <v>Low</v>
          </cell>
          <cell r="D711" t="str">
            <v>SOUTHEAST</v>
          </cell>
          <cell r="E711" t="str">
            <v>T&amp;D</v>
          </cell>
        </row>
        <row r="712">
          <cell r="C712" t="str">
            <v>Low</v>
          </cell>
          <cell r="D712" t="str">
            <v>SPP</v>
          </cell>
          <cell r="E712" t="str">
            <v>T&amp;D</v>
          </cell>
        </row>
        <row r="713">
          <cell r="C713" t="str">
            <v>Low</v>
          </cell>
          <cell r="D713" t="str">
            <v>WECC (Non-CA)</v>
          </cell>
          <cell r="E713" t="str">
            <v>T&amp;D</v>
          </cell>
        </row>
        <row r="714">
          <cell r="C714" t="str">
            <v>Low</v>
          </cell>
          <cell r="D714" t="str">
            <v>United Kingdom</v>
          </cell>
          <cell r="E714" t="str">
            <v>T&amp;D</v>
          </cell>
        </row>
        <row r="715">
          <cell r="C715" t="str">
            <v>Low</v>
          </cell>
          <cell r="D715" t="str">
            <v>Australia</v>
          </cell>
          <cell r="E715" t="str">
            <v>T&amp;D</v>
          </cell>
        </row>
        <row r="716">
          <cell r="C716" t="str">
            <v>Low</v>
          </cell>
          <cell r="D716" t="str">
            <v>Germany</v>
          </cell>
          <cell r="E716" t="str">
            <v>T&amp;D</v>
          </cell>
        </row>
        <row r="717">
          <cell r="C717" t="str">
            <v>Low</v>
          </cell>
          <cell r="D717" t="str">
            <v>Japan</v>
          </cell>
          <cell r="E717" t="str">
            <v>T&amp;D</v>
          </cell>
        </row>
        <row r="718">
          <cell r="C718" t="str">
            <v>Low</v>
          </cell>
          <cell r="D718" t="str">
            <v>Country A</v>
          </cell>
          <cell r="E718" t="str">
            <v>T&amp;D</v>
          </cell>
        </row>
        <row r="719">
          <cell r="C719" t="str">
            <v>Low</v>
          </cell>
          <cell r="D719" t="str">
            <v>Country B</v>
          </cell>
          <cell r="E719" t="str">
            <v>T&amp;D</v>
          </cell>
        </row>
        <row r="720">
          <cell r="C720" t="str">
            <v>Low</v>
          </cell>
          <cell r="D720" t="str">
            <v>Country C</v>
          </cell>
          <cell r="E720" t="str">
            <v>T&amp;D</v>
          </cell>
        </row>
        <row r="721">
          <cell r="C721" t="str">
            <v>Low</v>
          </cell>
          <cell r="D721" t="str">
            <v>Country D</v>
          </cell>
          <cell r="E721" t="str">
            <v>T&amp;D</v>
          </cell>
        </row>
        <row r="728">
          <cell r="C728" t="str">
            <v>Base</v>
          </cell>
          <cell r="D728" t="str">
            <v>C&amp;I Demand Mgmt.</v>
          </cell>
          <cell r="E728" t="str">
            <v>PJM</v>
          </cell>
        </row>
        <row r="729">
          <cell r="C729" t="str">
            <v>Base</v>
          </cell>
          <cell r="D729" t="str">
            <v>C&amp;I Demand Mgmt.</v>
          </cell>
          <cell r="E729" t="str">
            <v>ISONE</v>
          </cell>
        </row>
        <row r="730">
          <cell r="C730" t="str">
            <v>Base</v>
          </cell>
          <cell r="D730" t="str">
            <v>C&amp;I Demand Mgmt.</v>
          </cell>
          <cell r="E730" t="str">
            <v>ERCOT</v>
          </cell>
        </row>
        <row r="731">
          <cell r="C731" t="str">
            <v>Base</v>
          </cell>
          <cell r="D731" t="str">
            <v>C&amp;I Demand Mgmt.</v>
          </cell>
          <cell r="E731" t="str">
            <v>CAISO</v>
          </cell>
        </row>
        <row r="732">
          <cell r="C732" t="str">
            <v>Base</v>
          </cell>
          <cell r="D732" t="str">
            <v>C&amp;I Demand Mgmt.</v>
          </cell>
          <cell r="E732" t="str">
            <v>NYISO</v>
          </cell>
        </row>
        <row r="733">
          <cell r="C733" t="str">
            <v>Base</v>
          </cell>
          <cell r="D733" t="str">
            <v>C&amp;I Demand Mgmt.</v>
          </cell>
          <cell r="E733" t="str">
            <v>MISO</v>
          </cell>
        </row>
        <row r="734">
          <cell r="C734" t="str">
            <v>Base</v>
          </cell>
          <cell r="D734" t="str">
            <v>C&amp;I Demand Mgmt.</v>
          </cell>
          <cell r="E734" t="str">
            <v>SOUTHEAST</v>
          </cell>
        </row>
        <row r="735">
          <cell r="C735" t="str">
            <v>Base</v>
          </cell>
          <cell r="D735" t="str">
            <v>C&amp;I Demand Mgmt.</v>
          </cell>
          <cell r="E735" t="str">
            <v>SPP</v>
          </cell>
        </row>
        <row r="736">
          <cell r="C736" t="str">
            <v>Base</v>
          </cell>
          <cell r="D736" t="str">
            <v>C&amp;I Demand Mgmt.</v>
          </cell>
          <cell r="E736" t="str">
            <v>WECC (Non-CA)</v>
          </cell>
        </row>
        <row r="737">
          <cell r="C737" t="str">
            <v>Base</v>
          </cell>
          <cell r="D737" t="str">
            <v>C&amp;I Demand Mgmt.</v>
          </cell>
          <cell r="E737" t="str">
            <v>United Kingdom</v>
          </cell>
        </row>
        <row r="738">
          <cell r="C738" t="str">
            <v>Base</v>
          </cell>
          <cell r="D738" t="str">
            <v>C&amp;I Demand Mgmt.</v>
          </cell>
          <cell r="E738" t="str">
            <v>Australia</v>
          </cell>
        </row>
        <row r="739">
          <cell r="C739" t="str">
            <v>Base</v>
          </cell>
          <cell r="D739" t="str">
            <v>C&amp;I Demand Mgmt.</v>
          </cell>
          <cell r="E739" t="str">
            <v>Germany</v>
          </cell>
        </row>
        <row r="740">
          <cell r="C740" t="str">
            <v>Base</v>
          </cell>
          <cell r="D740" t="str">
            <v>C&amp;I Demand Mgmt.</v>
          </cell>
          <cell r="E740" t="str">
            <v>Japan</v>
          </cell>
        </row>
        <row r="741">
          <cell r="C741" t="str">
            <v>Base</v>
          </cell>
          <cell r="D741" t="str">
            <v>C&amp;I Demand Mgmt.</v>
          </cell>
          <cell r="E741" t="str">
            <v>Country A</v>
          </cell>
        </row>
        <row r="742">
          <cell r="C742" t="str">
            <v>Base</v>
          </cell>
          <cell r="D742" t="str">
            <v>C&amp;I Demand Mgmt.</v>
          </cell>
          <cell r="E742" t="str">
            <v>Country B</v>
          </cell>
        </row>
        <row r="743">
          <cell r="C743" t="str">
            <v>Base</v>
          </cell>
          <cell r="D743" t="str">
            <v>C&amp;I Demand Mgmt.</v>
          </cell>
          <cell r="E743" t="str">
            <v>Country C</v>
          </cell>
        </row>
        <row r="744">
          <cell r="C744" t="str">
            <v>Base</v>
          </cell>
          <cell r="D744" t="str">
            <v>C&amp;I Demand Mgmt.</v>
          </cell>
          <cell r="E744" t="str">
            <v>Country D</v>
          </cell>
        </row>
        <row r="745">
          <cell r="C745" t="str">
            <v>High</v>
          </cell>
          <cell r="D745" t="str">
            <v>C&amp;I Demand Mgmt.</v>
          </cell>
          <cell r="E745" t="str">
            <v>PJM</v>
          </cell>
        </row>
        <row r="746">
          <cell r="C746" t="str">
            <v>High</v>
          </cell>
          <cell r="D746" t="str">
            <v>C&amp;I Demand Mgmt.</v>
          </cell>
          <cell r="E746" t="str">
            <v>ISONE</v>
          </cell>
        </row>
        <row r="747">
          <cell r="C747" t="str">
            <v>High</v>
          </cell>
          <cell r="D747" t="str">
            <v>C&amp;I Demand Mgmt.</v>
          </cell>
          <cell r="E747" t="str">
            <v>ERCOT</v>
          </cell>
        </row>
        <row r="748">
          <cell r="C748" t="str">
            <v>High</v>
          </cell>
          <cell r="D748" t="str">
            <v>C&amp;I Demand Mgmt.</v>
          </cell>
          <cell r="E748" t="str">
            <v>CAISO</v>
          </cell>
        </row>
        <row r="749">
          <cell r="C749" t="str">
            <v>High</v>
          </cell>
          <cell r="D749" t="str">
            <v>C&amp;I Demand Mgmt.</v>
          </cell>
          <cell r="E749" t="str">
            <v>NYISO</v>
          </cell>
        </row>
        <row r="750">
          <cell r="C750" t="str">
            <v>High</v>
          </cell>
          <cell r="D750" t="str">
            <v>C&amp;I Demand Mgmt.</v>
          </cell>
          <cell r="E750" t="str">
            <v>MISO</v>
          </cell>
        </row>
        <row r="751">
          <cell r="C751" t="str">
            <v>High</v>
          </cell>
          <cell r="D751" t="str">
            <v>C&amp;I Demand Mgmt.</v>
          </cell>
          <cell r="E751" t="str">
            <v>SOUTHEAST</v>
          </cell>
        </row>
        <row r="752">
          <cell r="C752" t="str">
            <v>High</v>
          </cell>
          <cell r="D752" t="str">
            <v>C&amp;I Demand Mgmt.</v>
          </cell>
          <cell r="E752" t="str">
            <v>SPP</v>
          </cell>
        </row>
        <row r="753">
          <cell r="C753" t="str">
            <v>High</v>
          </cell>
          <cell r="D753" t="str">
            <v>C&amp;I Demand Mgmt.</v>
          </cell>
          <cell r="E753" t="str">
            <v>WECC (Non-CA)</v>
          </cell>
        </row>
        <row r="754">
          <cell r="C754" t="str">
            <v>High</v>
          </cell>
          <cell r="D754" t="str">
            <v>C&amp;I Demand Mgmt.</v>
          </cell>
          <cell r="E754" t="str">
            <v>United Kingdom</v>
          </cell>
        </row>
        <row r="755">
          <cell r="C755" t="str">
            <v>High</v>
          </cell>
          <cell r="D755" t="str">
            <v>C&amp;I Demand Mgmt.</v>
          </cell>
          <cell r="E755" t="str">
            <v>Australia</v>
          </cell>
        </row>
        <row r="756">
          <cell r="C756" t="str">
            <v>High</v>
          </cell>
          <cell r="D756" t="str">
            <v>C&amp;I Demand Mgmt.</v>
          </cell>
          <cell r="E756" t="str">
            <v>Germany</v>
          </cell>
        </row>
        <row r="757">
          <cell r="C757" t="str">
            <v>High</v>
          </cell>
          <cell r="D757" t="str">
            <v>C&amp;I Demand Mgmt.</v>
          </cell>
          <cell r="E757" t="str">
            <v>Japan</v>
          </cell>
        </row>
        <row r="758">
          <cell r="C758" t="str">
            <v>High</v>
          </cell>
          <cell r="D758" t="str">
            <v>C&amp;I Demand Mgmt.</v>
          </cell>
          <cell r="E758" t="str">
            <v>Country A</v>
          </cell>
        </row>
        <row r="759">
          <cell r="C759" t="str">
            <v>High</v>
          </cell>
          <cell r="D759" t="str">
            <v>C&amp;I Demand Mgmt.</v>
          </cell>
          <cell r="E759" t="str">
            <v>Country B</v>
          </cell>
        </row>
        <row r="760">
          <cell r="C760" t="str">
            <v>High</v>
          </cell>
          <cell r="D760" t="str">
            <v>C&amp;I Demand Mgmt.</v>
          </cell>
          <cell r="E760" t="str">
            <v>Country C</v>
          </cell>
        </row>
        <row r="761">
          <cell r="C761" t="str">
            <v>High</v>
          </cell>
          <cell r="D761" t="str">
            <v>C&amp;I Demand Mgmt.</v>
          </cell>
          <cell r="E761" t="str">
            <v>Country D</v>
          </cell>
        </row>
        <row r="762">
          <cell r="C762" t="str">
            <v>Low</v>
          </cell>
          <cell r="D762" t="str">
            <v>C&amp;I Demand Mgmt.</v>
          </cell>
          <cell r="E762" t="str">
            <v>PJM</v>
          </cell>
        </row>
        <row r="763">
          <cell r="C763" t="str">
            <v>Low</v>
          </cell>
          <cell r="D763" t="str">
            <v>C&amp;I Demand Mgmt.</v>
          </cell>
          <cell r="E763" t="str">
            <v>ISONE</v>
          </cell>
        </row>
        <row r="764">
          <cell r="C764" t="str">
            <v>Low</v>
          </cell>
          <cell r="D764" t="str">
            <v>C&amp;I Demand Mgmt.</v>
          </cell>
          <cell r="E764" t="str">
            <v>ERCOT</v>
          </cell>
        </row>
        <row r="765">
          <cell r="C765" t="str">
            <v>Low</v>
          </cell>
          <cell r="D765" t="str">
            <v>C&amp;I Demand Mgmt.</v>
          </cell>
          <cell r="E765" t="str">
            <v>CAISO</v>
          </cell>
        </row>
        <row r="766">
          <cell r="C766" t="str">
            <v>Low</v>
          </cell>
          <cell r="D766" t="str">
            <v>C&amp;I Demand Mgmt.</v>
          </cell>
          <cell r="E766" t="str">
            <v>NYISO</v>
          </cell>
        </row>
        <row r="767">
          <cell r="C767" t="str">
            <v>Low</v>
          </cell>
          <cell r="D767" t="str">
            <v>C&amp;I Demand Mgmt.</v>
          </cell>
          <cell r="E767" t="str">
            <v>MISO</v>
          </cell>
        </row>
        <row r="768">
          <cell r="C768" t="str">
            <v>Low</v>
          </cell>
          <cell r="D768" t="str">
            <v>C&amp;I Demand Mgmt.</v>
          </cell>
          <cell r="E768" t="str">
            <v>SOUTHEAST</v>
          </cell>
        </row>
        <row r="769">
          <cell r="C769" t="str">
            <v>Low</v>
          </cell>
          <cell r="D769" t="str">
            <v>C&amp;I Demand Mgmt.</v>
          </cell>
          <cell r="E769" t="str">
            <v>SPP</v>
          </cell>
        </row>
        <row r="770">
          <cell r="C770" t="str">
            <v>Low</v>
          </cell>
          <cell r="D770" t="str">
            <v>C&amp;I Demand Mgmt.</v>
          </cell>
          <cell r="E770" t="str">
            <v>WECC (Non-CA)</v>
          </cell>
        </row>
        <row r="771">
          <cell r="C771" t="str">
            <v>Low</v>
          </cell>
          <cell r="D771" t="str">
            <v>C&amp;I Demand Mgmt.</v>
          </cell>
          <cell r="E771" t="str">
            <v>United Kingdom</v>
          </cell>
        </row>
        <row r="772">
          <cell r="C772" t="str">
            <v>Low</v>
          </cell>
          <cell r="D772" t="str">
            <v>C&amp;I Demand Mgmt.</v>
          </cell>
          <cell r="E772" t="str">
            <v>Australia</v>
          </cell>
        </row>
        <row r="773">
          <cell r="C773" t="str">
            <v>Low</v>
          </cell>
          <cell r="D773" t="str">
            <v>C&amp;I Demand Mgmt.</v>
          </cell>
          <cell r="E773" t="str">
            <v>Germany</v>
          </cell>
        </row>
        <row r="774">
          <cell r="C774" t="str">
            <v>Low</v>
          </cell>
          <cell r="D774" t="str">
            <v>C&amp;I Demand Mgmt.</v>
          </cell>
          <cell r="E774" t="str">
            <v>Japan</v>
          </cell>
        </row>
        <row r="775">
          <cell r="C775" t="str">
            <v>Low</v>
          </cell>
          <cell r="D775" t="str">
            <v>C&amp;I Demand Mgmt.</v>
          </cell>
          <cell r="E775" t="str">
            <v>Country A</v>
          </cell>
        </row>
        <row r="776">
          <cell r="C776" t="str">
            <v>Low</v>
          </cell>
          <cell r="D776" t="str">
            <v>C&amp;I Demand Mgmt.</v>
          </cell>
          <cell r="E776" t="str">
            <v>Country B</v>
          </cell>
        </row>
        <row r="777">
          <cell r="C777" t="str">
            <v>Low</v>
          </cell>
          <cell r="D777" t="str">
            <v>C&amp;I Demand Mgmt.</v>
          </cell>
          <cell r="E777" t="str">
            <v>Country C</v>
          </cell>
        </row>
        <row r="778">
          <cell r="C778" t="str">
            <v>Low</v>
          </cell>
          <cell r="D778" t="str">
            <v>C&amp;I Demand Mgmt.</v>
          </cell>
          <cell r="E778" t="str">
            <v>Country D</v>
          </cell>
        </row>
        <row r="779">
          <cell r="C779" t="str">
            <v>Base</v>
          </cell>
          <cell r="D779" t="str">
            <v>Peaker Replacement</v>
          </cell>
          <cell r="E779" t="str">
            <v>PJM</v>
          </cell>
        </row>
        <row r="780">
          <cell r="C780" t="str">
            <v>Base</v>
          </cell>
          <cell r="D780" t="str">
            <v>Peaker Replacement</v>
          </cell>
          <cell r="E780" t="str">
            <v>ISONE</v>
          </cell>
        </row>
        <row r="781">
          <cell r="C781" t="str">
            <v>Base</v>
          </cell>
          <cell r="D781" t="str">
            <v>Peaker Replacement</v>
          </cell>
          <cell r="E781" t="str">
            <v>ERCOT</v>
          </cell>
        </row>
        <row r="782">
          <cell r="C782" t="str">
            <v>Base</v>
          </cell>
          <cell r="D782" t="str">
            <v>Peaker Replacement</v>
          </cell>
          <cell r="E782" t="str">
            <v>CAISO</v>
          </cell>
        </row>
        <row r="783">
          <cell r="C783" t="str">
            <v>Base</v>
          </cell>
          <cell r="D783" t="str">
            <v>Peaker Replacement</v>
          </cell>
          <cell r="E783" t="str">
            <v>NYISO</v>
          </cell>
        </row>
        <row r="784">
          <cell r="C784" t="str">
            <v>Base</v>
          </cell>
          <cell r="D784" t="str">
            <v>Peaker Replacement</v>
          </cell>
          <cell r="E784" t="str">
            <v>MISO</v>
          </cell>
        </row>
        <row r="785">
          <cell r="C785" t="str">
            <v>Base</v>
          </cell>
          <cell r="D785" t="str">
            <v>Peaker Replacement</v>
          </cell>
          <cell r="E785" t="str">
            <v>SOUTHEAST</v>
          </cell>
        </row>
        <row r="786">
          <cell r="C786" t="str">
            <v>Base</v>
          </cell>
          <cell r="D786" t="str">
            <v>Peaker Replacement</v>
          </cell>
          <cell r="E786" t="str">
            <v>SPP</v>
          </cell>
        </row>
        <row r="787">
          <cell r="C787" t="str">
            <v>Base</v>
          </cell>
          <cell r="D787" t="str">
            <v>Peaker Replacement</v>
          </cell>
          <cell r="E787" t="str">
            <v>WECC (Non-CA)</v>
          </cell>
        </row>
        <row r="788">
          <cell r="C788" t="str">
            <v>Base</v>
          </cell>
          <cell r="D788" t="str">
            <v>Peaker Replacement</v>
          </cell>
          <cell r="E788" t="str">
            <v>United Kingdom</v>
          </cell>
        </row>
        <row r="789">
          <cell r="C789" t="str">
            <v>Base</v>
          </cell>
          <cell r="D789" t="str">
            <v>Peaker Replacement</v>
          </cell>
          <cell r="E789" t="str">
            <v>Australia</v>
          </cell>
        </row>
        <row r="790">
          <cell r="C790" t="str">
            <v>Base</v>
          </cell>
          <cell r="D790" t="str">
            <v>Peaker Replacement</v>
          </cell>
          <cell r="E790" t="str">
            <v>Germany</v>
          </cell>
        </row>
        <row r="791">
          <cell r="C791" t="str">
            <v>Base</v>
          </cell>
          <cell r="D791" t="str">
            <v>Peaker Replacement</v>
          </cell>
          <cell r="E791" t="str">
            <v>Japan</v>
          </cell>
        </row>
        <row r="792">
          <cell r="C792" t="str">
            <v>Base</v>
          </cell>
          <cell r="D792" t="str">
            <v>Peaker Replacement</v>
          </cell>
          <cell r="E792" t="str">
            <v>Country A</v>
          </cell>
        </row>
        <row r="793">
          <cell r="C793" t="str">
            <v>Base</v>
          </cell>
          <cell r="D793" t="str">
            <v>Peaker Replacement</v>
          </cell>
          <cell r="E793" t="str">
            <v>Country B</v>
          </cell>
        </row>
        <row r="794">
          <cell r="C794" t="str">
            <v>Base</v>
          </cell>
          <cell r="D794" t="str">
            <v>Peaker Replacement</v>
          </cell>
          <cell r="E794" t="str">
            <v>Country C</v>
          </cell>
        </row>
        <row r="795">
          <cell r="C795" t="str">
            <v>Base</v>
          </cell>
          <cell r="D795" t="str">
            <v>Peaker Replacement</v>
          </cell>
          <cell r="E795" t="str">
            <v>Country D</v>
          </cell>
        </row>
        <row r="796">
          <cell r="C796" t="str">
            <v>High</v>
          </cell>
          <cell r="D796" t="str">
            <v>Peaker Replacement</v>
          </cell>
          <cell r="E796" t="str">
            <v>PJM</v>
          </cell>
        </row>
        <row r="797">
          <cell r="C797" t="str">
            <v>High</v>
          </cell>
          <cell r="D797" t="str">
            <v>Peaker Replacement</v>
          </cell>
          <cell r="E797" t="str">
            <v>ISONE</v>
          </cell>
        </row>
        <row r="798">
          <cell r="C798" t="str">
            <v>High</v>
          </cell>
          <cell r="D798" t="str">
            <v>Peaker Replacement</v>
          </cell>
          <cell r="E798" t="str">
            <v>ERCOT</v>
          </cell>
        </row>
        <row r="799">
          <cell r="C799" t="str">
            <v>High</v>
          </cell>
          <cell r="D799" t="str">
            <v>Peaker Replacement</v>
          </cell>
          <cell r="E799" t="str">
            <v>CAISO</v>
          </cell>
        </row>
        <row r="800">
          <cell r="C800" t="str">
            <v>High</v>
          </cell>
          <cell r="D800" t="str">
            <v>Peaker Replacement</v>
          </cell>
          <cell r="E800" t="str">
            <v>NYISO</v>
          </cell>
        </row>
        <row r="801">
          <cell r="C801" t="str">
            <v>High</v>
          </cell>
          <cell r="D801" t="str">
            <v>Peaker Replacement</v>
          </cell>
          <cell r="E801" t="str">
            <v>MISO</v>
          </cell>
        </row>
        <row r="802">
          <cell r="C802" t="str">
            <v>High</v>
          </cell>
          <cell r="D802" t="str">
            <v>Peaker Replacement</v>
          </cell>
          <cell r="E802" t="str">
            <v>SOUTHEAST</v>
          </cell>
        </row>
        <row r="803">
          <cell r="C803" t="str">
            <v>High</v>
          </cell>
          <cell r="D803" t="str">
            <v>Peaker Replacement</v>
          </cell>
          <cell r="E803" t="str">
            <v>SPP</v>
          </cell>
        </row>
        <row r="804">
          <cell r="C804" t="str">
            <v>High</v>
          </cell>
          <cell r="D804" t="str">
            <v>Peaker Replacement</v>
          </cell>
          <cell r="E804" t="str">
            <v>WECC (Non-CA)</v>
          </cell>
        </row>
        <row r="805">
          <cell r="C805" t="str">
            <v>High</v>
          </cell>
          <cell r="D805" t="str">
            <v>Peaker Replacement</v>
          </cell>
          <cell r="E805" t="str">
            <v>United Kingdom</v>
          </cell>
        </row>
        <row r="806">
          <cell r="C806" t="str">
            <v>High</v>
          </cell>
          <cell r="D806" t="str">
            <v>Peaker Replacement</v>
          </cell>
          <cell r="E806" t="str">
            <v>Australia</v>
          </cell>
        </row>
        <row r="807">
          <cell r="C807" t="str">
            <v>High</v>
          </cell>
          <cell r="D807" t="str">
            <v>Peaker Replacement</v>
          </cell>
          <cell r="E807" t="str">
            <v>Germany</v>
          </cell>
        </row>
        <row r="808">
          <cell r="C808" t="str">
            <v>High</v>
          </cell>
          <cell r="D808" t="str">
            <v>Peaker Replacement</v>
          </cell>
          <cell r="E808" t="str">
            <v>Japan</v>
          </cell>
        </row>
        <row r="809">
          <cell r="C809" t="str">
            <v>High</v>
          </cell>
          <cell r="D809" t="str">
            <v>Peaker Replacement</v>
          </cell>
          <cell r="E809" t="str">
            <v>Country A</v>
          </cell>
        </row>
        <row r="810">
          <cell r="C810" t="str">
            <v>High</v>
          </cell>
          <cell r="D810" t="str">
            <v>Peaker Replacement</v>
          </cell>
          <cell r="E810" t="str">
            <v>Country B</v>
          </cell>
        </row>
        <row r="811">
          <cell r="C811" t="str">
            <v>High</v>
          </cell>
          <cell r="D811" t="str">
            <v>Peaker Replacement</v>
          </cell>
          <cell r="E811" t="str">
            <v>Country C</v>
          </cell>
        </row>
        <row r="812">
          <cell r="C812" t="str">
            <v>High</v>
          </cell>
          <cell r="D812" t="str">
            <v>Peaker Replacement</v>
          </cell>
          <cell r="E812" t="str">
            <v>Country D</v>
          </cell>
        </row>
        <row r="813">
          <cell r="C813" t="str">
            <v>Low</v>
          </cell>
          <cell r="D813" t="str">
            <v>Peaker Replacement</v>
          </cell>
          <cell r="E813" t="str">
            <v>PJM</v>
          </cell>
        </row>
        <row r="814">
          <cell r="C814" t="str">
            <v>Low</v>
          </cell>
          <cell r="D814" t="str">
            <v>Peaker Replacement</v>
          </cell>
          <cell r="E814" t="str">
            <v>ISONE</v>
          </cell>
        </row>
        <row r="815">
          <cell r="C815" t="str">
            <v>Low</v>
          </cell>
          <cell r="D815" t="str">
            <v>Peaker Replacement</v>
          </cell>
          <cell r="E815" t="str">
            <v>ERCOT</v>
          </cell>
        </row>
        <row r="816">
          <cell r="C816" t="str">
            <v>Low</v>
          </cell>
          <cell r="D816" t="str">
            <v>Peaker Replacement</v>
          </cell>
          <cell r="E816" t="str">
            <v>CAISO</v>
          </cell>
        </row>
        <row r="817">
          <cell r="C817" t="str">
            <v>Low</v>
          </cell>
          <cell r="D817" t="str">
            <v>Peaker Replacement</v>
          </cell>
          <cell r="E817" t="str">
            <v>NYISO</v>
          </cell>
        </row>
        <row r="818">
          <cell r="C818" t="str">
            <v>Low</v>
          </cell>
          <cell r="D818" t="str">
            <v>Peaker Replacement</v>
          </cell>
          <cell r="E818" t="str">
            <v>MISO</v>
          </cell>
        </row>
        <row r="819">
          <cell r="C819" t="str">
            <v>Low</v>
          </cell>
          <cell r="D819" t="str">
            <v>Peaker Replacement</v>
          </cell>
          <cell r="E819" t="str">
            <v>SOUTHEAST</v>
          </cell>
        </row>
        <row r="820">
          <cell r="C820" t="str">
            <v>Low</v>
          </cell>
          <cell r="D820" t="str">
            <v>Peaker Replacement</v>
          </cell>
          <cell r="E820" t="str">
            <v>SPP</v>
          </cell>
        </row>
        <row r="821">
          <cell r="C821" t="str">
            <v>Low</v>
          </cell>
          <cell r="D821" t="str">
            <v>Peaker Replacement</v>
          </cell>
          <cell r="E821" t="str">
            <v>WECC (Non-CA)</v>
          </cell>
        </row>
        <row r="822">
          <cell r="C822" t="str">
            <v>Low</v>
          </cell>
          <cell r="D822" t="str">
            <v>Peaker Replacement</v>
          </cell>
          <cell r="E822" t="str">
            <v>United Kingdom</v>
          </cell>
        </row>
        <row r="823">
          <cell r="C823" t="str">
            <v>Low</v>
          </cell>
          <cell r="D823" t="str">
            <v>Peaker Replacement</v>
          </cell>
          <cell r="E823" t="str">
            <v>Australia</v>
          </cell>
        </row>
        <row r="824">
          <cell r="C824" t="str">
            <v>Low</v>
          </cell>
          <cell r="D824" t="str">
            <v>Peaker Replacement</v>
          </cell>
          <cell r="E824" t="str">
            <v>Germany</v>
          </cell>
        </row>
        <row r="825">
          <cell r="C825" t="str">
            <v>Low</v>
          </cell>
          <cell r="D825" t="str">
            <v>Peaker Replacement</v>
          </cell>
          <cell r="E825" t="str">
            <v>Japan</v>
          </cell>
        </row>
        <row r="826">
          <cell r="C826" t="str">
            <v>Low</v>
          </cell>
          <cell r="D826" t="str">
            <v>Peaker Replacement</v>
          </cell>
          <cell r="E826" t="str">
            <v>Country A</v>
          </cell>
        </row>
        <row r="827">
          <cell r="C827" t="str">
            <v>Low</v>
          </cell>
          <cell r="D827" t="str">
            <v>Peaker Replacement</v>
          </cell>
          <cell r="E827" t="str">
            <v>Country B</v>
          </cell>
        </row>
        <row r="828">
          <cell r="C828" t="str">
            <v>Low</v>
          </cell>
          <cell r="D828" t="str">
            <v>Peaker Replacement</v>
          </cell>
          <cell r="E828" t="str">
            <v>Country C</v>
          </cell>
        </row>
        <row r="829">
          <cell r="C829" t="str">
            <v>Low</v>
          </cell>
          <cell r="D829" t="str">
            <v>Peaker Replacement</v>
          </cell>
          <cell r="E829" t="str">
            <v>Country D</v>
          </cell>
        </row>
        <row r="830">
          <cell r="C830" t="str">
            <v>Base</v>
          </cell>
          <cell r="D830" t="str">
            <v>Renewables Integration</v>
          </cell>
          <cell r="E830" t="str">
            <v>PJM</v>
          </cell>
        </row>
        <row r="831">
          <cell r="C831" t="str">
            <v>Base</v>
          </cell>
          <cell r="D831" t="str">
            <v>Renewables Integration</v>
          </cell>
          <cell r="E831" t="str">
            <v>ISONE</v>
          </cell>
        </row>
        <row r="832">
          <cell r="C832" t="str">
            <v>Base</v>
          </cell>
          <cell r="D832" t="str">
            <v>Renewables Integration</v>
          </cell>
          <cell r="E832" t="str">
            <v>ERCOT</v>
          </cell>
        </row>
        <row r="833">
          <cell r="C833" t="str">
            <v>Base</v>
          </cell>
          <cell r="D833" t="str">
            <v>Renewables Integration</v>
          </cell>
          <cell r="E833" t="str">
            <v>CAISO</v>
          </cell>
        </row>
        <row r="834">
          <cell r="C834" t="str">
            <v>Base</v>
          </cell>
          <cell r="D834" t="str">
            <v>Renewables Integration</v>
          </cell>
          <cell r="E834" t="str">
            <v>NYISO</v>
          </cell>
        </row>
        <row r="835">
          <cell r="C835" t="str">
            <v>Base</v>
          </cell>
          <cell r="D835" t="str">
            <v>Renewables Integration</v>
          </cell>
          <cell r="E835" t="str">
            <v>MISO</v>
          </cell>
        </row>
        <row r="836">
          <cell r="C836" t="str">
            <v>Base</v>
          </cell>
          <cell r="D836" t="str">
            <v>Renewables Integration</v>
          </cell>
          <cell r="E836" t="str">
            <v>SOUTHEAST</v>
          </cell>
        </row>
        <row r="837">
          <cell r="C837" t="str">
            <v>Base</v>
          </cell>
          <cell r="D837" t="str">
            <v>Renewables Integration</v>
          </cell>
          <cell r="E837" t="str">
            <v>SPP</v>
          </cell>
        </row>
        <row r="838">
          <cell r="C838" t="str">
            <v>Base</v>
          </cell>
          <cell r="D838" t="str">
            <v>Renewables Integration</v>
          </cell>
          <cell r="E838" t="str">
            <v>WECC (Non-CA)</v>
          </cell>
        </row>
        <row r="839">
          <cell r="C839" t="str">
            <v>Base</v>
          </cell>
          <cell r="D839" t="str">
            <v>Renewables Integration</v>
          </cell>
          <cell r="E839" t="str">
            <v>United Kingdom</v>
          </cell>
        </row>
        <row r="840">
          <cell r="C840" t="str">
            <v>Base</v>
          </cell>
          <cell r="D840" t="str">
            <v>Renewables Integration</v>
          </cell>
          <cell r="E840" t="str">
            <v>Australia</v>
          </cell>
        </row>
        <row r="841">
          <cell r="C841" t="str">
            <v>Base</v>
          </cell>
          <cell r="D841" t="str">
            <v>Renewables Integration</v>
          </cell>
          <cell r="E841" t="str">
            <v>Germany</v>
          </cell>
        </row>
        <row r="842">
          <cell r="C842" t="str">
            <v>Base</v>
          </cell>
          <cell r="D842" t="str">
            <v>Renewables Integration</v>
          </cell>
          <cell r="E842" t="str">
            <v>Japan</v>
          </cell>
        </row>
        <row r="843">
          <cell r="C843" t="str">
            <v>Base</v>
          </cell>
          <cell r="D843" t="str">
            <v>Renewables Integration</v>
          </cell>
          <cell r="E843" t="str">
            <v>Country A</v>
          </cell>
        </row>
        <row r="844">
          <cell r="C844" t="str">
            <v>Base</v>
          </cell>
          <cell r="D844" t="str">
            <v>Renewables Integration</v>
          </cell>
          <cell r="E844" t="str">
            <v>Country B</v>
          </cell>
        </row>
        <row r="845">
          <cell r="C845" t="str">
            <v>Base</v>
          </cell>
          <cell r="D845" t="str">
            <v>Renewables Integration</v>
          </cell>
          <cell r="E845" t="str">
            <v>Country C</v>
          </cell>
        </row>
        <row r="846">
          <cell r="C846" t="str">
            <v>Base</v>
          </cell>
          <cell r="D846" t="str">
            <v>Renewables Integration</v>
          </cell>
          <cell r="E846" t="str">
            <v>Country D</v>
          </cell>
        </row>
        <row r="847">
          <cell r="C847" t="str">
            <v>High</v>
          </cell>
          <cell r="D847" t="str">
            <v>Renewables Integration</v>
          </cell>
          <cell r="E847" t="str">
            <v>PJM</v>
          </cell>
        </row>
        <row r="848">
          <cell r="C848" t="str">
            <v>High</v>
          </cell>
          <cell r="D848" t="str">
            <v>Renewables Integration</v>
          </cell>
          <cell r="E848" t="str">
            <v>ISONE</v>
          </cell>
        </row>
        <row r="849">
          <cell r="C849" t="str">
            <v>High</v>
          </cell>
          <cell r="D849" t="str">
            <v>Renewables Integration</v>
          </cell>
          <cell r="E849" t="str">
            <v>ERCOT</v>
          </cell>
        </row>
        <row r="850">
          <cell r="C850" t="str">
            <v>High</v>
          </cell>
          <cell r="D850" t="str">
            <v>Renewables Integration</v>
          </cell>
          <cell r="E850" t="str">
            <v>CAISO</v>
          </cell>
        </row>
        <row r="851">
          <cell r="C851" t="str">
            <v>High</v>
          </cell>
          <cell r="D851" t="str">
            <v>Renewables Integration</v>
          </cell>
          <cell r="E851" t="str">
            <v>NYISO</v>
          </cell>
        </row>
        <row r="852">
          <cell r="C852" t="str">
            <v>High</v>
          </cell>
          <cell r="D852" t="str">
            <v>Renewables Integration</v>
          </cell>
          <cell r="E852" t="str">
            <v>MISO</v>
          </cell>
        </row>
        <row r="853">
          <cell r="C853" t="str">
            <v>High</v>
          </cell>
          <cell r="D853" t="str">
            <v>Renewables Integration</v>
          </cell>
          <cell r="E853" t="str">
            <v>SOUTHEAST</v>
          </cell>
        </row>
        <row r="854">
          <cell r="C854" t="str">
            <v>High</v>
          </cell>
          <cell r="D854" t="str">
            <v>Renewables Integration</v>
          </cell>
          <cell r="E854" t="str">
            <v>SPP</v>
          </cell>
        </row>
        <row r="855">
          <cell r="C855" t="str">
            <v>High</v>
          </cell>
          <cell r="D855" t="str">
            <v>Renewables Integration</v>
          </cell>
          <cell r="E855" t="str">
            <v>WECC (Non-CA)</v>
          </cell>
        </row>
        <row r="856">
          <cell r="C856" t="str">
            <v>High</v>
          </cell>
          <cell r="D856" t="str">
            <v>Renewables Integration</v>
          </cell>
          <cell r="E856" t="str">
            <v>United Kingdom</v>
          </cell>
        </row>
        <row r="857">
          <cell r="C857" t="str">
            <v>High</v>
          </cell>
          <cell r="D857" t="str">
            <v>Renewables Integration</v>
          </cell>
          <cell r="E857" t="str">
            <v>Australia</v>
          </cell>
        </row>
        <row r="858">
          <cell r="C858" t="str">
            <v>High</v>
          </cell>
          <cell r="D858" t="str">
            <v>Renewables Integration</v>
          </cell>
          <cell r="E858" t="str">
            <v>Germany</v>
          </cell>
        </row>
        <row r="859">
          <cell r="C859" t="str">
            <v>High</v>
          </cell>
          <cell r="D859" t="str">
            <v>Renewables Integration</v>
          </cell>
          <cell r="E859" t="str">
            <v>Japan</v>
          </cell>
        </row>
        <row r="860">
          <cell r="C860" t="str">
            <v>High</v>
          </cell>
          <cell r="D860" t="str">
            <v>Renewables Integration</v>
          </cell>
          <cell r="E860" t="str">
            <v>Country A</v>
          </cell>
        </row>
        <row r="861">
          <cell r="C861" t="str">
            <v>High</v>
          </cell>
          <cell r="D861" t="str">
            <v>Renewables Integration</v>
          </cell>
          <cell r="E861" t="str">
            <v>Country B</v>
          </cell>
        </row>
        <row r="862">
          <cell r="C862" t="str">
            <v>High</v>
          </cell>
          <cell r="D862" t="str">
            <v>Renewables Integration</v>
          </cell>
          <cell r="E862" t="str">
            <v>Country C</v>
          </cell>
        </row>
        <row r="863">
          <cell r="C863" t="str">
            <v>High</v>
          </cell>
          <cell r="D863" t="str">
            <v>Renewables Integration</v>
          </cell>
          <cell r="E863" t="str">
            <v>Country D</v>
          </cell>
        </row>
        <row r="864">
          <cell r="C864" t="str">
            <v>Low</v>
          </cell>
          <cell r="D864" t="str">
            <v>Renewables Integration</v>
          </cell>
          <cell r="E864" t="str">
            <v>PJM</v>
          </cell>
        </row>
        <row r="865">
          <cell r="C865" t="str">
            <v>Low</v>
          </cell>
          <cell r="D865" t="str">
            <v>Renewables Integration</v>
          </cell>
          <cell r="E865" t="str">
            <v>ISONE</v>
          </cell>
        </row>
        <row r="866">
          <cell r="C866" t="str">
            <v>Low</v>
          </cell>
          <cell r="D866" t="str">
            <v>Renewables Integration</v>
          </cell>
          <cell r="E866" t="str">
            <v>ERCOT</v>
          </cell>
        </row>
        <row r="867">
          <cell r="C867" t="str">
            <v>Low</v>
          </cell>
          <cell r="D867" t="str">
            <v>Renewables Integration</v>
          </cell>
          <cell r="E867" t="str">
            <v>CAISO</v>
          </cell>
        </row>
        <row r="868">
          <cell r="C868" t="str">
            <v>Low</v>
          </cell>
          <cell r="D868" t="str">
            <v>Renewables Integration</v>
          </cell>
          <cell r="E868" t="str">
            <v>NYISO</v>
          </cell>
        </row>
        <row r="869">
          <cell r="C869" t="str">
            <v>Low</v>
          </cell>
          <cell r="D869" t="str">
            <v>Renewables Integration</v>
          </cell>
          <cell r="E869" t="str">
            <v>MISO</v>
          </cell>
        </row>
        <row r="870">
          <cell r="C870" t="str">
            <v>Low</v>
          </cell>
          <cell r="D870" t="str">
            <v>Renewables Integration</v>
          </cell>
          <cell r="E870" t="str">
            <v>SOUTHEAST</v>
          </cell>
        </row>
        <row r="871">
          <cell r="C871" t="str">
            <v>Low</v>
          </cell>
          <cell r="D871" t="str">
            <v>Renewables Integration</v>
          </cell>
          <cell r="E871" t="str">
            <v>SPP</v>
          </cell>
        </row>
        <row r="872">
          <cell r="C872" t="str">
            <v>Low</v>
          </cell>
          <cell r="D872" t="str">
            <v>Renewables Integration</v>
          </cell>
          <cell r="E872" t="str">
            <v>WECC (Non-CA)</v>
          </cell>
        </row>
        <row r="873">
          <cell r="C873" t="str">
            <v>Low</v>
          </cell>
          <cell r="D873" t="str">
            <v>Renewables Integration</v>
          </cell>
          <cell r="E873" t="str">
            <v>United Kingdom</v>
          </cell>
        </row>
        <row r="874">
          <cell r="C874" t="str">
            <v>Low</v>
          </cell>
          <cell r="D874" t="str">
            <v>Renewables Integration</v>
          </cell>
          <cell r="E874" t="str">
            <v>Australia</v>
          </cell>
        </row>
        <row r="875">
          <cell r="C875" t="str">
            <v>Low</v>
          </cell>
          <cell r="D875" t="str">
            <v>Renewables Integration</v>
          </cell>
          <cell r="E875" t="str">
            <v>Germany</v>
          </cell>
        </row>
        <row r="876">
          <cell r="C876" t="str">
            <v>Low</v>
          </cell>
          <cell r="D876" t="str">
            <v>Renewables Integration</v>
          </cell>
          <cell r="E876" t="str">
            <v>Japan</v>
          </cell>
        </row>
        <row r="877">
          <cell r="C877" t="str">
            <v>Low</v>
          </cell>
          <cell r="D877" t="str">
            <v>Renewables Integration</v>
          </cell>
          <cell r="E877" t="str">
            <v>Country A</v>
          </cell>
        </row>
        <row r="878">
          <cell r="C878" t="str">
            <v>Low</v>
          </cell>
          <cell r="D878" t="str">
            <v>Renewables Integration</v>
          </cell>
          <cell r="E878" t="str">
            <v>Country B</v>
          </cell>
        </row>
        <row r="879">
          <cell r="C879" t="str">
            <v>Low</v>
          </cell>
          <cell r="D879" t="str">
            <v>Renewables Integration</v>
          </cell>
          <cell r="E879" t="str">
            <v>Country C</v>
          </cell>
        </row>
        <row r="880">
          <cell r="C880" t="str">
            <v>Low</v>
          </cell>
          <cell r="D880" t="str">
            <v>Renewables Integration</v>
          </cell>
          <cell r="E880" t="str">
            <v>Country D</v>
          </cell>
        </row>
        <row r="881">
          <cell r="C881" t="str">
            <v>Base</v>
          </cell>
          <cell r="D881" t="str">
            <v>C&amp;I Demand Mgmt.</v>
          </cell>
          <cell r="E881" t="str">
            <v>PJM</v>
          </cell>
        </row>
        <row r="882">
          <cell r="C882" t="str">
            <v>Base</v>
          </cell>
          <cell r="D882" t="str">
            <v>C&amp;I Demand Mgmt.</v>
          </cell>
          <cell r="E882" t="str">
            <v>ISONE</v>
          </cell>
        </row>
        <row r="883">
          <cell r="C883" t="str">
            <v>Base</v>
          </cell>
          <cell r="D883" t="str">
            <v>C&amp;I Demand Mgmt.</v>
          </cell>
          <cell r="E883" t="str">
            <v>ERCOT</v>
          </cell>
        </row>
        <row r="884">
          <cell r="C884" t="str">
            <v>Base</v>
          </cell>
          <cell r="D884" t="str">
            <v>C&amp;I Demand Mgmt.</v>
          </cell>
          <cell r="E884" t="str">
            <v>CAISO</v>
          </cell>
        </row>
        <row r="885">
          <cell r="C885" t="str">
            <v>Base</v>
          </cell>
          <cell r="D885" t="str">
            <v>C&amp;I Demand Mgmt.</v>
          </cell>
          <cell r="E885" t="str">
            <v>NYISO</v>
          </cell>
        </row>
        <row r="886">
          <cell r="C886" t="str">
            <v>Base</v>
          </cell>
          <cell r="D886" t="str">
            <v>C&amp;I Demand Mgmt.</v>
          </cell>
          <cell r="E886" t="str">
            <v>MISO</v>
          </cell>
        </row>
        <row r="887">
          <cell r="C887" t="str">
            <v>Base</v>
          </cell>
          <cell r="D887" t="str">
            <v>C&amp;I Demand Mgmt.</v>
          </cell>
          <cell r="E887" t="str">
            <v>SOUTHEAST</v>
          </cell>
        </row>
        <row r="888">
          <cell r="C888" t="str">
            <v>Base</v>
          </cell>
          <cell r="D888" t="str">
            <v>C&amp;I Demand Mgmt.</v>
          </cell>
          <cell r="E888" t="str">
            <v>SPP</v>
          </cell>
        </row>
        <row r="889">
          <cell r="C889" t="str">
            <v>Base</v>
          </cell>
          <cell r="D889" t="str">
            <v>C&amp;I Demand Mgmt.</v>
          </cell>
          <cell r="E889" t="str">
            <v>WECC (Non-CA)</v>
          </cell>
        </row>
        <row r="890">
          <cell r="C890" t="str">
            <v>Base</v>
          </cell>
          <cell r="D890" t="str">
            <v>C&amp;I Demand Mgmt.</v>
          </cell>
          <cell r="E890" t="str">
            <v>United Kingdom</v>
          </cell>
        </row>
        <row r="891">
          <cell r="C891" t="str">
            <v>Base</v>
          </cell>
          <cell r="D891" t="str">
            <v>C&amp;I Demand Mgmt.</v>
          </cell>
          <cell r="E891" t="str">
            <v>Australia</v>
          </cell>
        </row>
        <row r="892">
          <cell r="C892" t="str">
            <v>Base</v>
          </cell>
          <cell r="D892" t="str">
            <v>C&amp;I Demand Mgmt.</v>
          </cell>
          <cell r="E892" t="str">
            <v>Germany</v>
          </cell>
        </row>
        <row r="893">
          <cell r="C893" t="str">
            <v>Base</v>
          </cell>
          <cell r="D893" t="str">
            <v>C&amp;I Demand Mgmt.</v>
          </cell>
          <cell r="E893" t="str">
            <v>Japan</v>
          </cell>
        </row>
        <row r="894">
          <cell r="C894" t="str">
            <v>Base</v>
          </cell>
          <cell r="D894" t="str">
            <v>C&amp;I Demand Mgmt.</v>
          </cell>
          <cell r="E894" t="str">
            <v>Country A</v>
          </cell>
        </row>
        <row r="895">
          <cell r="C895" t="str">
            <v>Base</v>
          </cell>
          <cell r="D895" t="str">
            <v>C&amp;I Demand Mgmt.</v>
          </cell>
          <cell r="E895" t="str">
            <v>Country B</v>
          </cell>
        </row>
        <row r="896">
          <cell r="C896" t="str">
            <v>Base</v>
          </cell>
          <cell r="D896" t="str">
            <v>C&amp;I Demand Mgmt.</v>
          </cell>
          <cell r="E896" t="str">
            <v>Country C</v>
          </cell>
        </row>
        <row r="897">
          <cell r="C897" t="str">
            <v>Base</v>
          </cell>
          <cell r="D897" t="str">
            <v>C&amp;I Demand Mgmt.</v>
          </cell>
          <cell r="E897" t="str">
            <v>Country D</v>
          </cell>
        </row>
        <row r="898">
          <cell r="C898" t="str">
            <v>High</v>
          </cell>
          <cell r="D898" t="str">
            <v>C&amp;I Demand Mgmt.</v>
          </cell>
          <cell r="E898" t="str">
            <v>PJM</v>
          </cell>
        </row>
        <row r="899">
          <cell r="C899" t="str">
            <v>High</v>
          </cell>
          <cell r="D899" t="str">
            <v>C&amp;I Demand Mgmt.</v>
          </cell>
          <cell r="E899" t="str">
            <v>ISONE</v>
          </cell>
        </row>
        <row r="900">
          <cell r="C900" t="str">
            <v>High</v>
          </cell>
          <cell r="D900" t="str">
            <v>C&amp;I Demand Mgmt.</v>
          </cell>
          <cell r="E900" t="str">
            <v>ERCOT</v>
          </cell>
        </row>
        <row r="901">
          <cell r="C901" t="str">
            <v>High</v>
          </cell>
          <cell r="D901" t="str">
            <v>C&amp;I Demand Mgmt.</v>
          </cell>
          <cell r="E901" t="str">
            <v>CAISO</v>
          </cell>
        </row>
        <row r="902">
          <cell r="C902" t="str">
            <v>High</v>
          </cell>
          <cell r="D902" t="str">
            <v>C&amp;I Demand Mgmt.</v>
          </cell>
          <cell r="E902" t="str">
            <v>NYISO</v>
          </cell>
        </row>
        <row r="903">
          <cell r="C903" t="str">
            <v>High</v>
          </cell>
          <cell r="D903" t="str">
            <v>C&amp;I Demand Mgmt.</v>
          </cell>
          <cell r="E903" t="str">
            <v>MISO</v>
          </cell>
        </row>
        <row r="904">
          <cell r="C904" t="str">
            <v>High</v>
          </cell>
          <cell r="D904" t="str">
            <v>C&amp;I Demand Mgmt.</v>
          </cell>
          <cell r="E904" t="str">
            <v>SOUTHEAST</v>
          </cell>
        </row>
        <row r="905">
          <cell r="C905" t="str">
            <v>High</v>
          </cell>
          <cell r="D905" t="str">
            <v>C&amp;I Demand Mgmt.</v>
          </cell>
          <cell r="E905" t="str">
            <v>SPP</v>
          </cell>
        </row>
        <row r="906">
          <cell r="C906" t="str">
            <v>High</v>
          </cell>
          <cell r="D906" t="str">
            <v>C&amp;I Demand Mgmt.</v>
          </cell>
          <cell r="E906" t="str">
            <v>WECC (Non-CA)</v>
          </cell>
        </row>
        <row r="907">
          <cell r="C907" t="str">
            <v>High</v>
          </cell>
          <cell r="D907" t="str">
            <v>C&amp;I Demand Mgmt.</v>
          </cell>
          <cell r="E907" t="str">
            <v>United Kingdom</v>
          </cell>
        </row>
        <row r="908">
          <cell r="C908" t="str">
            <v>High</v>
          </cell>
          <cell r="D908" t="str">
            <v>C&amp;I Demand Mgmt.</v>
          </cell>
          <cell r="E908" t="str">
            <v>Australia</v>
          </cell>
        </row>
        <row r="909">
          <cell r="C909" t="str">
            <v>High</v>
          </cell>
          <cell r="D909" t="str">
            <v>C&amp;I Demand Mgmt.</v>
          </cell>
          <cell r="E909" t="str">
            <v>Germany</v>
          </cell>
        </row>
        <row r="910">
          <cell r="C910" t="str">
            <v>High</v>
          </cell>
          <cell r="D910" t="str">
            <v>C&amp;I Demand Mgmt.</v>
          </cell>
          <cell r="E910" t="str">
            <v>Japan</v>
          </cell>
        </row>
        <row r="911">
          <cell r="C911" t="str">
            <v>High</v>
          </cell>
          <cell r="D911" t="str">
            <v>C&amp;I Demand Mgmt.</v>
          </cell>
          <cell r="E911" t="str">
            <v>Country A</v>
          </cell>
        </row>
        <row r="912">
          <cell r="C912" t="str">
            <v>High</v>
          </cell>
          <cell r="D912" t="str">
            <v>C&amp;I Demand Mgmt.</v>
          </cell>
          <cell r="E912" t="str">
            <v>Country B</v>
          </cell>
        </row>
        <row r="913">
          <cell r="C913" t="str">
            <v>High</v>
          </cell>
          <cell r="D913" t="str">
            <v>C&amp;I Demand Mgmt.</v>
          </cell>
          <cell r="E913" t="str">
            <v>Country C</v>
          </cell>
        </row>
        <row r="914">
          <cell r="C914" t="str">
            <v>High</v>
          </cell>
          <cell r="D914" t="str">
            <v>C&amp;I Demand Mgmt.</v>
          </cell>
          <cell r="E914" t="str">
            <v>Country D</v>
          </cell>
        </row>
        <row r="915">
          <cell r="C915" t="str">
            <v>Low</v>
          </cell>
          <cell r="D915" t="str">
            <v>C&amp;I Demand Mgmt.</v>
          </cell>
          <cell r="E915" t="str">
            <v>PJM</v>
          </cell>
        </row>
        <row r="916">
          <cell r="C916" t="str">
            <v>Low</v>
          </cell>
          <cell r="D916" t="str">
            <v>C&amp;I Demand Mgmt.</v>
          </cell>
          <cell r="E916" t="str">
            <v>ISONE</v>
          </cell>
        </row>
        <row r="917">
          <cell r="C917" t="str">
            <v>Low</v>
          </cell>
          <cell r="D917" t="str">
            <v>C&amp;I Demand Mgmt.</v>
          </cell>
          <cell r="E917" t="str">
            <v>ERCOT</v>
          </cell>
        </row>
        <row r="918">
          <cell r="C918" t="str">
            <v>Low</v>
          </cell>
          <cell r="D918" t="str">
            <v>C&amp;I Demand Mgmt.</v>
          </cell>
          <cell r="E918" t="str">
            <v>CAISO</v>
          </cell>
        </row>
        <row r="919">
          <cell r="C919" t="str">
            <v>Low</v>
          </cell>
          <cell r="D919" t="str">
            <v>C&amp;I Demand Mgmt.</v>
          </cell>
          <cell r="E919" t="str">
            <v>NYISO</v>
          </cell>
        </row>
        <row r="920">
          <cell r="C920" t="str">
            <v>Low</v>
          </cell>
          <cell r="D920" t="str">
            <v>C&amp;I Demand Mgmt.</v>
          </cell>
          <cell r="E920" t="str">
            <v>MISO</v>
          </cell>
        </row>
        <row r="921">
          <cell r="C921" t="str">
            <v>Low</v>
          </cell>
          <cell r="D921" t="str">
            <v>C&amp;I Demand Mgmt.</v>
          </cell>
          <cell r="E921" t="str">
            <v>SOUTHEAST</v>
          </cell>
        </row>
        <row r="922">
          <cell r="C922" t="str">
            <v>Low</v>
          </cell>
          <cell r="D922" t="str">
            <v>C&amp;I Demand Mgmt.</v>
          </cell>
          <cell r="E922" t="str">
            <v>SPP</v>
          </cell>
        </row>
        <row r="923">
          <cell r="C923" t="str">
            <v>Low</v>
          </cell>
          <cell r="D923" t="str">
            <v>C&amp;I Demand Mgmt.</v>
          </cell>
          <cell r="E923" t="str">
            <v>WECC (Non-CA)</v>
          </cell>
        </row>
        <row r="924">
          <cell r="C924" t="str">
            <v>Low</v>
          </cell>
          <cell r="D924" t="str">
            <v>C&amp;I Demand Mgmt.</v>
          </cell>
          <cell r="E924" t="str">
            <v>United Kingdom</v>
          </cell>
        </row>
        <row r="925">
          <cell r="C925" t="str">
            <v>Low</v>
          </cell>
          <cell r="D925" t="str">
            <v>C&amp;I Demand Mgmt.</v>
          </cell>
          <cell r="E925" t="str">
            <v>Australia</v>
          </cell>
        </row>
        <row r="926">
          <cell r="C926" t="str">
            <v>Low</v>
          </cell>
          <cell r="D926" t="str">
            <v>C&amp;I Demand Mgmt.</v>
          </cell>
          <cell r="E926" t="str">
            <v>Germany</v>
          </cell>
        </row>
        <row r="927">
          <cell r="C927" t="str">
            <v>Low</v>
          </cell>
          <cell r="D927" t="str">
            <v>C&amp;I Demand Mgmt.</v>
          </cell>
          <cell r="E927" t="str">
            <v>Japan</v>
          </cell>
        </row>
        <row r="928">
          <cell r="C928" t="str">
            <v>Low</v>
          </cell>
          <cell r="D928" t="str">
            <v>C&amp;I Demand Mgmt.</v>
          </cell>
          <cell r="E928" t="str">
            <v>Country A</v>
          </cell>
        </row>
        <row r="929">
          <cell r="C929" t="str">
            <v>Low</v>
          </cell>
          <cell r="D929" t="str">
            <v>C&amp;I Demand Mgmt.</v>
          </cell>
          <cell r="E929" t="str">
            <v>Country B</v>
          </cell>
        </row>
        <row r="930">
          <cell r="C930" t="str">
            <v>Low</v>
          </cell>
          <cell r="D930" t="str">
            <v>C&amp;I Demand Mgmt.</v>
          </cell>
          <cell r="E930" t="str">
            <v>Country C</v>
          </cell>
        </row>
        <row r="931">
          <cell r="C931" t="str">
            <v>Low</v>
          </cell>
          <cell r="D931" t="str">
            <v>C&amp;I Demand Mgmt.</v>
          </cell>
          <cell r="E931" t="str">
            <v>Country D</v>
          </cell>
        </row>
        <row r="932">
          <cell r="C932" t="str">
            <v>Base</v>
          </cell>
          <cell r="D932" t="str">
            <v>Peaker Replacement</v>
          </cell>
          <cell r="E932" t="str">
            <v>PJM</v>
          </cell>
        </row>
        <row r="933">
          <cell r="C933" t="str">
            <v>Base</v>
          </cell>
          <cell r="D933" t="str">
            <v>Peaker Replacement</v>
          </cell>
          <cell r="E933" t="str">
            <v>ISONE</v>
          </cell>
        </row>
        <row r="934">
          <cell r="C934" t="str">
            <v>Base</v>
          </cell>
          <cell r="D934" t="str">
            <v>Peaker Replacement</v>
          </cell>
          <cell r="E934" t="str">
            <v>ERCOT</v>
          </cell>
        </row>
        <row r="935">
          <cell r="C935" t="str">
            <v>Base</v>
          </cell>
          <cell r="D935" t="str">
            <v>Peaker Replacement</v>
          </cell>
          <cell r="E935" t="str">
            <v>CAISO</v>
          </cell>
        </row>
        <row r="936">
          <cell r="C936" t="str">
            <v>Base</v>
          </cell>
          <cell r="D936" t="str">
            <v>Peaker Replacement</v>
          </cell>
          <cell r="E936" t="str">
            <v>NYISO</v>
          </cell>
        </row>
        <row r="937">
          <cell r="C937" t="str">
            <v>Base</v>
          </cell>
          <cell r="D937" t="str">
            <v>Peaker Replacement</v>
          </cell>
          <cell r="E937" t="str">
            <v>MISO</v>
          </cell>
        </row>
        <row r="938">
          <cell r="C938" t="str">
            <v>Base</v>
          </cell>
          <cell r="D938" t="str">
            <v>Peaker Replacement</v>
          </cell>
          <cell r="E938" t="str">
            <v>SOUTHEAST</v>
          </cell>
        </row>
        <row r="939">
          <cell r="C939" t="str">
            <v>Base</v>
          </cell>
          <cell r="D939" t="str">
            <v>Peaker Replacement</v>
          </cell>
          <cell r="E939" t="str">
            <v>SPP</v>
          </cell>
        </row>
        <row r="940">
          <cell r="C940" t="str">
            <v>Base</v>
          </cell>
          <cell r="D940" t="str">
            <v>Peaker Replacement</v>
          </cell>
          <cell r="E940" t="str">
            <v>WECC (Non-CA)</v>
          </cell>
        </row>
        <row r="941">
          <cell r="C941" t="str">
            <v>Base</v>
          </cell>
          <cell r="D941" t="str">
            <v>Peaker Replacement</v>
          </cell>
          <cell r="E941" t="str">
            <v>United Kingdom</v>
          </cell>
        </row>
        <row r="942">
          <cell r="C942" t="str">
            <v>Base</v>
          </cell>
          <cell r="D942" t="str">
            <v>Peaker Replacement</v>
          </cell>
          <cell r="E942" t="str">
            <v>Australia</v>
          </cell>
        </row>
        <row r="943">
          <cell r="C943" t="str">
            <v>Base</v>
          </cell>
          <cell r="D943" t="str">
            <v>Peaker Replacement</v>
          </cell>
          <cell r="E943" t="str">
            <v>Germany</v>
          </cell>
        </row>
        <row r="944">
          <cell r="C944" t="str">
            <v>Base</v>
          </cell>
          <cell r="D944" t="str">
            <v>Peaker Replacement</v>
          </cell>
          <cell r="E944" t="str">
            <v>Japan</v>
          </cell>
        </row>
        <row r="945">
          <cell r="C945" t="str">
            <v>Base</v>
          </cell>
          <cell r="D945" t="str">
            <v>Peaker Replacement</v>
          </cell>
          <cell r="E945" t="str">
            <v>Country A</v>
          </cell>
        </row>
        <row r="946">
          <cell r="C946" t="str">
            <v>Base</v>
          </cell>
          <cell r="D946" t="str">
            <v>Peaker Replacement</v>
          </cell>
          <cell r="E946" t="str">
            <v>Country B</v>
          </cell>
        </row>
        <row r="947">
          <cell r="C947" t="str">
            <v>Base</v>
          </cell>
          <cell r="D947" t="str">
            <v>Peaker Replacement</v>
          </cell>
          <cell r="E947" t="str">
            <v>Country C</v>
          </cell>
        </row>
        <row r="948">
          <cell r="C948" t="str">
            <v>Base</v>
          </cell>
          <cell r="D948" t="str">
            <v>Peaker Replacement</v>
          </cell>
          <cell r="E948" t="str">
            <v>Country D</v>
          </cell>
        </row>
        <row r="949">
          <cell r="C949" t="str">
            <v>High</v>
          </cell>
          <cell r="D949" t="str">
            <v>Peaker Replacement</v>
          </cell>
          <cell r="E949" t="str">
            <v>PJM</v>
          </cell>
        </row>
        <row r="950">
          <cell r="C950" t="str">
            <v>High</v>
          </cell>
          <cell r="D950" t="str">
            <v>Peaker Replacement</v>
          </cell>
          <cell r="E950" t="str">
            <v>ISONE</v>
          </cell>
        </row>
        <row r="951">
          <cell r="C951" t="str">
            <v>High</v>
          </cell>
          <cell r="D951" t="str">
            <v>Peaker Replacement</v>
          </cell>
          <cell r="E951" t="str">
            <v>ERCOT</v>
          </cell>
        </row>
        <row r="952">
          <cell r="C952" t="str">
            <v>High</v>
          </cell>
          <cell r="D952" t="str">
            <v>Peaker Replacement</v>
          </cell>
          <cell r="E952" t="str">
            <v>CAISO</v>
          </cell>
        </row>
        <row r="953">
          <cell r="C953" t="str">
            <v>High</v>
          </cell>
          <cell r="D953" t="str">
            <v>Peaker Replacement</v>
          </cell>
          <cell r="E953" t="str">
            <v>NYISO</v>
          </cell>
        </row>
        <row r="954">
          <cell r="C954" t="str">
            <v>High</v>
          </cell>
          <cell r="D954" t="str">
            <v>Peaker Replacement</v>
          </cell>
          <cell r="E954" t="str">
            <v>MISO</v>
          </cell>
        </row>
        <row r="955">
          <cell r="C955" t="str">
            <v>High</v>
          </cell>
          <cell r="D955" t="str">
            <v>Peaker Replacement</v>
          </cell>
          <cell r="E955" t="str">
            <v>SOUTHEAST</v>
          </cell>
        </row>
        <row r="956">
          <cell r="C956" t="str">
            <v>High</v>
          </cell>
          <cell r="D956" t="str">
            <v>Peaker Replacement</v>
          </cell>
          <cell r="E956" t="str">
            <v>SPP</v>
          </cell>
        </row>
        <row r="957">
          <cell r="C957" t="str">
            <v>High</v>
          </cell>
          <cell r="D957" t="str">
            <v>Peaker Replacement</v>
          </cell>
          <cell r="E957" t="str">
            <v>WECC (Non-CA)</v>
          </cell>
        </row>
        <row r="958">
          <cell r="C958" t="str">
            <v>High</v>
          </cell>
          <cell r="D958" t="str">
            <v>Peaker Replacement</v>
          </cell>
          <cell r="E958" t="str">
            <v>United Kingdom</v>
          </cell>
        </row>
        <row r="959">
          <cell r="C959" t="str">
            <v>High</v>
          </cell>
          <cell r="D959" t="str">
            <v>Peaker Replacement</v>
          </cell>
          <cell r="E959" t="str">
            <v>Australia</v>
          </cell>
        </row>
        <row r="960">
          <cell r="C960" t="str">
            <v>High</v>
          </cell>
          <cell r="D960" t="str">
            <v>Peaker Replacement</v>
          </cell>
          <cell r="E960" t="str">
            <v>Germany</v>
          </cell>
        </row>
        <row r="961">
          <cell r="C961" t="str">
            <v>High</v>
          </cell>
          <cell r="D961" t="str">
            <v>Peaker Replacement</v>
          </cell>
          <cell r="E961" t="str">
            <v>Japan</v>
          </cell>
        </row>
        <row r="962">
          <cell r="C962" t="str">
            <v>High</v>
          </cell>
          <cell r="D962" t="str">
            <v>Peaker Replacement</v>
          </cell>
          <cell r="E962" t="str">
            <v>Country A</v>
          </cell>
        </row>
        <row r="963">
          <cell r="C963" t="str">
            <v>High</v>
          </cell>
          <cell r="D963" t="str">
            <v>Peaker Replacement</v>
          </cell>
          <cell r="E963" t="str">
            <v>Country B</v>
          </cell>
        </row>
        <row r="964">
          <cell r="C964" t="str">
            <v>High</v>
          </cell>
          <cell r="D964" t="str">
            <v>Peaker Replacement</v>
          </cell>
          <cell r="E964" t="str">
            <v>Country C</v>
          </cell>
        </row>
        <row r="965">
          <cell r="C965" t="str">
            <v>High</v>
          </cell>
          <cell r="D965" t="str">
            <v>Peaker Replacement</v>
          </cell>
          <cell r="E965" t="str">
            <v>Country D</v>
          </cell>
        </row>
        <row r="966">
          <cell r="C966" t="str">
            <v>Low</v>
          </cell>
          <cell r="D966" t="str">
            <v>Peaker Replacement</v>
          </cell>
          <cell r="E966" t="str">
            <v>PJM</v>
          </cell>
        </row>
        <row r="967">
          <cell r="C967" t="str">
            <v>Low</v>
          </cell>
          <cell r="D967" t="str">
            <v>Peaker Replacement</v>
          </cell>
          <cell r="E967" t="str">
            <v>ISONE</v>
          </cell>
        </row>
        <row r="968">
          <cell r="C968" t="str">
            <v>Low</v>
          </cell>
          <cell r="D968" t="str">
            <v>Peaker Replacement</v>
          </cell>
          <cell r="E968" t="str">
            <v>ERCOT</v>
          </cell>
        </row>
        <row r="969">
          <cell r="C969" t="str">
            <v>Low</v>
          </cell>
          <cell r="D969" t="str">
            <v>Peaker Replacement</v>
          </cell>
          <cell r="E969" t="str">
            <v>CAISO</v>
          </cell>
        </row>
        <row r="970">
          <cell r="C970" t="str">
            <v>Low</v>
          </cell>
          <cell r="D970" t="str">
            <v>Peaker Replacement</v>
          </cell>
          <cell r="E970" t="str">
            <v>NYISO</v>
          </cell>
        </row>
        <row r="971">
          <cell r="C971" t="str">
            <v>Low</v>
          </cell>
          <cell r="D971" t="str">
            <v>Peaker Replacement</v>
          </cell>
          <cell r="E971" t="str">
            <v>MISO</v>
          </cell>
        </row>
        <row r="972">
          <cell r="C972" t="str">
            <v>Low</v>
          </cell>
          <cell r="D972" t="str">
            <v>Peaker Replacement</v>
          </cell>
          <cell r="E972" t="str">
            <v>SOUTHEAST</v>
          </cell>
        </row>
        <row r="973">
          <cell r="C973" t="str">
            <v>Low</v>
          </cell>
          <cell r="D973" t="str">
            <v>Peaker Replacement</v>
          </cell>
          <cell r="E973" t="str">
            <v>SPP</v>
          </cell>
        </row>
        <row r="974">
          <cell r="C974" t="str">
            <v>Low</v>
          </cell>
          <cell r="D974" t="str">
            <v>Peaker Replacement</v>
          </cell>
          <cell r="E974" t="str">
            <v>WECC (Non-CA)</v>
          </cell>
        </row>
        <row r="975">
          <cell r="C975" t="str">
            <v>Low</v>
          </cell>
          <cell r="D975" t="str">
            <v>Peaker Replacement</v>
          </cell>
          <cell r="E975" t="str">
            <v>United Kingdom</v>
          </cell>
        </row>
        <row r="976">
          <cell r="C976" t="str">
            <v>Low</v>
          </cell>
          <cell r="D976" t="str">
            <v>Peaker Replacement</v>
          </cell>
          <cell r="E976" t="str">
            <v>Australia</v>
          </cell>
        </row>
        <row r="977">
          <cell r="C977" t="str">
            <v>Low</v>
          </cell>
          <cell r="D977" t="str">
            <v>Peaker Replacement</v>
          </cell>
          <cell r="E977" t="str">
            <v>Germany</v>
          </cell>
        </row>
        <row r="978">
          <cell r="C978" t="str">
            <v>Low</v>
          </cell>
          <cell r="D978" t="str">
            <v>Peaker Replacement</v>
          </cell>
          <cell r="E978" t="str">
            <v>Japan</v>
          </cell>
        </row>
        <row r="979">
          <cell r="C979" t="str">
            <v>Low</v>
          </cell>
          <cell r="D979" t="str">
            <v>Peaker Replacement</v>
          </cell>
          <cell r="E979" t="str">
            <v>Country A</v>
          </cell>
        </row>
        <row r="980">
          <cell r="C980" t="str">
            <v>Low</v>
          </cell>
          <cell r="D980" t="str">
            <v>Peaker Replacement</v>
          </cell>
          <cell r="E980" t="str">
            <v>Country B</v>
          </cell>
        </row>
        <row r="981">
          <cell r="C981" t="str">
            <v>Low</v>
          </cell>
          <cell r="D981" t="str">
            <v>Peaker Replacement</v>
          </cell>
          <cell r="E981" t="str">
            <v>Country C</v>
          </cell>
        </row>
        <row r="982">
          <cell r="C982" t="str">
            <v>Low</v>
          </cell>
          <cell r="D982" t="str">
            <v>Peaker Replacement</v>
          </cell>
          <cell r="E982" t="str">
            <v>Country D</v>
          </cell>
        </row>
        <row r="983">
          <cell r="C983" t="str">
            <v>Base</v>
          </cell>
          <cell r="D983" t="str">
            <v>Renewables Integration</v>
          </cell>
          <cell r="E983" t="str">
            <v>PJM</v>
          </cell>
        </row>
        <row r="984">
          <cell r="C984" t="str">
            <v>Base</v>
          </cell>
          <cell r="D984" t="str">
            <v>Renewables Integration</v>
          </cell>
          <cell r="E984" t="str">
            <v>ISONE</v>
          </cell>
        </row>
        <row r="985">
          <cell r="C985" t="str">
            <v>Base</v>
          </cell>
          <cell r="D985" t="str">
            <v>Renewables Integration</v>
          </cell>
          <cell r="E985" t="str">
            <v>ERCOT</v>
          </cell>
        </row>
        <row r="986">
          <cell r="C986" t="str">
            <v>Base</v>
          </cell>
          <cell r="D986" t="str">
            <v>Renewables Integration</v>
          </cell>
          <cell r="E986" t="str">
            <v>CAISO</v>
          </cell>
        </row>
        <row r="987">
          <cell r="C987" t="str">
            <v>Base</v>
          </cell>
          <cell r="D987" t="str">
            <v>Renewables Integration</v>
          </cell>
          <cell r="E987" t="str">
            <v>NYISO</v>
          </cell>
        </row>
        <row r="988">
          <cell r="C988" t="str">
            <v>Base</v>
          </cell>
          <cell r="D988" t="str">
            <v>Renewables Integration</v>
          </cell>
          <cell r="E988" t="str">
            <v>MISO</v>
          </cell>
        </row>
        <row r="989">
          <cell r="C989" t="str">
            <v>Base</v>
          </cell>
          <cell r="D989" t="str">
            <v>Renewables Integration</v>
          </cell>
          <cell r="E989" t="str">
            <v>SOUTHEAST</v>
          </cell>
        </row>
        <row r="990">
          <cell r="C990" t="str">
            <v>Base</v>
          </cell>
          <cell r="D990" t="str">
            <v>Renewables Integration</v>
          </cell>
          <cell r="E990" t="str">
            <v>SPP</v>
          </cell>
        </row>
        <row r="991">
          <cell r="C991" t="str">
            <v>Base</v>
          </cell>
          <cell r="D991" t="str">
            <v>Renewables Integration</v>
          </cell>
          <cell r="E991" t="str">
            <v>WECC (Non-CA)</v>
          </cell>
        </row>
        <row r="992">
          <cell r="C992" t="str">
            <v>Base</v>
          </cell>
          <cell r="D992" t="str">
            <v>Renewables Integration</v>
          </cell>
          <cell r="E992" t="str">
            <v>United Kingdom</v>
          </cell>
        </row>
        <row r="993">
          <cell r="C993" t="str">
            <v>Base</v>
          </cell>
          <cell r="D993" t="str">
            <v>Renewables Integration</v>
          </cell>
          <cell r="E993" t="str">
            <v>Australia</v>
          </cell>
        </row>
        <row r="994">
          <cell r="C994" t="str">
            <v>Base</v>
          </cell>
          <cell r="D994" t="str">
            <v>Renewables Integration</v>
          </cell>
          <cell r="E994" t="str">
            <v>Germany</v>
          </cell>
        </row>
        <row r="995">
          <cell r="C995" t="str">
            <v>Base</v>
          </cell>
          <cell r="D995" t="str">
            <v>Renewables Integration</v>
          </cell>
          <cell r="E995" t="str">
            <v>Japan</v>
          </cell>
        </row>
        <row r="996">
          <cell r="C996" t="str">
            <v>Base</v>
          </cell>
          <cell r="D996" t="str">
            <v>Renewables Integration</v>
          </cell>
          <cell r="E996" t="str">
            <v>Country A</v>
          </cell>
        </row>
        <row r="997">
          <cell r="C997" t="str">
            <v>Base</v>
          </cell>
          <cell r="D997" t="str">
            <v>Renewables Integration</v>
          </cell>
          <cell r="E997" t="str">
            <v>Country B</v>
          </cell>
        </row>
        <row r="998">
          <cell r="C998" t="str">
            <v>Base</v>
          </cell>
          <cell r="D998" t="str">
            <v>Renewables Integration</v>
          </cell>
          <cell r="E998" t="str">
            <v>Country C</v>
          </cell>
        </row>
        <row r="999">
          <cell r="C999" t="str">
            <v>Base</v>
          </cell>
          <cell r="D999" t="str">
            <v>Renewables Integration</v>
          </cell>
          <cell r="E999" t="str">
            <v>Country D</v>
          </cell>
        </row>
        <row r="1000">
          <cell r="C1000" t="str">
            <v>High</v>
          </cell>
          <cell r="D1000" t="str">
            <v>Renewables Integration</v>
          </cell>
          <cell r="E1000" t="str">
            <v>PJM</v>
          </cell>
        </row>
        <row r="1001">
          <cell r="C1001" t="str">
            <v>High</v>
          </cell>
          <cell r="D1001" t="str">
            <v>Renewables Integration</v>
          </cell>
          <cell r="E1001" t="str">
            <v>ISONE</v>
          </cell>
        </row>
        <row r="1002">
          <cell r="C1002" t="str">
            <v>High</v>
          </cell>
          <cell r="D1002" t="str">
            <v>Renewables Integration</v>
          </cell>
          <cell r="E1002" t="str">
            <v>ERCOT</v>
          </cell>
        </row>
        <row r="1003">
          <cell r="C1003" t="str">
            <v>High</v>
          </cell>
          <cell r="D1003" t="str">
            <v>Renewables Integration</v>
          </cell>
          <cell r="E1003" t="str">
            <v>CAISO</v>
          </cell>
        </row>
        <row r="1004">
          <cell r="C1004" t="str">
            <v>High</v>
          </cell>
          <cell r="D1004" t="str">
            <v>Renewables Integration</v>
          </cell>
          <cell r="E1004" t="str">
            <v>NYISO</v>
          </cell>
        </row>
        <row r="1005">
          <cell r="C1005" t="str">
            <v>High</v>
          </cell>
          <cell r="D1005" t="str">
            <v>Renewables Integration</v>
          </cell>
          <cell r="E1005" t="str">
            <v>MISO</v>
          </cell>
        </row>
        <row r="1006">
          <cell r="C1006" t="str">
            <v>High</v>
          </cell>
          <cell r="D1006" t="str">
            <v>Renewables Integration</v>
          </cell>
          <cell r="E1006" t="str">
            <v>SOUTHEAST</v>
          </cell>
        </row>
        <row r="1007">
          <cell r="C1007" t="str">
            <v>High</v>
          </cell>
          <cell r="D1007" t="str">
            <v>Renewables Integration</v>
          </cell>
          <cell r="E1007" t="str">
            <v>SPP</v>
          </cell>
        </row>
        <row r="1008">
          <cell r="C1008" t="str">
            <v>High</v>
          </cell>
          <cell r="D1008" t="str">
            <v>Renewables Integration</v>
          </cell>
          <cell r="E1008" t="str">
            <v>WECC (Non-CA)</v>
          </cell>
        </row>
        <row r="1009">
          <cell r="C1009" t="str">
            <v>High</v>
          </cell>
          <cell r="D1009" t="str">
            <v>Renewables Integration</v>
          </cell>
          <cell r="E1009" t="str">
            <v>United Kingdom</v>
          </cell>
        </row>
        <row r="1010">
          <cell r="C1010" t="str">
            <v>High</v>
          </cell>
          <cell r="D1010" t="str">
            <v>Renewables Integration</v>
          </cell>
          <cell r="E1010" t="str">
            <v>Australia</v>
          </cell>
        </row>
        <row r="1011">
          <cell r="C1011" t="str">
            <v>High</v>
          </cell>
          <cell r="D1011" t="str">
            <v>Renewables Integration</v>
          </cell>
          <cell r="E1011" t="str">
            <v>Germany</v>
          </cell>
        </row>
        <row r="1012">
          <cell r="C1012" t="str">
            <v>High</v>
          </cell>
          <cell r="D1012" t="str">
            <v>Renewables Integration</v>
          </cell>
          <cell r="E1012" t="str">
            <v>Japan</v>
          </cell>
        </row>
        <row r="1013">
          <cell r="C1013" t="str">
            <v>High</v>
          </cell>
          <cell r="D1013" t="str">
            <v>Renewables Integration</v>
          </cell>
          <cell r="E1013" t="str">
            <v>Country A</v>
          </cell>
        </row>
        <row r="1014">
          <cell r="C1014" t="str">
            <v>High</v>
          </cell>
          <cell r="D1014" t="str">
            <v>Renewables Integration</v>
          </cell>
          <cell r="E1014" t="str">
            <v>Country B</v>
          </cell>
        </row>
        <row r="1015">
          <cell r="C1015" t="str">
            <v>High</v>
          </cell>
          <cell r="D1015" t="str">
            <v>Renewables Integration</v>
          </cell>
          <cell r="E1015" t="str">
            <v>Country C</v>
          </cell>
        </row>
        <row r="1016">
          <cell r="C1016" t="str">
            <v>High</v>
          </cell>
          <cell r="D1016" t="str">
            <v>Renewables Integration</v>
          </cell>
          <cell r="E1016" t="str">
            <v>Country D</v>
          </cell>
        </row>
        <row r="1017">
          <cell r="C1017" t="str">
            <v>Low</v>
          </cell>
          <cell r="D1017" t="str">
            <v>Renewables Integration</v>
          </cell>
          <cell r="E1017" t="str">
            <v>PJM</v>
          </cell>
        </row>
        <row r="1018">
          <cell r="C1018" t="str">
            <v>Low</v>
          </cell>
          <cell r="D1018" t="str">
            <v>Renewables Integration</v>
          </cell>
          <cell r="E1018" t="str">
            <v>ISONE</v>
          </cell>
        </row>
        <row r="1019">
          <cell r="C1019" t="str">
            <v>Low</v>
          </cell>
          <cell r="D1019" t="str">
            <v>Renewables Integration</v>
          </cell>
          <cell r="E1019" t="str">
            <v>ERCOT</v>
          </cell>
        </row>
        <row r="1020">
          <cell r="C1020" t="str">
            <v>Low</v>
          </cell>
          <cell r="D1020" t="str">
            <v>Renewables Integration</v>
          </cell>
          <cell r="E1020" t="str">
            <v>CAISO</v>
          </cell>
        </row>
        <row r="1021">
          <cell r="C1021" t="str">
            <v>Low</v>
          </cell>
          <cell r="D1021" t="str">
            <v>Renewables Integration</v>
          </cell>
          <cell r="E1021" t="str">
            <v>NYISO</v>
          </cell>
        </row>
        <row r="1022">
          <cell r="C1022" t="str">
            <v>Low</v>
          </cell>
          <cell r="D1022" t="str">
            <v>Renewables Integration</v>
          </cell>
          <cell r="E1022" t="str">
            <v>MISO</v>
          </cell>
        </row>
        <row r="1023">
          <cell r="C1023" t="str">
            <v>Low</v>
          </cell>
          <cell r="D1023" t="str">
            <v>Renewables Integration</v>
          </cell>
          <cell r="E1023" t="str">
            <v>SOUTHEAST</v>
          </cell>
        </row>
        <row r="1024">
          <cell r="C1024" t="str">
            <v>Low</v>
          </cell>
          <cell r="D1024" t="str">
            <v>Renewables Integration</v>
          </cell>
          <cell r="E1024" t="str">
            <v>SPP</v>
          </cell>
        </row>
        <row r="1025">
          <cell r="C1025" t="str">
            <v>Low</v>
          </cell>
          <cell r="D1025" t="str">
            <v>Renewables Integration</v>
          </cell>
          <cell r="E1025" t="str">
            <v>WECC (Non-CA)</v>
          </cell>
        </row>
        <row r="1026">
          <cell r="C1026" t="str">
            <v>Low</v>
          </cell>
          <cell r="D1026" t="str">
            <v>Renewables Integration</v>
          </cell>
          <cell r="E1026" t="str">
            <v>United Kingdom</v>
          </cell>
        </row>
        <row r="1027">
          <cell r="C1027" t="str">
            <v>Low</v>
          </cell>
          <cell r="D1027" t="str">
            <v>Renewables Integration</v>
          </cell>
          <cell r="E1027" t="str">
            <v>Australia</v>
          </cell>
        </row>
        <row r="1028">
          <cell r="C1028" t="str">
            <v>Low</v>
          </cell>
          <cell r="D1028" t="str">
            <v>Renewables Integration</v>
          </cell>
          <cell r="E1028" t="str">
            <v>Germany</v>
          </cell>
        </row>
        <row r="1029">
          <cell r="C1029" t="str">
            <v>Low</v>
          </cell>
          <cell r="D1029" t="str">
            <v>Renewables Integration</v>
          </cell>
          <cell r="E1029" t="str">
            <v>Japan</v>
          </cell>
        </row>
        <row r="1030">
          <cell r="C1030" t="str">
            <v>Low</v>
          </cell>
          <cell r="D1030" t="str">
            <v>Renewables Integration</v>
          </cell>
          <cell r="E1030" t="str">
            <v>Country A</v>
          </cell>
        </row>
        <row r="1031">
          <cell r="C1031" t="str">
            <v>Low</v>
          </cell>
          <cell r="D1031" t="str">
            <v>Renewables Integration</v>
          </cell>
          <cell r="E1031" t="str">
            <v>Country B</v>
          </cell>
        </row>
        <row r="1032">
          <cell r="C1032" t="str">
            <v>Low</v>
          </cell>
          <cell r="D1032" t="str">
            <v>Renewables Integration</v>
          </cell>
          <cell r="E1032" t="str">
            <v>Country C</v>
          </cell>
        </row>
        <row r="1033">
          <cell r="C1033" t="str">
            <v>Low</v>
          </cell>
          <cell r="D1033" t="str">
            <v>Renewables Integration</v>
          </cell>
          <cell r="E1033" t="str">
            <v>Country D</v>
          </cell>
        </row>
        <row r="1034">
          <cell r="C1034" t="str">
            <v>Base</v>
          </cell>
          <cell r="D1034" t="str">
            <v>Peaker Replacement</v>
          </cell>
          <cell r="E1034" t="str">
            <v>PJM</v>
          </cell>
        </row>
        <row r="1035">
          <cell r="C1035" t="str">
            <v>Base</v>
          </cell>
          <cell r="D1035" t="str">
            <v>Peaker Replacement</v>
          </cell>
          <cell r="E1035" t="str">
            <v>ISONE</v>
          </cell>
        </row>
        <row r="1036">
          <cell r="C1036" t="str">
            <v>Base</v>
          </cell>
          <cell r="D1036" t="str">
            <v>Peaker Replacement</v>
          </cell>
          <cell r="E1036" t="str">
            <v>ERCOT</v>
          </cell>
        </row>
        <row r="1037">
          <cell r="C1037" t="str">
            <v>Base</v>
          </cell>
          <cell r="D1037" t="str">
            <v>Peaker Replacement</v>
          </cell>
          <cell r="E1037" t="str">
            <v>CAISO</v>
          </cell>
        </row>
        <row r="1038">
          <cell r="C1038" t="str">
            <v>Base</v>
          </cell>
          <cell r="D1038" t="str">
            <v>Peaker Replacement</v>
          </cell>
          <cell r="E1038" t="str">
            <v>NYISO</v>
          </cell>
        </row>
        <row r="1039">
          <cell r="C1039" t="str">
            <v>Base</v>
          </cell>
          <cell r="D1039" t="str">
            <v>Peaker Replacement</v>
          </cell>
          <cell r="E1039" t="str">
            <v>MISO</v>
          </cell>
        </row>
        <row r="1040">
          <cell r="C1040" t="str">
            <v>Base</v>
          </cell>
          <cell r="D1040" t="str">
            <v>Peaker Replacement</v>
          </cell>
          <cell r="E1040" t="str">
            <v>SOUTHEAST</v>
          </cell>
        </row>
        <row r="1041">
          <cell r="C1041" t="str">
            <v>Base</v>
          </cell>
          <cell r="D1041" t="str">
            <v>Peaker Replacement</v>
          </cell>
          <cell r="E1041" t="str">
            <v>SPP</v>
          </cell>
        </row>
        <row r="1042">
          <cell r="C1042" t="str">
            <v>Base</v>
          </cell>
          <cell r="D1042" t="str">
            <v>Peaker Replacement</v>
          </cell>
          <cell r="E1042" t="str">
            <v>WECC (Non-CA)</v>
          </cell>
        </row>
        <row r="1043">
          <cell r="C1043" t="str">
            <v>Base</v>
          </cell>
          <cell r="D1043" t="str">
            <v>Peaker Replacement</v>
          </cell>
          <cell r="E1043" t="str">
            <v>United Kingdom</v>
          </cell>
        </row>
        <row r="1044">
          <cell r="C1044" t="str">
            <v>Base</v>
          </cell>
          <cell r="D1044" t="str">
            <v>Peaker Replacement</v>
          </cell>
          <cell r="E1044" t="str">
            <v>Australia</v>
          </cell>
        </row>
        <row r="1045">
          <cell r="C1045" t="str">
            <v>Base</v>
          </cell>
          <cell r="D1045" t="str">
            <v>Peaker Replacement</v>
          </cell>
          <cell r="E1045" t="str">
            <v>Germany</v>
          </cell>
        </row>
        <row r="1046">
          <cell r="C1046" t="str">
            <v>Base</v>
          </cell>
          <cell r="D1046" t="str">
            <v>Peaker Replacement</v>
          </cell>
          <cell r="E1046" t="str">
            <v>Japan</v>
          </cell>
        </row>
        <row r="1047">
          <cell r="C1047" t="str">
            <v>Base</v>
          </cell>
          <cell r="D1047" t="str">
            <v>Peaker Replacement</v>
          </cell>
          <cell r="E1047" t="str">
            <v>Country A</v>
          </cell>
        </row>
        <row r="1048">
          <cell r="C1048" t="str">
            <v>Base</v>
          </cell>
          <cell r="D1048" t="str">
            <v>Peaker Replacement</v>
          </cell>
          <cell r="E1048" t="str">
            <v>Country B</v>
          </cell>
        </row>
        <row r="1049">
          <cell r="C1049" t="str">
            <v>Base</v>
          </cell>
          <cell r="D1049" t="str">
            <v>Peaker Replacement</v>
          </cell>
          <cell r="E1049" t="str">
            <v>Country C</v>
          </cell>
        </row>
        <row r="1050">
          <cell r="C1050" t="str">
            <v>Base</v>
          </cell>
          <cell r="D1050" t="str">
            <v>Peaker Replacement</v>
          </cell>
          <cell r="E1050" t="str">
            <v>Country D</v>
          </cell>
        </row>
        <row r="1051">
          <cell r="C1051" t="str">
            <v>High</v>
          </cell>
          <cell r="D1051" t="str">
            <v>Peaker Replacement</v>
          </cell>
          <cell r="E1051" t="str">
            <v>PJM</v>
          </cell>
        </row>
        <row r="1052">
          <cell r="C1052" t="str">
            <v>High</v>
          </cell>
          <cell r="D1052" t="str">
            <v>Peaker Replacement</v>
          </cell>
          <cell r="E1052" t="str">
            <v>ISONE</v>
          </cell>
        </row>
        <row r="1053">
          <cell r="C1053" t="str">
            <v>High</v>
          </cell>
          <cell r="D1053" t="str">
            <v>Peaker Replacement</v>
          </cell>
          <cell r="E1053" t="str">
            <v>ERCOT</v>
          </cell>
        </row>
        <row r="1054">
          <cell r="C1054" t="str">
            <v>High</v>
          </cell>
          <cell r="D1054" t="str">
            <v>Peaker Replacement</v>
          </cell>
          <cell r="E1054" t="str">
            <v>CAISO</v>
          </cell>
        </row>
        <row r="1055">
          <cell r="C1055" t="str">
            <v>High</v>
          </cell>
          <cell r="D1055" t="str">
            <v>Peaker Replacement</v>
          </cell>
          <cell r="E1055" t="str">
            <v>NYISO</v>
          </cell>
        </row>
        <row r="1056">
          <cell r="C1056" t="str">
            <v>High</v>
          </cell>
          <cell r="D1056" t="str">
            <v>Peaker Replacement</v>
          </cell>
          <cell r="E1056" t="str">
            <v>MISO</v>
          </cell>
        </row>
        <row r="1057">
          <cell r="C1057" t="str">
            <v>High</v>
          </cell>
          <cell r="D1057" t="str">
            <v>Peaker Replacement</v>
          </cell>
          <cell r="E1057" t="str">
            <v>SOUTHEAST</v>
          </cell>
        </row>
        <row r="1058">
          <cell r="C1058" t="str">
            <v>High</v>
          </cell>
          <cell r="D1058" t="str">
            <v>Peaker Replacement</v>
          </cell>
          <cell r="E1058" t="str">
            <v>SPP</v>
          </cell>
        </row>
        <row r="1059">
          <cell r="C1059" t="str">
            <v>High</v>
          </cell>
          <cell r="D1059" t="str">
            <v>Peaker Replacement</v>
          </cell>
          <cell r="E1059" t="str">
            <v>WECC (Non-CA)</v>
          </cell>
        </row>
        <row r="1060">
          <cell r="C1060" t="str">
            <v>High</v>
          </cell>
          <cell r="D1060" t="str">
            <v>Peaker Replacement</v>
          </cell>
          <cell r="E1060" t="str">
            <v>United Kingdom</v>
          </cell>
        </row>
        <row r="1061">
          <cell r="C1061" t="str">
            <v>High</v>
          </cell>
          <cell r="D1061" t="str">
            <v>Peaker Replacement</v>
          </cell>
          <cell r="E1061" t="str">
            <v>Australia</v>
          </cell>
        </row>
        <row r="1062">
          <cell r="C1062" t="str">
            <v>High</v>
          </cell>
          <cell r="D1062" t="str">
            <v>Peaker Replacement</v>
          </cell>
          <cell r="E1062" t="str">
            <v>Germany</v>
          </cell>
        </row>
        <row r="1063">
          <cell r="C1063" t="str">
            <v>High</v>
          </cell>
          <cell r="D1063" t="str">
            <v>Peaker Replacement</v>
          </cell>
          <cell r="E1063" t="str">
            <v>Japan</v>
          </cell>
        </row>
        <row r="1064">
          <cell r="C1064" t="str">
            <v>High</v>
          </cell>
          <cell r="D1064" t="str">
            <v>Peaker Replacement</v>
          </cell>
          <cell r="E1064" t="str">
            <v>Country A</v>
          </cell>
        </row>
        <row r="1065">
          <cell r="C1065" t="str">
            <v>High</v>
          </cell>
          <cell r="D1065" t="str">
            <v>Peaker Replacement</v>
          </cell>
          <cell r="E1065" t="str">
            <v>Country B</v>
          </cell>
        </row>
        <row r="1066">
          <cell r="C1066" t="str">
            <v>High</v>
          </cell>
          <cell r="D1066" t="str">
            <v>Peaker Replacement</v>
          </cell>
          <cell r="E1066" t="str">
            <v>Country C</v>
          </cell>
        </row>
        <row r="1067">
          <cell r="C1067" t="str">
            <v>High</v>
          </cell>
          <cell r="D1067" t="str">
            <v>Peaker Replacement</v>
          </cell>
          <cell r="E1067" t="str">
            <v>Country D</v>
          </cell>
        </row>
        <row r="1068">
          <cell r="C1068" t="str">
            <v>Low</v>
          </cell>
          <cell r="D1068" t="str">
            <v>Peaker Replacement</v>
          </cell>
          <cell r="E1068" t="str">
            <v>PJM</v>
          </cell>
        </row>
        <row r="1069">
          <cell r="C1069" t="str">
            <v>Low</v>
          </cell>
          <cell r="D1069" t="str">
            <v>Peaker Replacement</v>
          </cell>
          <cell r="E1069" t="str">
            <v>ISONE</v>
          </cell>
        </row>
        <row r="1070">
          <cell r="C1070" t="str">
            <v>Low</v>
          </cell>
          <cell r="D1070" t="str">
            <v>Peaker Replacement</v>
          </cell>
          <cell r="E1070" t="str">
            <v>ERCOT</v>
          </cell>
        </row>
        <row r="1071">
          <cell r="C1071" t="str">
            <v>Low</v>
          </cell>
          <cell r="D1071" t="str">
            <v>Peaker Replacement</v>
          </cell>
          <cell r="E1071" t="str">
            <v>CAISO</v>
          </cell>
        </row>
        <row r="1072">
          <cell r="C1072" t="str">
            <v>Low</v>
          </cell>
          <cell r="D1072" t="str">
            <v>Peaker Replacement</v>
          </cell>
          <cell r="E1072" t="str">
            <v>NYISO</v>
          </cell>
        </row>
        <row r="1073">
          <cell r="C1073" t="str">
            <v>Low</v>
          </cell>
          <cell r="D1073" t="str">
            <v>Peaker Replacement</v>
          </cell>
          <cell r="E1073" t="str">
            <v>MISO</v>
          </cell>
        </row>
        <row r="1074">
          <cell r="C1074" t="str">
            <v>Low</v>
          </cell>
          <cell r="D1074" t="str">
            <v>Peaker Replacement</v>
          </cell>
          <cell r="E1074" t="str">
            <v>SOUTHEAST</v>
          </cell>
        </row>
        <row r="1075">
          <cell r="C1075" t="str">
            <v>Low</v>
          </cell>
          <cell r="D1075" t="str">
            <v>Peaker Replacement</v>
          </cell>
          <cell r="E1075" t="str">
            <v>SPP</v>
          </cell>
        </row>
        <row r="1076">
          <cell r="C1076" t="str">
            <v>Low</v>
          </cell>
          <cell r="D1076" t="str">
            <v>Peaker Replacement</v>
          </cell>
          <cell r="E1076" t="str">
            <v>WECC (Non-CA)</v>
          </cell>
        </row>
        <row r="1077">
          <cell r="C1077" t="str">
            <v>Low</v>
          </cell>
          <cell r="D1077" t="str">
            <v>Peaker Replacement</v>
          </cell>
          <cell r="E1077" t="str">
            <v>United Kingdom</v>
          </cell>
        </row>
        <row r="1078">
          <cell r="C1078" t="str">
            <v>Low</v>
          </cell>
          <cell r="D1078" t="str">
            <v>Peaker Replacement</v>
          </cell>
          <cell r="E1078" t="str">
            <v>Australia</v>
          </cell>
        </row>
        <row r="1079">
          <cell r="C1079" t="str">
            <v>Low</v>
          </cell>
          <cell r="D1079" t="str">
            <v>Peaker Replacement</v>
          </cell>
          <cell r="E1079" t="str">
            <v>Germany</v>
          </cell>
        </row>
        <row r="1080">
          <cell r="C1080" t="str">
            <v>Low</v>
          </cell>
          <cell r="D1080" t="str">
            <v>Peaker Replacement</v>
          </cell>
          <cell r="E1080" t="str">
            <v>Japan</v>
          </cell>
        </row>
        <row r="1081">
          <cell r="C1081" t="str">
            <v>Low</v>
          </cell>
          <cell r="D1081" t="str">
            <v>Peaker Replacement</v>
          </cell>
          <cell r="E1081" t="str">
            <v>Country A</v>
          </cell>
        </row>
        <row r="1082">
          <cell r="C1082" t="str">
            <v>Low</v>
          </cell>
          <cell r="D1082" t="str">
            <v>Peaker Replacement</v>
          </cell>
          <cell r="E1082" t="str">
            <v>Country B</v>
          </cell>
        </row>
        <row r="1083">
          <cell r="C1083" t="str">
            <v>Low</v>
          </cell>
          <cell r="D1083" t="str">
            <v>Peaker Replacement</v>
          </cell>
          <cell r="E1083" t="str">
            <v>Country C</v>
          </cell>
        </row>
        <row r="1084">
          <cell r="C1084" t="str">
            <v>Low</v>
          </cell>
          <cell r="D1084" t="str">
            <v>Peaker Replacement</v>
          </cell>
          <cell r="E1084" t="str">
            <v>Country D</v>
          </cell>
        </row>
        <row r="1085">
          <cell r="C1085" t="str">
            <v>Low</v>
          </cell>
          <cell r="D1085" t="str">
            <v>Renewables Integration</v>
          </cell>
          <cell r="E1085" t="str">
            <v>PJM</v>
          </cell>
        </row>
        <row r="1086">
          <cell r="C1086" t="str">
            <v>Base</v>
          </cell>
          <cell r="D1086" t="str">
            <v>Peaker Replacement</v>
          </cell>
          <cell r="E1086" t="str">
            <v>PJM</v>
          </cell>
        </row>
        <row r="1087">
          <cell r="C1087" t="str">
            <v>Base</v>
          </cell>
          <cell r="D1087" t="str">
            <v>Peaker Replacement</v>
          </cell>
          <cell r="E1087" t="str">
            <v>ISONE</v>
          </cell>
        </row>
        <row r="1088">
          <cell r="C1088" t="str">
            <v>Base</v>
          </cell>
          <cell r="D1088" t="str">
            <v>Peaker Replacement</v>
          </cell>
          <cell r="E1088" t="str">
            <v>ERCOT</v>
          </cell>
        </row>
        <row r="1089">
          <cell r="C1089" t="str">
            <v>Base</v>
          </cell>
          <cell r="D1089" t="str">
            <v>Peaker Replacement</v>
          </cell>
          <cell r="E1089" t="str">
            <v>CAISO</v>
          </cell>
        </row>
        <row r="1090">
          <cell r="C1090" t="str">
            <v>Base</v>
          </cell>
          <cell r="D1090" t="str">
            <v>Peaker Replacement</v>
          </cell>
          <cell r="E1090" t="str">
            <v>NYISO</v>
          </cell>
        </row>
        <row r="1091">
          <cell r="C1091" t="str">
            <v>Base</v>
          </cell>
          <cell r="D1091" t="str">
            <v>Peaker Replacement</v>
          </cell>
          <cell r="E1091" t="str">
            <v>MISO</v>
          </cell>
        </row>
        <row r="1092">
          <cell r="C1092" t="str">
            <v>Base</v>
          </cell>
          <cell r="D1092" t="str">
            <v>Peaker Replacement</v>
          </cell>
          <cell r="E1092" t="str">
            <v>SOUTHEAST</v>
          </cell>
        </row>
        <row r="1093">
          <cell r="C1093" t="str">
            <v>Base</v>
          </cell>
          <cell r="D1093" t="str">
            <v>Peaker Replacement</v>
          </cell>
          <cell r="E1093" t="str">
            <v>SPP</v>
          </cell>
        </row>
        <row r="1094">
          <cell r="C1094" t="str">
            <v>Base</v>
          </cell>
          <cell r="D1094" t="str">
            <v>Peaker Replacement</v>
          </cell>
          <cell r="E1094" t="str">
            <v>WECC (Non-CA)</v>
          </cell>
        </row>
        <row r="1095">
          <cell r="C1095" t="str">
            <v>Base</v>
          </cell>
          <cell r="D1095" t="str">
            <v>Peaker Replacement</v>
          </cell>
          <cell r="E1095" t="str">
            <v>United Kingdom</v>
          </cell>
        </row>
        <row r="1096">
          <cell r="C1096" t="str">
            <v>Base</v>
          </cell>
          <cell r="D1096" t="str">
            <v>Peaker Replacement</v>
          </cell>
          <cell r="E1096" t="str">
            <v>Australia</v>
          </cell>
        </row>
        <row r="1097">
          <cell r="C1097" t="str">
            <v>Base</v>
          </cell>
          <cell r="D1097" t="str">
            <v>Peaker Replacement</v>
          </cell>
          <cell r="E1097" t="str">
            <v>Germany</v>
          </cell>
        </row>
        <row r="1098">
          <cell r="C1098" t="str">
            <v>Base</v>
          </cell>
          <cell r="D1098" t="str">
            <v>Peaker Replacement</v>
          </cell>
          <cell r="E1098" t="str">
            <v>Japan</v>
          </cell>
        </row>
        <row r="1099">
          <cell r="C1099" t="str">
            <v>Base</v>
          </cell>
          <cell r="D1099" t="str">
            <v>Peaker Replacement</v>
          </cell>
          <cell r="E1099" t="str">
            <v>Country A</v>
          </cell>
        </row>
        <row r="1100">
          <cell r="C1100" t="str">
            <v>Base</v>
          </cell>
          <cell r="D1100" t="str">
            <v>Peaker Replacement</v>
          </cell>
          <cell r="E1100" t="str">
            <v>Country B</v>
          </cell>
        </row>
        <row r="1101">
          <cell r="C1101" t="str">
            <v>Base</v>
          </cell>
          <cell r="D1101" t="str">
            <v>Peaker Replacement</v>
          </cell>
          <cell r="E1101" t="str">
            <v>Country C</v>
          </cell>
        </row>
        <row r="1102">
          <cell r="C1102" t="str">
            <v>Base</v>
          </cell>
          <cell r="D1102" t="str">
            <v>Peaker Replacement</v>
          </cell>
          <cell r="E1102" t="str">
            <v>Country D</v>
          </cell>
        </row>
        <row r="1103">
          <cell r="C1103" t="str">
            <v>High</v>
          </cell>
          <cell r="D1103" t="str">
            <v>Peaker Replacement</v>
          </cell>
          <cell r="E1103" t="str">
            <v>PJM</v>
          </cell>
        </row>
        <row r="1104">
          <cell r="C1104" t="str">
            <v>High</v>
          </cell>
          <cell r="D1104" t="str">
            <v>Peaker Replacement</v>
          </cell>
          <cell r="E1104" t="str">
            <v>ISONE</v>
          </cell>
        </row>
        <row r="1105">
          <cell r="C1105" t="str">
            <v>High</v>
          </cell>
          <cell r="D1105" t="str">
            <v>Peaker Replacement</v>
          </cell>
          <cell r="E1105" t="str">
            <v>ERCOT</v>
          </cell>
        </row>
        <row r="1106">
          <cell r="C1106" t="str">
            <v>High</v>
          </cell>
          <cell r="D1106" t="str">
            <v>Peaker Replacement</v>
          </cell>
          <cell r="E1106" t="str">
            <v>CAISO</v>
          </cell>
        </row>
        <row r="1107">
          <cell r="C1107" t="str">
            <v>High</v>
          </cell>
          <cell r="D1107" t="str">
            <v>Peaker Replacement</v>
          </cell>
          <cell r="E1107" t="str">
            <v>NYISO</v>
          </cell>
        </row>
        <row r="1108">
          <cell r="C1108" t="str">
            <v>High</v>
          </cell>
          <cell r="D1108" t="str">
            <v>Peaker Replacement</v>
          </cell>
          <cell r="E1108" t="str">
            <v>MISO</v>
          </cell>
        </row>
        <row r="1109">
          <cell r="C1109" t="str">
            <v>High</v>
          </cell>
          <cell r="D1109" t="str">
            <v>Peaker Replacement</v>
          </cell>
          <cell r="E1109" t="str">
            <v>SOUTHEAST</v>
          </cell>
        </row>
        <row r="1110">
          <cell r="C1110" t="str">
            <v>High</v>
          </cell>
          <cell r="D1110" t="str">
            <v>Peaker Replacement</v>
          </cell>
          <cell r="E1110" t="str">
            <v>SPP</v>
          </cell>
        </row>
        <row r="1111">
          <cell r="C1111" t="str">
            <v>High</v>
          </cell>
          <cell r="D1111" t="str">
            <v>Peaker Replacement</v>
          </cell>
          <cell r="E1111" t="str">
            <v>WECC (Non-CA)</v>
          </cell>
        </row>
        <row r="1112">
          <cell r="C1112" t="str">
            <v>High</v>
          </cell>
          <cell r="D1112" t="str">
            <v>Peaker Replacement</v>
          </cell>
          <cell r="E1112" t="str">
            <v>United Kingdom</v>
          </cell>
        </row>
        <row r="1113">
          <cell r="C1113" t="str">
            <v>High</v>
          </cell>
          <cell r="D1113" t="str">
            <v>Peaker Replacement</v>
          </cell>
          <cell r="E1113" t="str">
            <v>Australia</v>
          </cell>
        </row>
        <row r="1114">
          <cell r="C1114" t="str">
            <v>High</v>
          </cell>
          <cell r="D1114" t="str">
            <v>Peaker Replacement</v>
          </cell>
          <cell r="E1114" t="str">
            <v>Germany</v>
          </cell>
        </row>
        <row r="1115">
          <cell r="C1115" t="str">
            <v>High</v>
          </cell>
          <cell r="D1115" t="str">
            <v>Peaker Replacement</v>
          </cell>
          <cell r="E1115" t="str">
            <v>Japan</v>
          </cell>
        </row>
        <row r="1116">
          <cell r="C1116" t="str">
            <v>High</v>
          </cell>
          <cell r="D1116" t="str">
            <v>Peaker Replacement</v>
          </cell>
          <cell r="E1116" t="str">
            <v>Country A</v>
          </cell>
        </row>
        <row r="1117">
          <cell r="C1117" t="str">
            <v>High</v>
          </cell>
          <cell r="D1117" t="str">
            <v>Peaker Replacement</v>
          </cell>
          <cell r="E1117" t="str">
            <v>Country B</v>
          </cell>
        </row>
        <row r="1118">
          <cell r="C1118" t="str">
            <v>High</v>
          </cell>
          <cell r="D1118" t="str">
            <v>Peaker Replacement</v>
          </cell>
          <cell r="E1118" t="str">
            <v>Country C</v>
          </cell>
        </row>
        <row r="1119">
          <cell r="C1119" t="str">
            <v>High</v>
          </cell>
          <cell r="D1119" t="str">
            <v>Peaker Replacement</v>
          </cell>
          <cell r="E1119" t="str">
            <v>Country D</v>
          </cell>
        </row>
        <row r="1120">
          <cell r="C1120" t="str">
            <v>Low</v>
          </cell>
          <cell r="D1120" t="str">
            <v>Peaker Replacement</v>
          </cell>
          <cell r="E1120" t="str">
            <v>PJM</v>
          </cell>
        </row>
        <row r="1121">
          <cell r="C1121" t="str">
            <v>Low</v>
          </cell>
          <cell r="D1121" t="str">
            <v>Peaker Replacement</v>
          </cell>
          <cell r="E1121" t="str">
            <v>ISONE</v>
          </cell>
        </row>
        <row r="1122">
          <cell r="C1122" t="str">
            <v>Low</v>
          </cell>
          <cell r="D1122" t="str">
            <v>Peaker Replacement</v>
          </cell>
          <cell r="E1122" t="str">
            <v>ERCOT</v>
          </cell>
        </row>
        <row r="1123">
          <cell r="C1123" t="str">
            <v>Low</v>
          </cell>
          <cell r="D1123" t="str">
            <v>Peaker Replacement</v>
          </cell>
          <cell r="E1123" t="str">
            <v>CAISO</v>
          </cell>
        </row>
        <row r="1124">
          <cell r="C1124" t="str">
            <v>Low</v>
          </cell>
          <cell r="D1124" t="str">
            <v>Peaker Replacement</v>
          </cell>
          <cell r="E1124" t="str">
            <v>NYISO</v>
          </cell>
        </row>
        <row r="1125">
          <cell r="C1125" t="str">
            <v>Low</v>
          </cell>
          <cell r="D1125" t="str">
            <v>Peaker Replacement</v>
          </cell>
          <cell r="E1125" t="str">
            <v>MISO</v>
          </cell>
        </row>
        <row r="1126">
          <cell r="C1126" t="str">
            <v>Low</v>
          </cell>
          <cell r="D1126" t="str">
            <v>Peaker Replacement</v>
          </cell>
          <cell r="E1126" t="str">
            <v>SOUTHEAST</v>
          </cell>
        </row>
        <row r="1127">
          <cell r="C1127" t="str">
            <v>Low</v>
          </cell>
          <cell r="D1127" t="str">
            <v>Peaker Replacement</v>
          </cell>
          <cell r="E1127" t="str">
            <v>SPP</v>
          </cell>
        </row>
        <row r="1128">
          <cell r="C1128" t="str">
            <v>Low</v>
          </cell>
          <cell r="D1128" t="str">
            <v>Peaker Replacement</v>
          </cell>
          <cell r="E1128" t="str">
            <v>WECC (Non-CA)</v>
          </cell>
        </row>
        <row r="1129">
          <cell r="C1129" t="str">
            <v>Low</v>
          </cell>
          <cell r="D1129" t="str">
            <v>Peaker Replacement</v>
          </cell>
          <cell r="E1129" t="str">
            <v>United Kingdom</v>
          </cell>
        </row>
        <row r="1130">
          <cell r="C1130" t="str">
            <v>Low</v>
          </cell>
          <cell r="D1130" t="str">
            <v>Peaker Replacement</v>
          </cell>
          <cell r="E1130" t="str">
            <v>Australia</v>
          </cell>
        </row>
        <row r="1131">
          <cell r="C1131" t="str">
            <v>Low</v>
          </cell>
          <cell r="D1131" t="str">
            <v>Peaker Replacement</v>
          </cell>
          <cell r="E1131" t="str">
            <v>Germany</v>
          </cell>
        </row>
        <row r="1132">
          <cell r="C1132" t="str">
            <v>Low</v>
          </cell>
          <cell r="D1132" t="str">
            <v>Peaker Replacement</v>
          </cell>
          <cell r="E1132" t="str">
            <v>Japan</v>
          </cell>
        </row>
        <row r="1133">
          <cell r="C1133" t="str">
            <v>Low</v>
          </cell>
          <cell r="D1133" t="str">
            <v>Peaker Replacement</v>
          </cell>
          <cell r="E1133" t="str">
            <v>Country A</v>
          </cell>
        </row>
        <row r="1134">
          <cell r="C1134" t="str">
            <v>Low</v>
          </cell>
          <cell r="D1134" t="str">
            <v>Peaker Replacement</v>
          </cell>
          <cell r="E1134" t="str">
            <v>Country B</v>
          </cell>
        </row>
        <row r="1135">
          <cell r="C1135" t="str">
            <v>Low</v>
          </cell>
          <cell r="D1135" t="str">
            <v>Peaker Replacement</v>
          </cell>
          <cell r="E1135" t="str">
            <v>Country C</v>
          </cell>
        </row>
        <row r="1136">
          <cell r="C1136" t="str">
            <v>Low</v>
          </cell>
          <cell r="D1136" t="str">
            <v>Peaker Replacement</v>
          </cell>
          <cell r="E1136" t="str">
            <v>Country D</v>
          </cell>
        </row>
        <row r="1137">
          <cell r="C1137" t="str">
            <v>Base</v>
          </cell>
          <cell r="D1137" t="str">
            <v>Renewables Integration</v>
          </cell>
          <cell r="E1137" t="str">
            <v>PJM</v>
          </cell>
        </row>
        <row r="1138">
          <cell r="C1138" t="str">
            <v>Base</v>
          </cell>
          <cell r="D1138" t="str">
            <v>Renewables Integration</v>
          </cell>
          <cell r="E1138" t="str">
            <v>ISONE</v>
          </cell>
        </row>
        <row r="1139">
          <cell r="C1139" t="str">
            <v>Base</v>
          </cell>
          <cell r="D1139" t="str">
            <v>Renewables Integration</v>
          </cell>
          <cell r="E1139" t="str">
            <v>ERCOT</v>
          </cell>
        </row>
        <row r="1140">
          <cell r="C1140" t="str">
            <v>Base</v>
          </cell>
          <cell r="D1140" t="str">
            <v>Renewables Integration</v>
          </cell>
          <cell r="E1140" t="str">
            <v>CAISO</v>
          </cell>
        </row>
        <row r="1141">
          <cell r="C1141" t="str">
            <v>Base</v>
          </cell>
          <cell r="D1141" t="str">
            <v>Renewables Integration</v>
          </cell>
          <cell r="E1141" t="str">
            <v>NYISO</v>
          </cell>
        </row>
        <row r="1142">
          <cell r="C1142" t="str">
            <v>Base</v>
          </cell>
          <cell r="D1142" t="str">
            <v>Renewables Integration</v>
          </cell>
          <cell r="E1142" t="str">
            <v>MISO</v>
          </cell>
        </row>
        <row r="1143">
          <cell r="C1143" t="str">
            <v>Base</v>
          </cell>
          <cell r="D1143" t="str">
            <v>Renewables Integration</v>
          </cell>
          <cell r="E1143" t="str">
            <v>SOUTHEAST</v>
          </cell>
        </row>
        <row r="1144">
          <cell r="C1144" t="str">
            <v>Base</v>
          </cell>
          <cell r="D1144" t="str">
            <v>Renewables Integration</v>
          </cell>
          <cell r="E1144" t="str">
            <v>SPP</v>
          </cell>
        </row>
        <row r="1145">
          <cell r="C1145" t="str">
            <v>Base</v>
          </cell>
          <cell r="D1145" t="str">
            <v>Renewables Integration</v>
          </cell>
          <cell r="E1145" t="str">
            <v>WECC (Non-CA)</v>
          </cell>
        </row>
        <row r="1146">
          <cell r="C1146" t="str">
            <v>Base</v>
          </cell>
          <cell r="D1146" t="str">
            <v>Renewables Integration</v>
          </cell>
          <cell r="E1146" t="str">
            <v>United Kingdom</v>
          </cell>
        </row>
        <row r="1147">
          <cell r="C1147" t="str">
            <v>Base</v>
          </cell>
          <cell r="D1147" t="str">
            <v>Renewables Integration</v>
          </cell>
          <cell r="E1147" t="str">
            <v>Australia</v>
          </cell>
        </row>
        <row r="1148">
          <cell r="C1148" t="str">
            <v>Base</v>
          </cell>
          <cell r="D1148" t="str">
            <v>Renewables Integration</v>
          </cell>
          <cell r="E1148" t="str">
            <v>Germany</v>
          </cell>
        </row>
        <row r="1149">
          <cell r="C1149" t="str">
            <v>Base</v>
          </cell>
          <cell r="D1149" t="str">
            <v>Renewables Integration</v>
          </cell>
          <cell r="E1149" t="str">
            <v>Japan</v>
          </cell>
        </row>
        <row r="1150">
          <cell r="C1150" t="str">
            <v>Base</v>
          </cell>
          <cell r="D1150" t="str">
            <v>Renewables Integration</v>
          </cell>
          <cell r="E1150" t="str">
            <v>Country A</v>
          </cell>
        </row>
        <row r="1151">
          <cell r="C1151" t="str">
            <v>Base</v>
          </cell>
          <cell r="D1151" t="str">
            <v>Renewables Integration</v>
          </cell>
          <cell r="E1151" t="str">
            <v>Country B</v>
          </cell>
        </row>
        <row r="1152">
          <cell r="C1152" t="str">
            <v>Base</v>
          </cell>
          <cell r="D1152" t="str">
            <v>Renewables Integration</v>
          </cell>
          <cell r="E1152" t="str">
            <v>Country C</v>
          </cell>
        </row>
        <row r="1153">
          <cell r="C1153" t="str">
            <v>Base</v>
          </cell>
          <cell r="D1153" t="str">
            <v>Renewables Integration</v>
          </cell>
          <cell r="E1153" t="str">
            <v>Country D</v>
          </cell>
        </row>
        <row r="1154">
          <cell r="C1154" t="str">
            <v>High</v>
          </cell>
          <cell r="D1154" t="str">
            <v>Renewables Integration</v>
          </cell>
          <cell r="E1154" t="str">
            <v>PJM</v>
          </cell>
        </row>
        <row r="1155">
          <cell r="C1155" t="str">
            <v>High</v>
          </cell>
          <cell r="D1155" t="str">
            <v>Renewables Integration</v>
          </cell>
          <cell r="E1155" t="str">
            <v>ISONE</v>
          </cell>
        </row>
        <row r="1156">
          <cell r="C1156" t="str">
            <v>High</v>
          </cell>
          <cell r="D1156" t="str">
            <v>Renewables Integration</v>
          </cell>
          <cell r="E1156" t="str">
            <v>ERCOT</v>
          </cell>
        </row>
        <row r="1157">
          <cell r="C1157" t="str">
            <v>High</v>
          </cell>
          <cell r="D1157" t="str">
            <v>Renewables Integration</v>
          </cell>
          <cell r="E1157" t="str">
            <v>CAISO</v>
          </cell>
        </row>
        <row r="1158">
          <cell r="C1158" t="str">
            <v>High</v>
          </cell>
          <cell r="D1158" t="str">
            <v>Renewables Integration</v>
          </cell>
          <cell r="E1158" t="str">
            <v>NYISO</v>
          </cell>
        </row>
        <row r="1159">
          <cell r="C1159" t="str">
            <v>High</v>
          </cell>
          <cell r="D1159" t="str">
            <v>Renewables Integration</v>
          </cell>
          <cell r="E1159" t="str">
            <v>MISO</v>
          </cell>
        </row>
        <row r="1160">
          <cell r="C1160" t="str">
            <v>High</v>
          </cell>
          <cell r="D1160" t="str">
            <v>Renewables Integration</v>
          </cell>
          <cell r="E1160" t="str">
            <v>SOUTHEAST</v>
          </cell>
        </row>
        <row r="1161">
          <cell r="C1161" t="str">
            <v>High</v>
          </cell>
          <cell r="D1161" t="str">
            <v>Renewables Integration</v>
          </cell>
          <cell r="E1161" t="str">
            <v>SPP</v>
          </cell>
        </row>
        <row r="1162">
          <cell r="C1162" t="str">
            <v>High</v>
          </cell>
          <cell r="D1162" t="str">
            <v>Renewables Integration</v>
          </cell>
          <cell r="E1162" t="str">
            <v>WECC (Non-CA)</v>
          </cell>
        </row>
        <row r="1163">
          <cell r="C1163" t="str">
            <v>High</v>
          </cell>
          <cell r="D1163" t="str">
            <v>Renewables Integration</v>
          </cell>
          <cell r="E1163" t="str">
            <v>United Kingdom</v>
          </cell>
        </row>
        <row r="1164">
          <cell r="C1164" t="str">
            <v>High</v>
          </cell>
          <cell r="D1164" t="str">
            <v>Renewables Integration</v>
          </cell>
          <cell r="E1164" t="str">
            <v>Australia</v>
          </cell>
        </row>
        <row r="1165">
          <cell r="C1165" t="str">
            <v>High</v>
          </cell>
          <cell r="D1165" t="str">
            <v>Renewables Integration</v>
          </cell>
          <cell r="E1165" t="str">
            <v>Germany</v>
          </cell>
        </row>
        <row r="1166">
          <cell r="C1166" t="str">
            <v>High</v>
          </cell>
          <cell r="D1166" t="str">
            <v>Renewables Integration</v>
          </cell>
          <cell r="E1166" t="str">
            <v>Japan</v>
          </cell>
        </row>
        <row r="1167">
          <cell r="C1167" t="str">
            <v>High</v>
          </cell>
          <cell r="D1167" t="str">
            <v>Renewables Integration</v>
          </cell>
          <cell r="E1167" t="str">
            <v>Country A</v>
          </cell>
        </row>
        <row r="1168">
          <cell r="C1168" t="str">
            <v>High</v>
          </cell>
          <cell r="D1168" t="str">
            <v>Renewables Integration</v>
          </cell>
          <cell r="E1168" t="str">
            <v>Country B</v>
          </cell>
        </row>
        <row r="1169">
          <cell r="C1169" t="str">
            <v>High</v>
          </cell>
          <cell r="D1169" t="str">
            <v>Renewables Integration</v>
          </cell>
          <cell r="E1169" t="str">
            <v>Country C</v>
          </cell>
        </row>
        <row r="1170">
          <cell r="C1170" t="str">
            <v>High</v>
          </cell>
          <cell r="D1170" t="str">
            <v>Renewables Integration</v>
          </cell>
          <cell r="E1170" t="str">
            <v>Country D</v>
          </cell>
        </row>
        <row r="1171">
          <cell r="C1171" t="str">
            <v>Low</v>
          </cell>
          <cell r="D1171" t="str">
            <v>Renewables Integration</v>
          </cell>
          <cell r="E1171" t="str">
            <v>ISONE</v>
          </cell>
        </row>
        <row r="1172">
          <cell r="C1172" t="str">
            <v>Low</v>
          </cell>
          <cell r="D1172" t="str">
            <v>Renewables Integration</v>
          </cell>
          <cell r="E1172" t="str">
            <v>ERCOT</v>
          </cell>
        </row>
        <row r="1173">
          <cell r="C1173" t="str">
            <v>Low</v>
          </cell>
          <cell r="D1173" t="str">
            <v>Renewables Integration</v>
          </cell>
          <cell r="E1173" t="str">
            <v>CAISO</v>
          </cell>
        </row>
        <row r="1174">
          <cell r="C1174" t="str">
            <v>Low</v>
          </cell>
          <cell r="D1174" t="str">
            <v>Renewables Integration</v>
          </cell>
          <cell r="E1174" t="str">
            <v>NYISO</v>
          </cell>
        </row>
        <row r="1175">
          <cell r="C1175" t="str">
            <v>Low</v>
          </cell>
          <cell r="D1175" t="str">
            <v>Renewables Integration</v>
          </cell>
          <cell r="E1175" t="str">
            <v>MISO</v>
          </cell>
        </row>
        <row r="1176">
          <cell r="C1176" t="str">
            <v>Low</v>
          </cell>
          <cell r="D1176" t="str">
            <v>Renewables Integration</v>
          </cell>
          <cell r="E1176" t="str">
            <v>SOUTHEAST</v>
          </cell>
        </row>
        <row r="1177">
          <cell r="C1177" t="str">
            <v>Low</v>
          </cell>
          <cell r="D1177" t="str">
            <v>Renewables Integration</v>
          </cell>
          <cell r="E1177" t="str">
            <v>SPP</v>
          </cell>
        </row>
        <row r="1178">
          <cell r="C1178" t="str">
            <v>Low</v>
          </cell>
          <cell r="D1178" t="str">
            <v>Renewables Integration</v>
          </cell>
          <cell r="E1178" t="str">
            <v>WECC (Non-CA)</v>
          </cell>
        </row>
        <row r="1179">
          <cell r="C1179" t="str">
            <v>Low</v>
          </cell>
          <cell r="D1179" t="str">
            <v>Renewables Integration</v>
          </cell>
          <cell r="E1179" t="str">
            <v>United Kingdom</v>
          </cell>
        </row>
        <row r="1180">
          <cell r="C1180" t="str">
            <v>Low</v>
          </cell>
          <cell r="D1180" t="str">
            <v>Renewables Integration</v>
          </cell>
          <cell r="E1180" t="str">
            <v>Australia</v>
          </cell>
        </row>
        <row r="1181">
          <cell r="C1181" t="str">
            <v>Low</v>
          </cell>
          <cell r="D1181" t="str">
            <v>Renewables Integration</v>
          </cell>
          <cell r="E1181" t="str">
            <v>Germany</v>
          </cell>
        </row>
        <row r="1182">
          <cell r="C1182" t="str">
            <v>Low</v>
          </cell>
          <cell r="D1182" t="str">
            <v>Renewables Integration</v>
          </cell>
          <cell r="E1182" t="str">
            <v>Japan</v>
          </cell>
        </row>
        <row r="1183">
          <cell r="C1183" t="str">
            <v>Low</v>
          </cell>
          <cell r="D1183" t="str">
            <v>Renewables Integration</v>
          </cell>
          <cell r="E1183" t="str">
            <v>Country A</v>
          </cell>
        </row>
        <row r="1184">
          <cell r="C1184" t="str">
            <v>Low</v>
          </cell>
          <cell r="D1184" t="str">
            <v>Renewables Integration</v>
          </cell>
          <cell r="E1184" t="str">
            <v>Country B</v>
          </cell>
        </row>
        <row r="1185">
          <cell r="C1185" t="str">
            <v>Low</v>
          </cell>
          <cell r="D1185" t="str">
            <v>Renewables Integration</v>
          </cell>
          <cell r="E1185" t="str">
            <v>Country C</v>
          </cell>
        </row>
        <row r="1186">
          <cell r="C1186" t="str">
            <v>Low</v>
          </cell>
          <cell r="D1186" t="str">
            <v>Renewables Integration</v>
          </cell>
          <cell r="E1186" t="str">
            <v>Country D</v>
          </cell>
        </row>
        <row r="1187">
          <cell r="C1187" t="str">
            <v>Base</v>
          </cell>
          <cell r="D1187" t="str">
            <v>Renewables Integration</v>
          </cell>
          <cell r="E1187" t="str">
            <v>PJM</v>
          </cell>
        </row>
        <row r="1188">
          <cell r="C1188" t="str">
            <v>Base</v>
          </cell>
          <cell r="D1188" t="str">
            <v>Renewables Integration</v>
          </cell>
          <cell r="E1188" t="str">
            <v>ISONE</v>
          </cell>
        </row>
        <row r="1189">
          <cell r="C1189" t="str">
            <v>Base</v>
          </cell>
          <cell r="D1189" t="str">
            <v>Renewables Integration</v>
          </cell>
          <cell r="E1189" t="str">
            <v>ERCOT</v>
          </cell>
        </row>
        <row r="1190">
          <cell r="C1190" t="str">
            <v>Base</v>
          </cell>
          <cell r="D1190" t="str">
            <v>Renewables Integration</v>
          </cell>
          <cell r="E1190" t="str">
            <v>CAISO</v>
          </cell>
        </row>
        <row r="1191">
          <cell r="C1191" t="str">
            <v>Base</v>
          </cell>
          <cell r="D1191" t="str">
            <v>Renewables Integration</v>
          </cell>
          <cell r="E1191" t="str">
            <v>NYISO</v>
          </cell>
        </row>
        <row r="1192">
          <cell r="C1192" t="str">
            <v>Base</v>
          </cell>
          <cell r="D1192" t="str">
            <v>Renewables Integration</v>
          </cell>
          <cell r="E1192" t="str">
            <v>MISO</v>
          </cell>
        </row>
        <row r="1193">
          <cell r="C1193" t="str">
            <v>Base</v>
          </cell>
          <cell r="D1193" t="str">
            <v>Renewables Integration</v>
          </cell>
          <cell r="E1193" t="str">
            <v>SOUTHEAST</v>
          </cell>
        </row>
        <row r="1194">
          <cell r="C1194" t="str">
            <v>Base</v>
          </cell>
          <cell r="D1194" t="str">
            <v>Renewables Integration</v>
          </cell>
          <cell r="E1194" t="str">
            <v>SPP</v>
          </cell>
        </row>
        <row r="1195">
          <cell r="C1195" t="str">
            <v>Base</v>
          </cell>
          <cell r="D1195" t="str">
            <v>Renewables Integration</v>
          </cell>
          <cell r="E1195" t="str">
            <v>WECC (Non-CA)</v>
          </cell>
        </row>
        <row r="1196">
          <cell r="C1196" t="str">
            <v>Base</v>
          </cell>
          <cell r="D1196" t="str">
            <v>Renewables Integration</v>
          </cell>
          <cell r="E1196" t="str">
            <v>United Kingdom</v>
          </cell>
        </row>
        <row r="1197">
          <cell r="C1197" t="str">
            <v>Base</v>
          </cell>
          <cell r="D1197" t="str">
            <v>Renewables Integration</v>
          </cell>
          <cell r="E1197" t="str">
            <v>Australia</v>
          </cell>
        </row>
        <row r="1198">
          <cell r="C1198" t="str">
            <v>Base</v>
          </cell>
          <cell r="D1198" t="str">
            <v>Renewables Integration</v>
          </cell>
          <cell r="E1198" t="str">
            <v>Germany</v>
          </cell>
        </row>
        <row r="1199">
          <cell r="C1199" t="str">
            <v>Base</v>
          </cell>
          <cell r="D1199" t="str">
            <v>Renewables Integration</v>
          </cell>
          <cell r="E1199" t="str">
            <v>Japan</v>
          </cell>
        </row>
        <row r="1200">
          <cell r="C1200" t="str">
            <v>Base</v>
          </cell>
          <cell r="D1200" t="str">
            <v>Renewables Integration</v>
          </cell>
          <cell r="E1200" t="str">
            <v>Country A</v>
          </cell>
        </row>
        <row r="1201">
          <cell r="C1201" t="str">
            <v>Base</v>
          </cell>
          <cell r="D1201" t="str">
            <v>Renewables Integration</v>
          </cell>
          <cell r="E1201" t="str">
            <v>Country B</v>
          </cell>
        </row>
        <row r="1202">
          <cell r="C1202" t="str">
            <v>Base</v>
          </cell>
          <cell r="D1202" t="str">
            <v>Renewables Integration</v>
          </cell>
          <cell r="E1202" t="str">
            <v>Country C</v>
          </cell>
        </row>
        <row r="1203">
          <cell r="C1203" t="str">
            <v>Base</v>
          </cell>
          <cell r="D1203" t="str">
            <v>Renewables Integration</v>
          </cell>
          <cell r="E1203" t="str">
            <v>Country D</v>
          </cell>
        </row>
        <row r="1204">
          <cell r="C1204" t="str">
            <v>High</v>
          </cell>
          <cell r="D1204" t="str">
            <v>Renewables Integration</v>
          </cell>
          <cell r="E1204" t="str">
            <v>PJM</v>
          </cell>
        </row>
        <row r="1205">
          <cell r="C1205" t="str">
            <v>High</v>
          </cell>
          <cell r="D1205" t="str">
            <v>Renewables Integration</v>
          </cell>
          <cell r="E1205" t="str">
            <v>ISONE</v>
          </cell>
        </row>
        <row r="1206">
          <cell r="C1206" t="str">
            <v>High</v>
          </cell>
          <cell r="D1206" t="str">
            <v>Renewables Integration</v>
          </cell>
          <cell r="E1206" t="str">
            <v>ERCOT</v>
          </cell>
        </row>
        <row r="1207">
          <cell r="C1207" t="str">
            <v>High</v>
          </cell>
          <cell r="D1207" t="str">
            <v>Renewables Integration</v>
          </cell>
          <cell r="E1207" t="str">
            <v>CAISO</v>
          </cell>
        </row>
        <row r="1208">
          <cell r="C1208" t="str">
            <v>High</v>
          </cell>
          <cell r="D1208" t="str">
            <v>Renewables Integration</v>
          </cell>
          <cell r="E1208" t="str">
            <v>NYISO</v>
          </cell>
        </row>
        <row r="1209">
          <cell r="C1209" t="str">
            <v>High</v>
          </cell>
          <cell r="D1209" t="str">
            <v>Renewables Integration</v>
          </cell>
          <cell r="E1209" t="str">
            <v>MISO</v>
          </cell>
        </row>
        <row r="1210">
          <cell r="C1210" t="str">
            <v>High</v>
          </cell>
          <cell r="D1210" t="str">
            <v>Renewables Integration</v>
          </cell>
          <cell r="E1210" t="str">
            <v>SOUTHEAST</v>
          </cell>
        </row>
        <row r="1211">
          <cell r="C1211" t="str">
            <v>High</v>
          </cell>
          <cell r="D1211" t="str">
            <v>Renewables Integration</v>
          </cell>
          <cell r="E1211" t="str">
            <v>SPP</v>
          </cell>
        </row>
        <row r="1212">
          <cell r="C1212" t="str">
            <v>High</v>
          </cell>
          <cell r="D1212" t="str">
            <v>Renewables Integration</v>
          </cell>
          <cell r="E1212" t="str">
            <v>WECC (Non-CA)</v>
          </cell>
        </row>
        <row r="1213">
          <cell r="C1213" t="str">
            <v>High</v>
          </cell>
          <cell r="D1213" t="str">
            <v>Renewables Integration</v>
          </cell>
          <cell r="E1213" t="str">
            <v>United Kingdom</v>
          </cell>
        </row>
        <row r="1214">
          <cell r="C1214" t="str">
            <v>High</v>
          </cell>
          <cell r="D1214" t="str">
            <v>Renewables Integration</v>
          </cell>
          <cell r="E1214" t="str">
            <v>Australia</v>
          </cell>
        </row>
        <row r="1215">
          <cell r="C1215" t="str">
            <v>High</v>
          </cell>
          <cell r="D1215" t="str">
            <v>Renewables Integration</v>
          </cell>
          <cell r="E1215" t="str">
            <v>Germany</v>
          </cell>
        </row>
        <row r="1216">
          <cell r="C1216" t="str">
            <v>High</v>
          </cell>
          <cell r="D1216" t="str">
            <v>Renewables Integration</v>
          </cell>
          <cell r="E1216" t="str">
            <v>Japan</v>
          </cell>
        </row>
        <row r="1217">
          <cell r="C1217" t="str">
            <v>High</v>
          </cell>
          <cell r="D1217" t="str">
            <v>Renewables Integration</v>
          </cell>
          <cell r="E1217" t="str">
            <v>Country A</v>
          </cell>
        </row>
        <row r="1218">
          <cell r="C1218" t="str">
            <v>High</v>
          </cell>
          <cell r="D1218" t="str">
            <v>Renewables Integration</v>
          </cell>
          <cell r="E1218" t="str">
            <v>Country B</v>
          </cell>
        </row>
        <row r="1219">
          <cell r="C1219" t="str">
            <v>High</v>
          </cell>
          <cell r="D1219" t="str">
            <v>Renewables Integration</v>
          </cell>
          <cell r="E1219" t="str">
            <v>Country C</v>
          </cell>
        </row>
        <row r="1220">
          <cell r="C1220" t="str">
            <v>High</v>
          </cell>
          <cell r="D1220" t="str">
            <v>Renewables Integration</v>
          </cell>
          <cell r="E1220" t="str">
            <v>Country D</v>
          </cell>
        </row>
        <row r="1221">
          <cell r="C1221" t="str">
            <v>Low</v>
          </cell>
          <cell r="D1221" t="str">
            <v>Renewables Integration</v>
          </cell>
          <cell r="E1221" t="str">
            <v>PJM</v>
          </cell>
        </row>
        <row r="1222">
          <cell r="C1222" t="str">
            <v>Low</v>
          </cell>
          <cell r="D1222" t="str">
            <v>Renewables Integration</v>
          </cell>
          <cell r="E1222" t="str">
            <v>ISONE</v>
          </cell>
        </row>
        <row r="1223">
          <cell r="C1223" t="str">
            <v>Low</v>
          </cell>
          <cell r="D1223" t="str">
            <v>Renewables Integration</v>
          </cell>
          <cell r="E1223" t="str">
            <v>ERCOT</v>
          </cell>
        </row>
        <row r="1224">
          <cell r="C1224" t="str">
            <v>Low</v>
          </cell>
          <cell r="D1224" t="str">
            <v>Renewables Integration</v>
          </cell>
          <cell r="E1224" t="str">
            <v>CAISO</v>
          </cell>
        </row>
        <row r="1225">
          <cell r="C1225" t="str">
            <v>Low</v>
          </cell>
          <cell r="D1225" t="str">
            <v>Renewables Integration</v>
          </cell>
          <cell r="E1225" t="str">
            <v>NYISO</v>
          </cell>
        </row>
        <row r="1226">
          <cell r="C1226" t="str">
            <v>Low</v>
          </cell>
          <cell r="D1226" t="str">
            <v>Renewables Integration</v>
          </cell>
          <cell r="E1226" t="str">
            <v>MISO</v>
          </cell>
        </row>
        <row r="1227">
          <cell r="C1227" t="str">
            <v>Low</v>
          </cell>
          <cell r="D1227" t="str">
            <v>Renewables Integration</v>
          </cell>
          <cell r="E1227" t="str">
            <v>SOUTHEAST</v>
          </cell>
        </row>
        <row r="1228">
          <cell r="C1228" t="str">
            <v>Low</v>
          </cell>
          <cell r="D1228" t="str">
            <v>Renewables Integration</v>
          </cell>
          <cell r="E1228" t="str">
            <v>SPP</v>
          </cell>
        </row>
        <row r="1229">
          <cell r="C1229" t="str">
            <v>Low</v>
          </cell>
          <cell r="D1229" t="str">
            <v>Renewables Integration</v>
          </cell>
          <cell r="E1229" t="str">
            <v>WECC (Non-CA)</v>
          </cell>
        </row>
        <row r="1230">
          <cell r="C1230" t="str">
            <v>Low</v>
          </cell>
          <cell r="D1230" t="str">
            <v>Renewables Integration</v>
          </cell>
          <cell r="E1230" t="str">
            <v>United Kingdom</v>
          </cell>
        </row>
        <row r="1231">
          <cell r="C1231" t="str">
            <v>Low</v>
          </cell>
          <cell r="D1231" t="str">
            <v>Renewables Integration</v>
          </cell>
          <cell r="E1231" t="str">
            <v>Australia</v>
          </cell>
        </row>
        <row r="1232">
          <cell r="C1232" t="str">
            <v>Low</v>
          </cell>
          <cell r="D1232" t="str">
            <v>Renewables Integration</v>
          </cell>
          <cell r="E1232" t="str">
            <v>Germany</v>
          </cell>
        </row>
        <row r="1233">
          <cell r="C1233" t="str">
            <v>Low</v>
          </cell>
          <cell r="D1233" t="str">
            <v>Renewables Integration</v>
          </cell>
          <cell r="E1233" t="str">
            <v>Japan</v>
          </cell>
        </row>
        <row r="1234">
          <cell r="C1234" t="str">
            <v>Low</v>
          </cell>
          <cell r="D1234" t="str">
            <v>Renewables Integration</v>
          </cell>
          <cell r="E1234" t="str">
            <v>Country A</v>
          </cell>
        </row>
        <row r="1235">
          <cell r="C1235" t="str">
            <v>Low</v>
          </cell>
          <cell r="D1235" t="str">
            <v>Renewables Integration</v>
          </cell>
          <cell r="E1235" t="str">
            <v>Country B</v>
          </cell>
        </row>
        <row r="1236">
          <cell r="C1236" t="str">
            <v>Low</v>
          </cell>
          <cell r="D1236" t="str">
            <v>Renewables Integration</v>
          </cell>
          <cell r="E1236" t="str">
            <v>Country C</v>
          </cell>
        </row>
        <row r="1237">
          <cell r="C1237" t="str">
            <v>Low</v>
          </cell>
          <cell r="D1237" t="str">
            <v>Renewables Integration</v>
          </cell>
          <cell r="E1237" t="str">
            <v>Country D</v>
          </cell>
        </row>
        <row r="1238">
          <cell r="C1238" t="str">
            <v>Base</v>
          </cell>
          <cell r="D1238" t="str">
            <v>Peaker Replacement</v>
          </cell>
          <cell r="E1238" t="str">
            <v>PJM</v>
          </cell>
        </row>
        <row r="1239">
          <cell r="C1239" t="str">
            <v>Base</v>
          </cell>
          <cell r="D1239" t="str">
            <v>Peaker Replacement</v>
          </cell>
          <cell r="E1239" t="str">
            <v>ISONE</v>
          </cell>
        </row>
        <row r="1240">
          <cell r="C1240" t="str">
            <v>Base</v>
          </cell>
          <cell r="D1240" t="str">
            <v>Peaker Replacement</v>
          </cell>
          <cell r="E1240" t="str">
            <v>ERCOT</v>
          </cell>
        </row>
        <row r="1241">
          <cell r="C1241" t="str">
            <v>Base</v>
          </cell>
          <cell r="D1241" t="str">
            <v>Peaker Replacement</v>
          </cell>
          <cell r="E1241" t="str">
            <v>CAISO</v>
          </cell>
        </row>
        <row r="1242">
          <cell r="C1242" t="str">
            <v>Base</v>
          </cell>
          <cell r="D1242" t="str">
            <v>Peaker Replacement</v>
          </cell>
          <cell r="E1242" t="str">
            <v>NYISO</v>
          </cell>
        </row>
        <row r="1243">
          <cell r="C1243" t="str">
            <v>Base</v>
          </cell>
          <cell r="D1243" t="str">
            <v>Peaker Replacement</v>
          </cell>
          <cell r="E1243" t="str">
            <v>MISO</v>
          </cell>
        </row>
        <row r="1244">
          <cell r="C1244" t="str">
            <v>Base</v>
          </cell>
          <cell r="D1244" t="str">
            <v>Peaker Replacement</v>
          </cell>
          <cell r="E1244" t="str">
            <v>SOUTHEAST</v>
          </cell>
        </row>
        <row r="1245">
          <cell r="C1245" t="str">
            <v>Base</v>
          </cell>
          <cell r="D1245" t="str">
            <v>Peaker Replacement</v>
          </cell>
          <cell r="E1245" t="str">
            <v>SPP</v>
          </cell>
        </row>
        <row r="1246">
          <cell r="C1246" t="str">
            <v>Base</v>
          </cell>
          <cell r="D1246" t="str">
            <v>Peaker Replacement</v>
          </cell>
          <cell r="E1246" t="str">
            <v>WECC (Non-CA)</v>
          </cell>
        </row>
        <row r="1247">
          <cell r="C1247" t="str">
            <v>Base</v>
          </cell>
          <cell r="D1247" t="str">
            <v>Peaker Replacement</v>
          </cell>
          <cell r="E1247" t="str">
            <v>United Kingdom</v>
          </cell>
        </row>
        <row r="1248">
          <cell r="C1248" t="str">
            <v>Base</v>
          </cell>
          <cell r="D1248" t="str">
            <v>Peaker Replacement</v>
          </cell>
          <cell r="E1248" t="str">
            <v>Australia</v>
          </cell>
        </row>
        <row r="1249">
          <cell r="C1249" t="str">
            <v>Base</v>
          </cell>
          <cell r="D1249" t="str">
            <v>Peaker Replacement</v>
          </cell>
          <cell r="E1249" t="str">
            <v>Germany</v>
          </cell>
        </row>
        <row r="1250">
          <cell r="C1250" t="str">
            <v>Base</v>
          </cell>
          <cell r="D1250" t="str">
            <v>Peaker Replacement</v>
          </cell>
          <cell r="E1250" t="str">
            <v>Japan</v>
          </cell>
        </row>
        <row r="1251">
          <cell r="C1251" t="str">
            <v>Base</v>
          </cell>
          <cell r="D1251" t="str">
            <v>Peaker Replacement</v>
          </cell>
          <cell r="E1251" t="str">
            <v>Country A</v>
          </cell>
        </row>
        <row r="1252">
          <cell r="C1252" t="str">
            <v>Base</v>
          </cell>
          <cell r="D1252" t="str">
            <v>Peaker Replacement</v>
          </cell>
          <cell r="E1252" t="str">
            <v>Country B</v>
          </cell>
        </row>
        <row r="1253">
          <cell r="C1253" t="str">
            <v>Base</v>
          </cell>
          <cell r="D1253" t="str">
            <v>Peaker Replacement</v>
          </cell>
          <cell r="E1253" t="str">
            <v>Country C</v>
          </cell>
        </row>
        <row r="1254">
          <cell r="C1254" t="str">
            <v>Base</v>
          </cell>
          <cell r="D1254" t="str">
            <v>Peaker Replacement</v>
          </cell>
          <cell r="E1254" t="str">
            <v>Country D</v>
          </cell>
        </row>
        <row r="1255">
          <cell r="C1255" t="str">
            <v>High</v>
          </cell>
          <cell r="D1255" t="str">
            <v>Peaker Replacement</v>
          </cell>
          <cell r="E1255" t="str">
            <v>PJM</v>
          </cell>
        </row>
        <row r="1256">
          <cell r="C1256" t="str">
            <v>High</v>
          </cell>
          <cell r="D1256" t="str">
            <v>Peaker Replacement</v>
          </cell>
          <cell r="E1256" t="str">
            <v>ISONE</v>
          </cell>
        </row>
        <row r="1257">
          <cell r="C1257" t="str">
            <v>High</v>
          </cell>
          <cell r="D1257" t="str">
            <v>Peaker Replacement</v>
          </cell>
          <cell r="E1257" t="str">
            <v>ERCOT</v>
          </cell>
        </row>
        <row r="1258">
          <cell r="C1258" t="str">
            <v>High</v>
          </cell>
          <cell r="D1258" t="str">
            <v>Peaker Replacement</v>
          </cell>
          <cell r="E1258" t="str">
            <v>CAISO</v>
          </cell>
        </row>
        <row r="1259">
          <cell r="C1259" t="str">
            <v>High</v>
          </cell>
          <cell r="D1259" t="str">
            <v>Peaker Replacement</v>
          </cell>
          <cell r="E1259" t="str">
            <v>NYISO</v>
          </cell>
        </row>
        <row r="1260">
          <cell r="C1260" t="str">
            <v>High</v>
          </cell>
          <cell r="D1260" t="str">
            <v>Peaker Replacement</v>
          </cell>
          <cell r="E1260" t="str">
            <v>MISO</v>
          </cell>
        </row>
        <row r="1261">
          <cell r="C1261" t="str">
            <v>High</v>
          </cell>
          <cell r="D1261" t="str">
            <v>Peaker Replacement</v>
          </cell>
          <cell r="E1261" t="str">
            <v>SOUTHEAST</v>
          </cell>
        </row>
        <row r="1262">
          <cell r="C1262" t="str">
            <v>High</v>
          </cell>
          <cell r="D1262" t="str">
            <v>Peaker Replacement</v>
          </cell>
          <cell r="E1262" t="str">
            <v>SPP</v>
          </cell>
        </row>
        <row r="1263">
          <cell r="C1263" t="str">
            <v>High</v>
          </cell>
          <cell r="D1263" t="str">
            <v>Peaker Replacement</v>
          </cell>
          <cell r="E1263" t="str">
            <v>WECC (Non-CA)</v>
          </cell>
        </row>
        <row r="1264">
          <cell r="C1264" t="str">
            <v>High</v>
          </cell>
          <cell r="D1264" t="str">
            <v>Peaker Replacement</v>
          </cell>
          <cell r="E1264" t="str">
            <v>United Kingdom</v>
          </cell>
        </row>
        <row r="1265">
          <cell r="C1265" t="str">
            <v>High</v>
          </cell>
          <cell r="D1265" t="str">
            <v>Peaker Replacement</v>
          </cell>
          <cell r="E1265" t="str">
            <v>Australia</v>
          </cell>
        </row>
        <row r="1266">
          <cell r="C1266" t="str">
            <v>High</v>
          </cell>
          <cell r="D1266" t="str">
            <v>Peaker Replacement</v>
          </cell>
          <cell r="E1266" t="str">
            <v>Germany</v>
          </cell>
        </row>
        <row r="1267">
          <cell r="C1267" t="str">
            <v>High</v>
          </cell>
          <cell r="D1267" t="str">
            <v>Peaker Replacement</v>
          </cell>
          <cell r="E1267" t="str">
            <v>Japan</v>
          </cell>
        </row>
        <row r="1268">
          <cell r="C1268" t="str">
            <v>High</v>
          </cell>
          <cell r="D1268" t="str">
            <v>Peaker Replacement</v>
          </cell>
          <cell r="E1268" t="str">
            <v>Country A</v>
          </cell>
        </row>
        <row r="1269">
          <cell r="C1269" t="str">
            <v>High</v>
          </cell>
          <cell r="D1269" t="str">
            <v>Peaker Replacement</v>
          </cell>
          <cell r="E1269" t="str">
            <v>Country B</v>
          </cell>
        </row>
        <row r="1270">
          <cell r="C1270" t="str">
            <v>High</v>
          </cell>
          <cell r="D1270" t="str">
            <v>Peaker Replacement</v>
          </cell>
          <cell r="E1270" t="str">
            <v>Country C</v>
          </cell>
        </row>
        <row r="1271">
          <cell r="C1271" t="str">
            <v>High</v>
          </cell>
          <cell r="D1271" t="str">
            <v>Peaker Replacement</v>
          </cell>
          <cell r="E1271" t="str">
            <v>Country D</v>
          </cell>
        </row>
        <row r="1272">
          <cell r="C1272" t="str">
            <v>Low</v>
          </cell>
          <cell r="D1272" t="str">
            <v>Peaker Replacement</v>
          </cell>
          <cell r="E1272" t="str">
            <v>PJM</v>
          </cell>
        </row>
        <row r="1273">
          <cell r="C1273" t="str">
            <v>Low</v>
          </cell>
          <cell r="D1273" t="str">
            <v>Peaker Replacement</v>
          </cell>
          <cell r="E1273" t="str">
            <v>ISONE</v>
          </cell>
        </row>
        <row r="1274">
          <cell r="C1274" t="str">
            <v>Low</v>
          </cell>
          <cell r="D1274" t="str">
            <v>Peaker Replacement</v>
          </cell>
          <cell r="E1274" t="str">
            <v>ERCOT</v>
          </cell>
        </row>
        <row r="1275">
          <cell r="C1275" t="str">
            <v>Low</v>
          </cell>
          <cell r="D1275" t="str">
            <v>Peaker Replacement</v>
          </cell>
          <cell r="E1275" t="str">
            <v>CAISO</v>
          </cell>
        </row>
        <row r="1276">
          <cell r="C1276" t="str">
            <v>Low</v>
          </cell>
          <cell r="D1276" t="str">
            <v>Peaker Replacement</v>
          </cell>
          <cell r="E1276" t="str">
            <v>NYISO</v>
          </cell>
        </row>
        <row r="1277">
          <cell r="C1277" t="str">
            <v>Low</v>
          </cell>
          <cell r="D1277" t="str">
            <v>Peaker Replacement</v>
          </cell>
          <cell r="E1277" t="str">
            <v>MISO</v>
          </cell>
        </row>
        <row r="1278">
          <cell r="C1278" t="str">
            <v>Low</v>
          </cell>
          <cell r="D1278" t="str">
            <v>Peaker Replacement</v>
          </cell>
          <cell r="E1278" t="str">
            <v>SOUTHEAST</v>
          </cell>
        </row>
        <row r="1279">
          <cell r="C1279" t="str">
            <v>Low</v>
          </cell>
          <cell r="D1279" t="str">
            <v>Peaker Replacement</v>
          </cell>
          <cell r="E1279" t="str">
            <v>SPP</v>
          </cell>
        </row>
        <row r="1280">
          <cell r="C1280" t="str">
            <v>Low</v>
          </cell>
          <cell r="D1280" t="str">
            <v>Peaker Replacement</v>
          </cell>
          <cell r="E1280" t="str">
            <v>WECC (Non-CA)</v>
          </cell>
        </row>
        <row r="1281">
          <cell r="C1281" t="str">
            <v>Low</v>
          </cell>
          <cell r="D1281" t="str">
            <v>Peaker Replacement</v>
          </cell>
          <cell r="E1281" t="str">
            <v>United Kingdom</v>
          </cell>
        </row>
        <row r="1282">
          <cell r="C1282" t="str">
            <v>Low</v>
          </cell>
          <cell r="D1282" t="str">
            <v>Peaker Replacement</v>
          </cell>
          <cell r="E1282" t="str">
            <v>Australia</v>
          </cell>
        </row>
        <row r="1283">
          <cell r="C1283" t="str">
            <v>Low</v>
          </cell>
          <cell r="D1283" t="str">
            <v>Peaker Replacement</v>
          </cell>
          <cell r="E1283" t="str">
            <v>Germany</v>
          </cell>
        </row>
        <row r="1284">
          <cell r="C1284" t="str">
            <v>Low</v>
          </cell>
          <cell r="D1284" t="str">
            <v>Peaker Replacement</v>
          </cell>
          <cell r="E1284" t="str">
            <v>Japan</v>
          </cell>
        </row>
        <row r="1285">
          <cell r="C1285" t="str">
            <v>Low</v>
          </cell>
          <cell r="D1285" t="str">
            <v>Peaker Replacement</v>
          </cell>
          <cell r="E1285" t="str">
            <v>Country A</v>
          </cell>
        </row>
        <row r="1286">
          <cell r="C1286" t="str">
            <v>Low</v>
          </cell>
          <cell r="D1286" t="str">
            <v>Peaker Replacement</v>
          </cell>
          <cell r="E1286" t="str">
            <v>Country B</v>
          </cell>
        </row>
        <row r="1287">
          <cell r="C1287" t="str">
            <v>Low</v>
          </cell>
          <cell r="D1287" t="str">
            <v>Peaker Replacement</v>
          </cell>
          <cell r="E1287" t="str">
            <v>Country C</v>
          </cell>
        </row>
        <row r="1288">
          <cell r="C1288" t="str">
            <v>Low</v>
          </cell>
          <cell r="D1288" t="str">
            <v>Peaker Replacement</v>
          </cell>
          <cell r="E1288" t="str">
            <v>Country D</v>
          </cell>
        </row>
        <row r="1289">
          <cell r="C1289" t="str">
            <v>Base</v>
          </cell>
          <cell r="D1289" t="str">
            <v>Renewables Integration</v>
          </cell>
          <cell r="E1289" t="str">
            <v>PJM</v>
          </cell>
        </row>
        <row r="1290">
          <cell r="C1290" t="str">
            <v>Base</v>
          </cell>
          <cell r="D1290" t="str">
            <v>Renewables Integration</v>
          </cell>
          <cell r="E1290" t="str">
            <v>ISONE</v>
          </cell>
        </row>
        <row r="1291">
          <cell r="C1291" t="str">
            <v>Base</v>
          </cell>
          <cell r="D1291" t="str">
            <v>Renewables Integration</v>
          </cell>
          <cell r="E1291" t="str">
            <v>ERCOT</v>
          </cell>
        </row>
        <row r="1292">
          <cell r="C1292" t="str">
            <v>Base</v>
          </cell>
          <cell r="D1292" t="str">
            <v>Renewables Integration</v>
          </cell>
          <cell r="E1292" t="str">
            <v>CAISO</v>
          </cell>
        </row>
        <row r="1293">
          <cell r="C1293" t="str">
            <v>Base</v>
          </cell>
          <cell r="D1293" t="str">
            <v>Renewables Integration</v>
          </cell>
          <cell r="E1293" t="str">
            <v>NYISO</v>
          </cell>
        </row>
        <row r="1294">
          <cell r="C1294" t="str">
            <v>Base</v>
          </cell>
          <cell r="D1294" t="str">
            <v>Renewables Integration</v>
          </cell>
          <cell r="E1294" t="str">
            <v>MISO</v>
          </cell>
        </row>
        <row r="1295">
          <cell r="C1295" t="str">
            <v>Base</v>
          </cell>
          <cell r="D1295" t="str">
            <v>Renewables Integration</v>
          </cell>
          <cell r="E1295" t="str">
            <v>SOUTHEAST</v>
          </cell>
        </row>
        <row r="1296">
          <cell r="C1296" t="str">
            <v>Base</v>
          </cell>
          <cell r="D1296" t="str">
            <v>Renewables Integration</v>
          </cell>
          <cell r="E1296" t="str">
            <v>SPP</v>
          </cell>
        </row>
        <row r="1297">
          <cell r="C1297" t="str">
            <v>Base</v>
          </cell>
          <cell r="D1297" t="str">
            <v>Renewables Integration</v>
          </cell>
          <cell r="E1297" t="str">
            <v>WECC (Non-CA)</v>
          </cell>
        </row>
        <row r="1298">
          <cell r="C1298" t="str">
            <v>Base</v>
          </cell>
          <cell r="D1298" t="str">
            <v>Renewables Integration</v>
          </cell>
          <cell r="E1298" t="str">
            <v>United Kingdom</v>
          </cell>
        </row>
        <row r="1299">
          <cell r="C1299" t="str">
            <v>Base</v>
          </cell>
          <cell r="D1299" t="str">
            <v>Renewables Integration</v>
          </cell>
          <cell r="E1299" t="str">
            <v>Australia</v>
          </cell>
        </row>
        <row r="1300">
          <cell r="C1300" t="str">
            <v>Base</v>
          </cell>
          <cell r="D1300" t="str">
            <v>Renewables Integration</v>
          </cell>
          <cell r="E1300" t="str">
            <v>Germany</v>
          </cell>
        </row>
        <row r="1301">
          <cell r="C1301" t="str">
            <v>Base</v>
          </cell>
          <cell r="D1301" t="str">
            <v>Renewables Integration</v>
          </cell>
          <cell r="E1301" t="str">
            <v>Japan</v>
          </cell>
        </row>
        <row r="1302">
          <cell r="C1302" t="str">
            <v>Base</v>
          </cell>
          <cell r="D1302" t="str">
            <v>Renewables Integration</v>
          </cell>
          <cell r="E1302" t="str">
            <v>Country A</v>
          </cell>
        </row>
        <row r="1303">
          <cell r="C1303" t="str">
            <v>Base</v>
          </cell>
          <cell r="D1303" t="str">
            <v>Renewables Integration</v>
          </cell>
          <cell r="E1303" t="str">
            <v>Country B</v>
          </cell>
        </row>
        <row r="1304">
          <cell r="C1304" t="str">
            <v>Base</v>
          </cell>
          <cell r="D1304" t="str">
            <v>Renewables Integration</v>
          </cell>
          <cell r="E1304" t="str">
            <v>Country C</v>
          </cell>
        </row>
        <row r="1305">
          <cell r="C1305" t="str">
            <v>Base</v>
          </cell>
          <cell r="D1305" t="str">
            <v>Renewables Integration</v>
          </cell>
          <cell r="E1305" t="str">
            <v>Country D</v>
          </cell>
        </row>
        <row r="1306">
          <cell r="C1306" t="str">
            <v>High</v>
          </cell>
          <cell r="D1306" t="str">
            <v>Renewables Integration</v>
          </cell>
          <cell r="E1306" t="str">
            <v>PJM</v>
          </cell>
        </row>
        <row r="1307">
          <cell r="C1307" t="str">
            <v>High</v>
          </cell>
          <cell r="D1307" t="str">
            <v>Renewables Integration</v>
          </cell>
          <cell r="E1307" t="str">
            <v>ISONE</v>
          </cell>
        </row>
        <row r="1308">
          <cell r="C1308" t="str">
            <v>High</v>
          </cell>
          <cell r="D1308" t="str">
            <v>Renewables Integration</v>
          </cell>
          <cell r="E1308" t="str">
            <v>ERCOT</v>
          </cell>
        </row>
        <row r="1309">
          <cell r="C1309" t="str">
            <v>High</v>
          </cell>
          <cell r="D1309" t="str">
            <v>Renewables Integration</v>
          </cell>
          <cell r="E1309" t="str">
            <v>CAISO</v>
          </cell>
        </row>
        <row r="1310">
          <cell r="C1310" t="str">
            <v>High</v>
          </cell>
          <cell r="D1310" t="str">
            <v>Renewables Integration</v>
          </cell>
          <cell r="E1310" t="str">
            <v>NYISO</v>
          </cell>
        </row>
        <row r="1311">
          <cell r="C1311" t="str">
            <v>High</v>
          </cell>
          <cell r="D1311" t="str">
            <v>Renewables Integration</v>
          </cell>
          <cell r="E1311" t="str">
            <v>MISO</v>
          </cell>
        </row>
        <row r="1312">
          <cell r="C1312" t="str">
            <v>High</v>
          </cell>
          <cell r="D1312" t="str">
            <v>Renewables Integration</v>
          </cell>
          <cell r="E1312" t="str">
            <v>SOUTHEAST</v>
          </cell>
        </row>
        <row r="1313">
          <cell r="C1313" t="str">
            <v>High</v>
          </cell>
          <cell r="D1313" t="str">
            <v>Renewables Integration</v>
          </cell>
          <cell r="E1313" t="str">
            <v>SPP</v>
          </cell>
        </row>
        <row r="1314">
          <cell r="C1314" t="str">
            <v>High</v>
          </cell>
          <cell r="D1314" t="str">
            <v>Renewables Integration</v>
          </cell>
          <cell r="E1314" t="str">
            <v>WECC (Non-CA)</v>
          </cell>
        </row>
        <row r="1315">
          <cell r="C1315" t="str">
            <v>High</v>
          </cell>
          <cell r="D1315" t="str">
            <v>Renewables Integration</v>
          </cell>
          <cell r="E1315" t="str">
            <v>United Kingdom</v>
          </cell>
        </row>
        <row r="1316">
          <cell r="C1316" t="str">
            <v>High</v>
          </cell>
          <cell r="D1316" t="str">
            <v>Renewables Integration</v>
          </cell>
          <cell r="E1316" t="str">
            <v>Australia</v>
          </cell>
        </row>
        <row r="1317">
          <cell r="C1317" t="str">
            <v>High</v>
          </cell>
          <cell r="D1317" t="str">
            <v>Renewables Integration</v>
          </cell>
          <cell r="E1317" t="str">
            <v>Germany</v>
          </cell>
        </row>
        <row r="1318">
          <cell r="C1318" t="str">
            <v>High</v>
          </cell>
          <cell r="D1318" t="str">
            <v>Renewables Integration</v>
          </cell>
          <cell r="E1318" t="str">
            <v>Japan</v>
          </cell>
        </row>
        <row r="1319">
          <cell r="C1319" t="str">
            <v>High</v>
          </cell>
          <cell r="D1319" t="str">
            <v>Renewables Integration</v>
          </cell>
          <cell r="E1319" t="str">
            <v>Country A</v>
          </cell>
        </row>
        <row r="1320">
          <cell r="C1320" t="str">
            <v>High</v>
          </cell>
          <cell r="D1320" t="str">
            <v>Renewables Integration</v>
          </cell>
          <cell r="E1320" t="str">
            <v>Country B</v>
          </cell>
        </row>
        <row r="1321">
          <cell r="C1321" t="str">
            <v>High</v>
          </cell>
          <cell r="D1321" t="str">
            <v>Renewables Integration</v>
          </cell>
          <cell r="E1321" t="str">
            <v>Country C</v>
          </cell>
        </row>
        <row r="1322">
          <cell r="C1322" t="str">
            <v>High</v>
          </cell>
          <cell r="D1322" t="str">
            <v>Renewables Integration</v>
          </cell>
          <cell r="E1322" t="str">
            <v>Country D</v>
          </cell>
        </row>
        <row r="1323">
          <cell r="C1323" t="str">
            <v>Low</v>
          </cell>
          <cell r="D1323" t="str">
            <v>Renewables Integration</v>
          </cell>
          <cell r="E1323" t="str">
            <v>PJM</v>
          </cell>
        </row>
        <row r="1324">
          <cell r="C1324" t="str">
            <v>Low</v>
          </cell>
          <cell r="D1324" t="str">
            <v>Renewables Integration</v>
          </cell>
          <cell r="E1324" t="str">
            <v>ISONE</v>
          </cell>
        </row>
        <row r="1325">
          <cell r="C1325" t="str">
            <v>Low</v>
          </cell>
          <cell r="D1325" t="str">
            <v>Renewables Integration</v>
          </cell>
          <cell r="E1325" t="str">
            <v>ERCOT</v>
          </cell>
        </row>
        <row r="1326">
          <cell r="C1326" t="str">
            <v>Low</v>
          </cell>
          <cell r="D1326" t="str">
            <v>Renewables Integration</v>
          </cell>
          <cell r="E1326" t="str">
            <v>CAISO</v>
          </cell>
        </row>
        <row r="1327">
          <cell r="C1327" t="str">
            <v>Low</v>
          </cell>
          <cell r="D1327" t="str">
            <v>Renewables Integration</v>
          </cell>
          <cell r="E1327" t="str">
            <v>NYISO</v>
          </cell>
        </row>
        <row r="1328">
          <cell r="C1328" t="str">
            <v>Low</v>
          </cell>
          <cell r="D1328" t="str">
            <v>Renewables Integration</v>
          </cell>
          <cell r="E1328" t="str">
            <v>MISO</v>
          </cell>
        </row>
        <row r="1329">
          <cell r="C1329" t="str">
            <v>Low</v>
          </cell>
          <cell r="D1329" t="str">
            <v>Renewables Integration</v>
          </cell>
          <cell r="E1329" t="str">
            <v>SOUTHEAST</v>
          </cell>
        </row>
        <row r="1330">
          <cell r="C1330" t="str">
            <v>Low</v>
          </cell>
          <cell r="D1330" t="str">
            <v>Renewables Integration</v>
          </cell>
          <cell r="E1330" t="str">
            <v>SPP</v>
          </cell>
        </row>
        <row r="1331">
          <cell r="C1331" t="str">
            <v>Low</v>
          </cell>
          <cell r="D1331" t="str">
            <v>Renewables Integration</v>
          </cell>
          <cell r="E1331" t="str">
            <v>WECC (Non-CA)</v>
          </cell>
        </row>
        <row r="1332">
          <cell r="C1332" t="str">
            <v>Low</v>
          </cell>
          <cell r="D1332" t="str">
            <v>Renewables Integration</v>
          </cell>
          <cell r="E1332" t="str">
            <v>United Kingdom</v>
          </cell>
        </row>
        <row r="1333">
          <cell r="C1333" t="str">
            <v>Low</v>
          </cell>
          <cell r="D1333" t="str">
            <v>Renewables Integration</v>
          </cell>
          <cell r="E1333" t="str">
            <v>Australia</v>
          </cell>
        </row>
        <row r="1334">
          <cell r="C1334" t="str">
            <v>Low</v>
          </cell>
          <cell r="D1334" t="str">
            <v>Renewables Integration</v>
          </cell>
          <cell r="E1334" t="str">
            <v>Germany</v>
          </cell>
        </row>
        <row r="1335">
          <cell r="C1335" t="str">
            <v>Low</v>
          </cell>
          <cell r="D1335" t="str">
            <v>Renewables Integration</v>
          </cell>
          <cell r="E1335" t="str">
            <v>Japan</v>
          </cell>
        </row>
        <row r="1336">
          <cell r="C1336" t="str">
            <v>Low</v>
          </cell>
          <cell r="D1336" t="str">
            <v>Renewables Integration</v>
          </cell>
          <cell r="E1336" t="str">
            <v>Country A</v>
          </cell>
        </row>
        <row r="1337">
          <cell r="C1337" t="str">
            <v>Low</v>
          </cell>
          <cell r="D1337" t="str">
            <v>Renewables Integration</v>
          </cell>
          <cell r="E1337" t="str">
            <v>Country B</v>
          </cell>
        </row>
        <row r="1338">
          <cell r="C1338" t="str">
            <v>Low</v>
          </cell>
          <cell r="D1338" t="str">
            <v>Renewables Integration</v>
          </cell>
          <cell r="E1338" t="str">
            <v>Country C</v>
          </cell>
        </row>
        <row r="1339">
          <cell r="C1339" t="str">
            <v>Low</v>
          </cell>
          <cell r="D1339" t="str">
            <v>Renewables Integration</v>
          </cell>
          <cell r="E1339" t="str">
            <v>Country D</v>
          </cell>
        </row>
        <row r="1340">
          <cell r="C1340" t="str">
            <v>Base</v>
          </cell>
          <cell r="D1340" t="str">
            <v>T&amp;D</v>
          </cell>
          <cell r="E1340" t="str">
            <v>PJM</v>
          </cell>
        </row>
        <row r="1341">
          <cell r="C1341" t="str">
            <v>Base</v>
          </cell>
          <cell r="D1341" t="str">
            <v>T&amp;D</v>
          </cell>
          <cell r="E1341" t="str">
            <v>ISONE</v>
          </cell>
        </row>
        <row r="1342">
          <cell r="C1342" t="str">
            <v>Base</v>
          </cell>
          <cell r="D1342" t="str">
            <v>T&amp;D</v>
          </cell>
          <cell r="E1342" t="str">
            <v>ERCOT</v>
          </cell>
        </row>
        <row r="1343">
          <cell r="C1343" t="str">
            <v>Base</v>
          </cell>
          <cell r="D1343" t="str">
            <v>T&amp;D</v>
          </cell>
          <cell r="E1343" t="str">
            <v>CAISO</v>
          </cell>
        </row>
        <row r="1344">
          <cell r="C1344" t="str">
            <v>Base</v>
          </cell>
          <cell r="D1344" t="str">
            <v>T&amp;D</v>
          </cell>
          <cell r="E1344" t="str">
            <v>NYISO</v>
          </cell>
        </row>
        <row r="1345">
          <cell r="C1345" t="str">
            <v>Base</v>
          </cell>
          <cell r="D1345" t="str">
            <v>T&amp;D</v>
          </cell>
          <cell r="E1345" t="str">
            <v>MISO</v>
          </cell>
        </row>
        <row r="1346">
          <cell r="C1346" t="str">
            <v>Base</v>
          </cell>
          <cell r="D1346" t="str">
            <v>T&amp;D</v>
          </cell>
          <cell r="E1346" t="str">
            <v>SOUTHEAST</v>
          </cell>
        </row>
        <row r="1347">
          <cell r="C1347" t="str">
            <v>Base</v>
          </cell>
          <cell r="D1347" t="str">
            <v>T&amp;D</v>
          </cell>
          <cell r="E1347" t="str">
            <v>SPP</v>
          </cell>
        </row>
        <row r="1348">
          <cell r="C1348" t="str">
            <v>Base</v>
          </cell>
          <cell r="D1348" t="str">
            <v>T&amp;D</v>
          </cell>
          <cell r="E1348" t="str">
            <v>WECC (Non-CA)</v>
          </cell>
        </row>
        <row r="1349">
          <cell r="C1349" t="str">
            <v>Base</v>
          </cell>
          <cell r="D1349" t="str">
            <v>T&amp;D</v>
          </cell>
          <cell r="E1349" t="str">
            <v>United Kingdom</v>
          </cell>
        </row>
        <row r="1350">
          <cell r="C1350" t="str">
            <v>Base</v>
          </cell>
          <cell r="D1350" t="str">
            <v>T&amp;D</v>
          </cell>
          <cell r="E1350" t="str">
            <v>Australia</v>
          </cell>
        </row>
        <row r="1351">
          <cell r="C1351" t="str">
            <v>Base</v>
          </cell>
          <cell r="D1351" t="str">
            <v>T&amp;D</v>
          </cell>
          <cell r="E1351" t="str">
            <v>Germany</v>
          </cell>
        </row>
        <row r="1352">
          <cell r="C1352" t="str">
            <v>Base</v>
          </cell>
          <cell r="D1352" t="str">
            <v>T&amp;D</v>
          </cell>
          <cell r="E1352" t="str">
            <v>Japan</v>
          </cell>
        </row>
        <row r="1353">
          <cell r="C1353" t="str">
            <v>Base</v>
          </cell>
          <cell r="D1353" t="str">
            <v>T&amp;D</v>
          </cell>
          <cell r="E1353" t="str">
            <v>Country A</v>
          </cell>
        </row>
        <row r="1354">
          <cell r="C1354" t="str">
            <v>Base</v>
          </cell>
          <cell r="D1354" t="str">
            <v>T&amp;D</v>
          </cell>
          <cell r="E1354" t="str">
            <v>Country B</v>
          </cell>
        </row>
        <row r="1355">
          <cell r="C1355" t="str">
            <v>Base</v>
          </cell>
          <cell r="D1355" t="str">
            <v>T&amp;D</v>
          </cell>
          <cell r="E1355" t="str">
            <v>Country C</v>
          </cell>
        </row>
        <row r="1356">
          <cell r="C1356" t="str">
            <v>Base</v>
          </cell>
          <cell r="D1356" t="str">
            <v>T&amp;D</v>
          </cell>
          <cell r="E1356" t="str">
            <v>Country D</v>
          </cell>
        </row>
        <row r="1357">
          <cell r="C1357" t="str">
            <v>High</v>
          </cell>
          <cell r="D1357" t="str">
            <v>T&amp;D</v>
          </cell>
          <cell r="E1357" t="str">
            <v>PJM</v>
          </cell>
        </row>
        <row r="1358">
          <cell r="C1358" t="str">
            <v>High</v>
          </cell>
          <cell r="D1358" t="str">
            <v>T&amp;D</v>
          </cell>
          <cell r="E1358" t="str">
            <v>ISONE</v>
          </cell>
        </row>
        <row r="1359">
          <cell r="C1359" t="str">
            <v>High</v>
          </cell>
          <cell r="D1359" t="str">
            <v>T&amp;D</v>
          </cell>
          <cell r="E1359" t="str">
            <v>ERCOT</v>
          </cell>
        </row>
        <row r="1360">
          <cell r="C1360" t="str">
            <v>High</v>
          </cell>
          <cell r="D1360" t="str">
            <v>T&amp;D</v>
          </cell>
          <cell r="E1360" t="str">
            <v>CAISO</v>
          </cell>
        </row>
        <row r="1361">
          <cell r="C1361" t="str">
            <v>High</v>
          </cell>
          <cell r="D1361" t="str">
            <v>T&amp;D</v>
          </cell>
          <cell r="E1361" t="str">
            <v>NYISO</v>
          </cell>
        </row>
        <row r="1362">
          <cell r="C1362" t="str">
            <v>High</v>
          </cell>
          <cell r="D1362" t="str">
            <v>T&amp;D</v>
          </cell>
          <cell r="E1362" t="str">
            <v>MISO</v>
          </cell>
        </row>
        <row r="1363">
          <cell r="C1363" t="str">
            <v>High</v>
          </cell>
          <cell r="D1363" t="str">
            <v>T&amp;D</v>
          </cell>
          <cell r="E1363" t="str">
            <v>SOUTHEAST</v>
          </cell>
        </row>
        <row r="1364">
          <cell r="C1364" t="str">
            <v>High</v>
          </cell>
          <cell r="D1364" t="str">
            <v>T&amp;D</v>
          </cell>
          <cell r="E1364" t="str">
            <v>SPP</v>
          </cell>
        </row>
        <row r="1365">
          <cell r="C1365" t="str">
            <v>High</v>
          </cell>
          <cell r="D1365" t="str">
            <v>T&amp;D</v>
          </cell>
          <cell r="E1365" t="str">
            <v>WECC (Non-CA)</v>
          </cell>
        </row>
        <row r="1366">
          <cell r="C1366" t="str">
            <v>High</v>
          </cell>
          <cell r="D1366" t="str">
            <v>T&amp;D</v>
          </cell>
          <cell r="E1366" t="str">
            <v>United Kingdom</v>
          </cell>
        </row>
        <row r="1367">
          <cell r="C1367" t="str">
            <v>High</v>
          </cell>
          <cell r="D1367" t="str">
            <v>T&amp;D</v>
          </cell>
          <cell r="E1367" t="str">
            <v>Australia</v>
          </cell>
        </row>
        <row r="1368">
          <cell r="C1368" t="str">
            <v>High</v>
          </cell>
          <cell r="D1368" t="str">
            <v>T&amp;D</v>
          </cell>
          <cell r="E1368" t="str">
            <v>Germany</v>
          </cell>
        </row>
        <row r="1369">
          <cell r="C1369" t="str">
            <v>High</v>
          </cell>
          <cell r="D1369" t="str">
            <v>T&amp;D</v>
          </cell>
          <cell r="E1369" t="str">
            <v>Japan</v>
          </cell>
        </row>
        <row r="1370">
          <cell r="C1370" t="str">
            <v>High</v>
          </cell>
          <cell r="D1370" t="str">
            <v>T&amp;D</v>
          </cell>
          <cell r="E1370" t="str">
            <v>Country A</v>
          </cell>
        </row>
        <row r="1371">
          <cell r="C1371" t="str">
            <v>High</v>
          </cell>
          <cell r="D1371" t="str">
            <v>T&amp;D</v>
          </cell>
          <cell r="E1371" t="str">
            <v>Country B</v>
          </cell>
        </row>
        <row r="1372">
          <cell r="C1372" t="str">
            <v>High</v>
          </cell>
          <cell r="D1372" t="str">
            <v>T&amp;D</v>
          </cell>
          <cell r="E1372" t="str">
            <v>Country C</v>
          </cell>
        </row>
        <row r="1373">
          <cell r="C1373" t="str">
            <v>High</v>
          </cell>
          <cell r="D1373" t="str">
            <v>T&amp;D</v>
          </cell>
          <cell r="E1373" t="str">
            <v>Country D</v>
          </cell>
        </row>
        <row r="1374">
          <cell r="C1374" t="str">
            <v>Low</v>
          </cell>
          <cell r="D1374" t="str">
            <v>T&amp;D</v>
          </cell>
          <cell r="E1374" t="str">
            <v>PJM</v>
          </cell>
        </row>
        <row r="1375">
          <cell r="C1375" t="str">
            <v>Low</v>
          </cell>
          <cell r="D1375" t="str">
            <v>T&amp;D</v>
          </cell>
          <cell r="E1375" t="str">
            <v>ISONE</v>
          </cell>
        </row>
        <row r="1376">
          <cell r="C1376" t="str">
            <v>Low</v>
          </cell>
          <cell r="D1376" t="str">
            <v>T&amp;D</v>
          </cell>
          <cell r="E1376" t="str">
            <v>ERCOT</v>
          </cell>
        </row>
        <row r="1377">
          <cell r="C1377" t="str">
            <v>Low</v>
          </cell>
          <cell r="D1377" t="str">
            <v>T&amp;D</v>
          </cell>
          <cell r="E1377" t="str">
            <v>CAISO</v>
          </cell>
        </row>
        <row r="1378">
          <cell r="C1378" t="str">
            <v>Low</v>
          </cell>
          <cell r="D1378" t="str">
            <v>T&amp;D</v>
          </cell>
          <cell r="E1378" t="str">
            <v>NYISO</v>
          </cell>
        </row>
        <row r="1379">
          <cell r="C1379" t="str">
            <v>Low</v>
          </cell>
          <cell r="D1379" t="str">
            <v>T&amp;D</v>
          </cell>
          <cell r="E1379" t="str">
            <v>MISO</v>
          </cell>
        </row>
        <row r="1380">
          <cell r="C1380" t="str">
            <v>Low</v>
          </cell>
          <cell r="D1380" t="str">
            <v>T&amp;D</v>
          </cell>
          <cell r="E1380" t="str">
            <v>SOUTHEAST</v>
          </cell>
        </row>
        <row r="1381">
          <cell r="C1381" t="str">
            <v>Low</v>
          </cell>
          <cell r="D1381" t="str">
            <v>T&amp;D</v>
          </cell>
          <cell r="E1381" t="str">
            <v>SPP</v>
          </cell>
        </row>
        <row r="1382">
          <cell r="C1382" t="str">
            <v>Low</v>
          </cell>
          <cell r="D1382" t="str">
            <v>T&amp;D</v>
          </cell>
          <cell r="E1382" t="str">
            <v>WECC (Non-CA)</v>
          </cell>
        </row>
        <row r="1383">
          <cell r="C1383" t="str">
            <v>Low</v>
          </cell>
          <cell r="D1383" t="str">
            <v>T&amp;D</v>
          </cell>
          <cell r="E1383" t="str">
            <v>United Kingdom</v>
          </cell>
        </row>
        <row r="1384">
          <cell r="C1384" t="str">
            <v>Low</v>
          </cell>
          <cell r="D1384" t="str">
            <v>T&amp;D</v>
          </cell>
          <cell r="E1384" t="str">
            <v>Australia</v>
          </cell>
        </row>
        <row r="1385">
          <cell r="C1385" t="str">
            <v>Low</v>
          </cell>
          <cell r="D1385" t="str">
            <v>T&amp;D</v>
          </cell>
          <cell r="E1385" t="str">
            <v>Germany</v>
          </cell>
        </row>
        <row r="1386">
          <cell r="C1386" t="str">
            <v>Low</v>
          </cell>
          <cell r="D1386" t="str">
            <v>T&amp;D</v>
          </cell>
          <cell r="E1386" t="str">
            <v>Japan</v>
          </cell>
        </row>
        <row r="1387">
          <cell r="C1387" t="str">
            <v>Low</v>
          </cell>
          <cell r="D1387" t="str">
            <v>T&amp;D</v>
          </cell>
          <cell r="E1387" t="str">
            <v>Country A</v>
          </cell>
        </row>
        <row r="1388">
          <cell r="C1388" t="str">
            <v>Low</v>
          </cell>
          <cell r="D1388" t="str">
            <v>T&amp;D</v>
          </cell>
          <cell r="E1388" t="str">
            <v>Country B</v>
          </cell>
        </row>
        <row r="1389">
          <cell r="C1389" t="str">
            <v>Low</v>
          </cell>
          <cell r="D1389" t="str">
            <v>T&amp;D</v>
          </cell>
          <cell r="E1389" t="str">
            <v>Country C</v>
          </cell>
        </row>
        <row r="1390">
          <cell r="C1390" t="str">
            <v>Low</v>
          </cell>
          <cell r="D1390" t="str">
            <v>T&amp;D</v>
          </cell>
          <cell r="E1390" t="str">
            <v>Country D</v>
          </cell>
        </row>
      </sheetData>
      <sheetData sheetId="11">
        <row r="10">
          <cell r="F10" t="str">
            <v>C&amp;I Demand Mgmt.</v>
          </cell>
          <cell r="G10" t="str">
            <v>Peaker Replacement</v>
          </cell>
          <cell r="H10" t="str">
            <v>T&amp;D</v>
          </cell>
          <cell r="I10" t="str">
            <v>Renewables Integration</v>
          </cell>
        </row>
        <row r="11">
          <cell r="E11" t="str">
            <v>Project Life (years)</v>
          </cell>
          <cell r="F11">
            <v>10</v>
          </cell>
          <cell r="G11">
            <v>20</v>
          </cell>
          <cell r="H11">
            <v>20</v>
          </cell>
          <cell r="I11">
            <v>20</v>
          </cell>
        </row>
        <row r="12">
          <cell r="E12" t="str">
            <v>MW</v>
          </cell>
          <cell r="F12">
            <v>0.25</v>
          </cell>
          <cell r="G12">
            <v>100</v>
          </cell>
          <cell r="H12">
            <v>10</v>
          </cell>
          <cell r="I12">
            <v>10</v>
          </cell>
        </row>
        <row r="13">
          <cell r="E13" t="str">
            <v>Duration (Hrs.)</v>
          </cell>
          <cell r="F13">
            <v>2</v>
          </cell>
          <cell r="G13">
            <v>4</v>
          </cell>
          <cell r="H13">
            <v>8</v>
          </cell>
          <cell r="I13">
            <v>4</v>
          </cell>
        </row>
        <row r="14">
          <cell r="E14" t="str">
            <v>MWH of Capacity</v>
          </cell>
          <cell r="F14">
            <v>0.5</v>
          </cell>
          <cell r="G14">
            <v>400</v>
          </cell>
          <cell r="H14">
            <v>80</v>
          </cell>
          <cell r="I14">
            <v>40</v>
          </cell>
        </row>
        <row r="15">
          <cell r="E15" t="str">
            <v>100% DOD Cycles/ Day1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</row>
        <row r="16">
          <cell r="E16" t="str">
            <v>Op Days / Year</v>
          </cell>
          <cell r="F16">
            <v>250</v>
          </cell>
          <cell r="G16">
            <v>350</v>
          </cell>
          <cell r="H16">
            <v>350</v>
          </cell>
          <cell r="I16">
            <v>350</v>
          </cell>
        </row>
        <row r="17">
          <cell r="E17" t="str">
            <v>Storage Technology</v>
          </cell>
          <cell r="F17" t="str">
            <v xml:space="preserve">Lithium  </v>
          </cell>
          <cell r="G17" t="str">
            <v xml:space="preserve">Lithium  </v>
          </cell>
          <cell r="H17" t="str">
            <v xml:space="preserve">Lithium  </v>
          </cell>
          <cell r="I17" t="str">
            <v xml:space="preserve">Lithium  </v>
          </cell>
        </row>
        <row r="70">
          <cell r="G70">
            <v>2017</v>
          </cell>
          <cell r="H70">
            <v>2018</v>
          </cell>
          <cell r="I70">
            <v>2019</v>
          </cell>
          <cell r="J70">
            <v>2020</v>
          </cell>
          <cell r="K70">
            <v>2021</v>
          </cell>
          <cell r="L70">
            <v>2022</v>
          </cell>
          <cell r="M70">
            <v>2023</v>
          </cell>
          <cell r="N70">
            <v>2024</v>
          </cell>
          <cell r="O70">
            <v>2025</v>
          </cell>
          <cell r="P70">
            <v>2026</v>
          </cell>
          <cell r="Q70">
            <v>2027</v>
          </cell>
        </row>
        <row r="71">
          <cell r="D71" t="str">
            <v>Base</v>
          </cell>
          <cell r="E71" t="str">
            <v>C&amp;I Demand Mgmt.</v>
          </cell>
          <cell r="G71">
            <v>273.125</v>
          </cell>
          <cell r="H71">
            <v>240.35</v>
          </cell>
          <cell r="I71">
            <v>211.50799999999998</v>
          </cell>
          <cell r="J71">
            <v>186.12704000000002</v>
          </cell>
          <cell r="K71">
            <v>163.79179519999997</v>
          </cell>
          <cell r="L71">
            <v>144.136779776</v>
          </cell>
          <cell r="M71">
            <v>132.60583739392001</v>
          </cell>
          <cell r="N71">
            <v>121.9973704024064</v>
          </cell>
          <cell r="O71">
            <v>112.2375807702139</v>
          </cell>
          <cell r="P71">
            <v>103.25857430859679</v>
          </cell>
          <cell r="Q71">
            <v>94.99788836390907</v>
          </cell>
        </row>
        <row r="72">
          <cell r="D72" t="str">
            <v>Base</v>
          </cell>
          <cell r="E72" t="str">
            <v>Renewables Integration</v>
          </cell>
          <cell r="G72">
            <v>13500</v>
          </cell>
          <cell r="H72">
            <v>11880</v>
          </cell>
          <cell r="I72">
            <v>10454.4</v>
          </cell>
          <cell r="J72">
            <v>9199.8720000000012</v>
          </cell>
          <cell r="K72">
            <v>8095.8873599999988</v>
          </cell>
          <cell r="L72">
            <v>7124.3808768000008</v>
          </cell>
          <cell r="M72">
            <v>6554.4304066560007</v>
          </cell>
          <cell r="N72">
            <v>6030.0759741235206</v>
          </cell>
          <cell r="O72">
            <v>5547.6698961936381</v>
          </cell>
          <cell r="P72">
            <v>5103.8563044981474</v>
          </cell>
          <cell r="Q72">
            <v>4695.5478001382962</v>
          </cell>
        </row>
        <row r="73">
          <cell r="D73" t="str">
            <v>Base</v>
          </cell>
          <cell r="E73" t="str">
            <v>Peaker Replacement</v>
          </cell>
          <cell r="G73">
            <v>144720</v>
          </cell>
          <cell r="H73">
            <v>127353.60000000001</v>
          </cell>
          <cell r="I73">
            <v>112071.16800000001</v>
          </cell>
          <cell r="J73">
            <v>98622.627839999986</v>
          </cell>
          <cell r="K73">
            <v>86787.912499200014</v>
          </cell>
          <cell r="L73">
            <v>76373.362999296005</v>
          </cell>
          <cell r="M73">
            <v>70263.49395935233</v>
          </cell>
          <cell r="N73">
            <v>64642.414442604146</v>
          </cell>
          <cell r="O73">
            <v>59471.021287195814</v>
          </cell>
          <cell r="P73">
            <v>54713.33958422015</v>
          </cell>
          <cell r="Q73">
            <v>50336.272417482542</v>
          </cell>
        </row>
        <row r="74">
          <cell r="D74" t="str">
            <v>Base</v>
          </cell>
          <cell r="E74" t="str">
            <v>T&amp;D</v>
          </cell>
          <cell r="G74">
            <v>27864</v>
          </cell>
          <cell r="H74">
            <v>24520.32</v>
          </cell>
          <cell r="I74">
            <v>21577.881600000001</v>
          </cell>
          <cell r="J74">
            <v>18988.535807999997</v>
          </cell>
          <cell r="K74">
            <v>16709.911511039998</v>
          </cell>
          <cell r="L74">
            <v>14704.722129715199</v>
          </cell>
          <cell r="M74">
            <v>13528.344359337985</v>
          </cell>
          <cell r="N74">
            <v>12446.076810590945</v>
          </cell>
          <cell r="O74">
            <v>11450.390665743671</v>
          </cell>
          <cell r="P74">
            <v>10534.359412484177</v>
          </cell>
          <cell r="Q74">
            <v>9691.6106594854446</v>
          </cell>
        </row>
        <row r="75">
          <cell r="D75" t="str">
            <v>Low</v>
          </cell>
          <cell r="E75" t="str">
            <v>C&amp;I Demand Mgmt.</v>
          </cell>
          <cell r="G75">
            <v>273.125</v>
          </cell>
          <cell r="H75">
            <v>243.08125000000001</v>
          </cell>
          <cell r="I75">
            <v>216.34231250000005</v>
          </cell>
          <cell r="J75">
            <v>192.54465812500001</v>
          </cell>
          <cell r="K75">
            <v>171.36474573124997</v>
          </cell>
          <cell r="L75">
            <v>152.51462370081248</v>
          </cell>
          <cell r="M75">
            <v>141.83860004175563</v>
          </cell>
          <cell r="N75">
            <v>131.90989803883272</v>
          </cell>
          <cell r="O75">
            <v>122.67620517611444</v>
          </cell>
          <cell r="P75">
            <v>114.08887081378643</v>
          </cell>
          <cell r="Q75">
            <v>106.10264985682136</v>
          </cell>
        </row>
        <row r="76">
          <cell r="D76" t="str">
            <v>Low</v>
          </cell>
          <cell r="E76" t="str">
            <v>Renewables Integration</v>
          </cell>
          <cell r="G76">
            <v>13500</v>
          </cell>
          <cell r="H76">
            <v>12015</v>
          </cell>
          <cell r="I76">
            <v>10693.35</v>
          </cell>
          <cell r="J76">
            <v>9517.0815000000002</v>
          </cell>
          <cell r="K76">
            <v>8470.2025350000004</v>
          </cell>
          <cell r="L76">
            <v>7538.4802561500001</v>
          </cell>
          <cell r="M76">
            <v>7010.7866382195007</v>
          </cell>
          <cell r="N76">
            <v>6520.0315735441336</v>
          </cell>
          <cell r="O76">
            <v>6063.6293633960449</v>
          </cell>
          <cell r="P76">
            <v>5639.1753079583214</v>
          </cell>
          <cell r="Q76">
            <v>5244.4330364012385</v>
          </cell>
        </row>
        <row r="77">
          <cell r="D77" t="str">
            <v>Low</v>
          </cell>
          <cell r="E77" t="str">
            <v>Peaker Replacement</v>
          </cell>
          <cell r="G77">
            <v>144720</v>
          </cell>
          <cell r="H77">
            <v>128800.8</v>
          </cell>
          <cell r="I77">
            <v>114632.712</v>
          </cell>
          <cell r="J77">
            <v>102023.11367999999</v>
          </cell>
          <cell r="K77">
            <v>90800.571175199992</v>
          </cell>
          <cell r="L77">
            <v>80812.508345927999</v>
          </cell>
          <cell r="M77">
            <v>75155.63276171303</v>
          </cell>
          <cell r="N77">
            <v>69894.738468393101</v>
          </cell>
          <cell r="O77">
            <v>65002.106775605593</v>
          </cell>
          <cell r="P77">
            <v>60451.959301313196</v>
          </cell>
          <cell r="Q77">
            <v>56220.322150221269</v>
          </cell>
        </row>
        <row r="78">
          <cell r="D78" t="str">
            <v>Low</v>
          </cell>
          <cell r="E78" t="str">
            <v>T&amp;D</v>
          </cell>
          <cell r="G78">
            <v>27864</v>
          </cell>
          <cell r="H78">
            <v>24798.959999999999</v>
          </cell>
          <cell r="I78">
            <v>22071.074400000001</v>
          </cell>
          <cell r="J78">
            <v>19643.256216000002</v>
          </cell>
          <cell r="K78">
            <v>17482.498032240001</v>
          </cell>
          <cell r="L78">
            <v>15559.423248693602</v>
          </cell>
          <cell r="M78">
            <v>14470.263621285048</v>
          </cell>
          <cell r="N78">
            <v>13457.345167795094</v>
          </cell>
          <cell r="O78">
            <v>12515.331006049437</v>
          </cell>
          <cell r="P78">
            <v>11639.257835625976</v>
          </cell>
          <cell r="Q78">
            <v>10824.509787132156</v>
          </cell>
        </row>
        <row r="79">
          <cell r="D79" t="str">
            <v>High</v>
          </cell>
          <cell r="E79" t="str">
            <v>C&amp;I Demand Mgmt.</v>
          </cell>
          <cell r="G79">
            <v>273.125</v>
          </cell>
          <cell r="H79">
            <v>238.33125000000001</v>
          </cell>
          <cell r="I79">
            <v>207.98231249999998</v>
          </cell>
          <cell r="J79">
            <v>181.50898312499999</v>
          </cell>
          <cell r="K79">
            <v>158.41510573124998</v>
          </cell>
          <cell r="L79">
            <v>138.26818045331248</v>
          </cell>
          <cell r="M79">
            <v>126.22190844825563</v>
          </cell>
          <cell r="N79">
            <v>115.23195042715199</v>
          </cell>
          <cell r="O79">
            <v>105.20518766620091</v>
          </cell>
          <cell r="P79">
            <v>96.056745659310963</v>
          </cell>
          <cell r="Q79">
            <v>87.709261691226317</v>
          </cell>
        </row>
        <row r="80">
          <cell r="D80" t="str">
            <v>High</v>
          </cell>
          <cell r="E80" t="str">
            <v>Renewables Integration</v>
          </cell>
          <cell r="G80">
            <v>13500</v>
          </cell>
          <cell r="H80">
            <v>11765</v>
          </cell>
          <cell r="I80">
            <v>10253.35</v>
          </cell>
          <cell r="J80">
            <v>8936.2564999999995</v>
          </cell>
          <cell r="K80">
            <v>7788.642535</v>
          </cell>
          <cell r="L80">
            <v>6788.6674536499995</v>
          </cell>
          <cell r="M80">
            <v>6188.8555017195004</v>
          </cell>
          <cell r="N80">
            <v>5642.2448571398845</v>
          </cell>
          <cell r="O80">
            <v>5144.1021260321759</v>
          </cell>
          <cell r="P80">
            <v>4690.1160893017186</v>
          </cell>
          <cell r="Q80">
            <v>4276.3599750541316</v>
          </cell>
        </row>
        <row r="81">
          <cell r="D81" t="str">
            <v>High</v>
          </cell>
          <cell r="E81" t="str">
            <v>Peaker Replacement</v>
          </cell>
          <cell r="G81">
            <v>144720</v>
          </cell>
          <cell r="H81">
            <v>126120.8</v>
          </cell>
          <cell r="I81">
            <v>109915.91200000001</v>
          </cell>
          <cell r="J81">
            <v>95796.669680000006</v>
          </cell>
          <cell r="K81">
            <v>83494.247975199993</v>
          </cell>
          <cell r="L81">
            <v>72774.515103127997</v>
          </cell>
          <cell r="M81">
            <v>66344.530978433031</v>
          </cell>
          <cell r="N81">
            <v>60484.864868539567</v>
          </cell>
          <cell r="O81">
            <v>55144.774791064927</v>
          </cell>
          <cell r="P81">
            <v>50278.044477314426</v>
          </cell>
          <cell r="Q81">
            <v>45842.578932580291</v>
          </cell>
        </row>
        <row r="82">
          <cell r="D82" t="str">
            <v>High</v>
          </cell>
          <cell r="E82" t="str">
            <v>T&amp;D</v>
          </cell>
          <cell r="G82">
            <v>27864</v>
          </cell>
          <cell r="H82">
            <v>24282.959999999999</v>
          </cell>
          <cell r="I82">
            <v>21162.914400000001</v>
          </cell>
          <cell r="J82">
            <v>18444.433416</v>
          </cell>
          <cell r="K82">
            <v>16075.75819224</v>
          </cell>
          <cell r="L82">
            <v>14011.8096243336</v>
          </cell>
          <cell r="M82">
            <v>12773.797755549051</v>
          </cell>
          <cell r="N82">
            <v>11645.593385136723</v>
          </cell>
          <cell r="O82">
            <v>10617.426788130409</v>
          </cell>
          <cell r="P82">
            <v>9680.3996083187467</v>
          </cell>
          <cell r="Q82">
            <v>8826.4069885117278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9">
          <cell r="B9" t="str">
            <v>CAISO</v>
          </cell>
          <cell r="C9" t="str">
            <v>Distribution</v>
          </cell>
          <cell r="D9" t="str">
            <v>High</v>
          </cell>
        </row>
        <row r="10">
          <cell r="B10" t="str">
            <v>ERCOT</v>
          </cell>
          <cell r="C10" t="str">
            <v>Distribution</v>
          </cell>
          <cell r="D10" t="str">
            <v>High</v>
          </cell>
        </row>
        <row r="11">
          <cell r="B11" t="str">
            <v>ISONE</v>
          </cell>
          <cell r="C11" t="str">
            <v>Distribution</v>
          </cell>
          <cell r="D11" t="str">
            <v>High</v>
          </cell>
        </row>
        <row r="12">
          <cell r="B12" t="str">
            <v>MISO</v>
          </cell>
          <cell r="C12" t="str">
            <v>Distribution</v>
          </cell>
          <cell r="D12" t="str">
            <v>High</v>
          </cell>
        </row>
        <row r="13">
          <cell r="B13" t="str">
            <v>NYISO</v>
          </cell>
          <cell r="C13" t="str">
            <v>Distribution</v>
          </cell>
          <cell r="D13" t="str">
            <v>High</v>
          </cell>
        </row>
        <row r="14">
          <cell r="B14" t="str">
            <v>PJM</v>
          </cell>
          <cell r="C14" t="str">
            <v>Distribution</v>
          </cell>
          <cell r="D14" t="str">
            <v>High</v>
          </cell>
        </row>
        <row r="15">
          <cell r="B15" t="str">
            <v>SOUTHEAST</v>
          </cell>
          <cell r="C15" t="str">
            <v>Distribution</v>
          </cell>
          <cell r="D15" t="str">
            <v>High</v>
          </cell>
        </row>
        <row r="16">
          <cell r="B16" t="str">
            <v>SPP</v>
          </cell>
          <cell r="C16" t="str">
            <v>Distribution</v>
          </cell>
          <cell r="D16" t="str">
            <v>High</v>
          </cell>
        </row>
        <row r="17">
          <cell r="B17" t="str">
            <v>WECC (Non-CA)</v>
          </cell>
          <cell r="C17" t="str">
            <v>Distribution</v>
          </cell>
          <cell r="D17" t="str">
            <v>High</v>
          </cell>
        </row>
        <row r="18">
          <cell r="B18" t="str">
            <v>United Kingdom</v>
          </cell>
          <cell r="C18" t="str">
            <v>Distribution</v>
          </cell>
          <cell r="D18" t="str">
            <v>High</v>
          </cell>
        </row>
        <row r="19">
          <cell r="B19" t="str">
            <v>Australia</v>
          </cell>
          <cell r="C19" t="str">
            <v>Distribution</v>
          </cell>
          <cell r="D19" t="str">
            <v>High</v>
          </cell>
        </row>
        <row r="20">
          <cell r="B20" t="str">
            <v>Germany</v>
          </cell>
          <cell r="C20" t="str">
            <v>Distribution</v>
          </cell>
          <cell r="D20" t="str">
            <v>High</v>
          </cell>
        </row>
        <row r="21">
          <cell r="B21" t="str">
            <v>Japan</v>
          </cell>
          <cell r="C21" t="str">
            <v>Distribution</v>
          </cell>
          <cell r="D21" t="str">
            <v>High</v>
          </cell>
        </row>
        <row r="22">
          <cell r="B22" t="str">
            <v>Country A</v>
          </cell>
          <cell r="C22" t="str">
            <v>Distribution</v>
          </cell>
          <cell r="D22" t="str">
            <v>High</v>
          </cell>
        </row>
        <row r="23">
          <cell r="B23" t="str">
            <v>Country B</v>
          </cell>
          <cell r="C23" t="str">
            <v>Distribution</v>
          </cell>
          <cell r="D23" t="str">
            <v>High</v>
          </cell>
        </row>
        <row r="24">
          <cell r="B24" t="str">
            <v>Country C</v>
          </cell>
          <cell r="C24" t="str">
            <v>Distribution</v>
          </cell>
          <cell r="D24" t="str">
            <v>High</v>
          </cell>
        </row>
        <row r="25">
          <cell r="B25" t="str">
            <v>Country D</v>
          </cell>
          <cell r="C25" t="str">
            <v>Distribution</v>
          </cell>
          <cell r="D25" t="str">
            <v>High</v>
          </cell>
        </row>
        <row r="26">
          <cell r="B26" t="str">
            <v>CAISO</v>
          </cell>
          <cell r="C26" t="str">
            <v>Generation</v>
          </cell>
          <cell r="D26" t="str">
            <v>High</v>
          </cell>
        </row>
        <row r="27">
          <cell r="B27" t="str">
            <v>ERCOT</v>
          </cell>
          <cell r="C27" t="str">
            <v>Generation</v>
          </cell>
          <cell r="D27" t="str">
            <v>High</v>
          </cell>
        </row>
        <row r="28">
          <cell r="B28" t="str">
            <v>ISONE</v>
          </cell>
          <cell r="C28" t="str">
            <v>Generation</v>
          </cell>
          <cell r="D28" t="str">
            <v>High</v>
          </cell>
        </row>
        <row r="29">
          <cell r="B29" t="str">
            <v>MISO</v>
          </cell>
          <cell r="C29" t="str">
            <v>Generation</v>
          </cell>
          <cell r="D29" t="str">
            <v>High</v>
          </cell>
        </row>
        <row r="30">
          <cell r="B30" t="str">
            <v>NYISO</v>
          </cell>
          <cell r="C30" t="str">
            <v>Generation</v>
          </cell>
          <cell r="D30" t="str">
            <v>High</v>
          </cell>
        </row>
        <row r="31">
          <cell r="B31" t="str">
            <v>PJM</v>
          </cell>
          <cell r="C31" t="str">
            <v>Generation</v>
          </cell>
          <cell r="D31" t="str">
            <v>High</v>
          </cell>
        </row>
        <row r="32">
          <cell r="B32" t="str">
            <v>SOUTHEAST</v>
          </cell>
          <cell r="C32" t="str">
            <v>Generation</v>
          </cell>
          <cell r="D32" t="str">
            <v>High</v>
          </cell>
        </row>
        <row r="33">
          <cell r="B33" t="str">
            <v>SPP</v>
          </cell>
          <cell r="C33" t="str">
            <v>Generation</v>
          </cell>
          <cell r="D33" t="str">
            <v>High</v>
          </cell>
        </row>
        <row r="34">
          <cell r="B34" t="str">
            <v>WECC (Non-CA)</v>
          </cell>
          <cell r="C34" t="str">
            <v>Generation</v>
          </cell>
          <cell r="D34" t="str">
            <v>High</v>
          </cell>
        </row>
        <row r="35">
          <cell r="B35" t="str">
            <v>United Kingdom</v>
          </cell>
          <cell r="C35" t="str">
            <v>Generation</v>
          </cell>
          <cell r="D35" t="str">
            <v>High</v>
          </cell>
        </row>
        <row r="36">
          <cell r="B36" t="str">
            <v>Australia</v>
          </cell>
          <cell r="C36" t="str">
            <v>Generation</v>
          </cell>
          <cell r="D36" t="str">
            <v>High</v>
          </cell>
        </row>
        <row r="37">
          <cell r="B37" t="str">
            <v>Germany</v>
          </cell>
          <cell r="C37" t="str">
            <v>Generation</v>
          </cell>
          <cell r="D37" t="str">
            <v>High</v>
          </cell>
        </row>
        <row r="38">
          <cell r="B38" t="str">
            <v>Japan</v>
          </cell>
          <cell r="C38" t="str">
            <v>Generation</v>
          </cell>
          <cell r="D38" t="str">
            <v>High</v>
          </cell>
        </row>
        <row r="39">
          <cell r="B39" t="str">
            <v>Country A</v>
          </cell>
          <cell r="C39" t="str">
            <v>Generation</v>
          </cell>
          <cell r="D39" t="str">
            <v>High</v>
          </cell>
        </row>
        <row r="40">
          <cell r="B40" t="str">
            <v>Country B</v>
          </cell>
          <cell r="C40" t="str">
            <v>Generation</v>
          </cell>
          <cell r="D40" t="str">
            <v>High</v>
          </cell>
        </row>
        <row r="41">
          <cell r="B41" t="str">
            <v>Country C</v>
          </cell>
          <cell r="C41" t="str">
            <v>Generation</v>
          </cell>
          <cell r="D41" t="str">
            <v>High</v>
          </cell>
        </row>
        <row r="42">
          <cell r="B42" t="str">
            <v>Country D</v>
          </cell>
          <cell r="C42" t="str">
            <v>Generation</v>
          </cell>
          <cell r="D42" t="str">
            <v>High</v>
          </cell>
        </row>
        <row r="43">
          <cell r="B43" t="str">
            <v>CAISO</v>
          </cell>
          <cell r="C43" t="str">
            <v>Natural Gas</v>
          </cell>
          <cell r="D43" t="str">
            <v>High</v>
          </cell>
        </row>
        <row r="44">
          <cell r="B44" t="str">
            <v>ERCOT</v>
          </cell>
          <cell r="C44" t="str">
            <v>Natural Gas</v>
          </cell>
          <cell r="D44" t="str">
            <v>High</v>
          </cell>
        </row>
        <row r="45">
          <cell r="B45" t="str">
            <v>ISONE</v>
          </cell>
          <cell r="C45" t="str">
            <v>Natural Gas</v>
          </cell>
          <cell r="D45" t="str">
            <v>High</v>
          </cell>
        </row>
        <row r="46">
          <cell r="B46" t="str">
            <v>MISO</v>
          </cell>
          <cell r="C46" t="str">
            <v>Natural Gas</v>
          </cell>
          <cell r="D46" t="str">
            <v>High</v>
          </cell>
        </row>
        <row r="47">
          <cell r="B47" t="str">
            <v>NYISO</v>
          </cell>
          <cell r="C47" t="str">
            <v>Natural Gas</v>
          </cell>
          <cell r="D47" t="str">
            <v>High</v>
          </cell>
        </row>
        <row r="48">
          <cell r="B48" t="str">
            <v>PJM</v>
          </cell>
          <cell r="C48" t="str">
            <v>Natural Gas</v>
          </cell>
          <cell r="D48" t="str">
            <v>High</v>
          </cell>
        </row>
        <row r="49">
          <cell r="B49" t="str">
            <v>SOUTHEAST</v>
          </cell>
          <cell r="C49" t="str">
            <v>Natural Gas</v>
          </cell>
          <cell r="D49" t="str">
            <v>High</v>
          </cell>
        </row>
        <row r="50">
          <cell r="B50" t="str">
            <v>SPP</v>
          </cell>
          <cell r="C50" t="str">
            <v>Natural Gas</v>
          </cell>
          <cell r="D50" t="str">
            <v>High</v>
          </cell>
        </row>
        <row r="51">
          <cell r="B51" t="str">
            <v>WECC (Non-CA)</v>
          </cell>
          <cell r="C51" t="str">
            <v>Natural Gas</v>
          </cell>
          <cell r="D51" t="str">
            <v>High</v>
          </cell>
        </row>
        <row r="52">
          <cell r="B52" t="str">
            <v>United Kingdom</v>
          </cell>
          <cell r="C52" t="str">
            <v>Natural Gas</v>
          </cell>
          <cell r="D52" t="str">
            <v>High</v>
          </cell>
        </row>
        <row r="53">
          <cell r="B53" t="str">
            <v>Australia</v>
          </cell>
          <cell r="C53" t="str">
            <v>Natural Gas</v>
          </cell>
          <cell r="D53" t="str">
            <v>High</v>
          </cell>
        </row>
        <row r="54">
          <cell r="B54" t="str">
            <v>Germany</v>
          </cell>
          <cell r="C54" t="str">
            <v>Natural Gas</v>
          </cell>
          <cell r="D54" t="str">
            <v>High</v>
          </cell>
        </row>
        <row r="55">
          <cell r="B55" t="str">
            <v>Japan</v>
          </cell>
          <cell r="C55" t="str">
            <v>Natural Gas</v>
          </cell>
          <cell r="D55" t="str">
            <v>High</v>
          </cell>
        </row>
        <row r="56">
          <cell r="B56" t="str">
            <v>Country A</v>
          </cell>
          <cell r="C56" t="str">
            <v>Natural Gas</v>
          </cell>
          <cell r="D56" t="str">
            <v>High</v>
          </cell>
        </row>
        <row r="57">
          <cell r="B57" t="str">
            <v>Country B</v>
          </cell>
          <cell r="C57" t="str">
            <v>Natural Gas</v>
          </cell>
          <cell r="D57" t="str">
            <v>High</v>
          </cell>
        </row>
        <row r="58">
          <cell r="B58" t="str">
            <v>Country C</v>
          </cell>
          <cell r="C58" t="str">
            <v>Natural Gas</v>
          </cell>
          <cell r="D58" t="str">
            <v>High</v>
          </cell>
        </row>
        <row r="59">
          <cell r="B59" t="str">
            <v>Country D</v>
          </cell>
          <cell r="C59" t="str">
            <v>Natural Gas</v>
          </cell>
          <cell r="D59" t="str">
            <v>High</v>
          </cell>
        </row>
        <row r="60">
          <cell r="B60" t="str">
            <v>CAISO</v>
          </cell>
          <cell r="C60" t="str">
            <v>Transmission</v>
          </cell>
          <cell r="D60" t="str">
            <v>High</v>
          </cell>
        </row>
        <row r="61">
          <cell r="B61" t="str">
            <v>ERCOT</v>
          </cell>
          <cell r="C61" t="str">
            <v>Transmission</v>
          </cell>
          <cell r="D61" t="str">
            <v>High</v>
          </cell>
        </row>
        <row r="62">
          <cell r="B62" t="str">
            <v>ISONE</v>
          </cell>
          <cell r="C62" t="str">
            <v>Transmission</v>
          </cell>
          <cell r="D62" t="str">
            <v>High</v>
          </cell>
        </row>
        <row r="63">
          <cell r="B63" t="str">
            <v>MISO</v>
          </cell>
          <cell r="C63" t="str">
            <v>Transmission</v>
          </cell>
          <cell r="D63" t="str">
            <v>High</v>
          </cell>
        </row>
        <row r="64">
          <cell r="B64" t="str">
            <v>NYISO</v>
          </cell>
          <cell r="C64" t="str">
            <v>Transmission</v>
          </cell>
          <cell r="D64" t="str">
            <v>High</v>
          </cell>
        </row>
        <row r="65">
          <cell r="B65" t="str">
            <v>PJM</v>
          </cell>
          <cell r="C65" t="str">
            <v>Transmission</v>
          </cell>
          <cell r="D65" t="str">
            <v>High</v>
          </cell>
        </row>
        <row r="66">
          <cell r="B66" t="str">
            <v>SOUTHEAST</v>
          </cell>
          <cell r="C66" t="str">
            <v>Transmission</v>
          </cell>
          <cell r="D66" t="str">
            <v>High</v>
          </cell>
        </row>
        <row r="67">
          <cell r="B67" t="str">
            <v>SPP</v>
          </cell>
          <cell r="C67" t="str">
            <v>Transmission</v>
          </cell>
          <cell r="D67" t="str">
            <v>High</v>
          </cell>
        </row>
        <row r="68">
          <cell r="B68" t="str">
            <v>WECC (Non-CA)</v>
          </cell>
          <cell r="C68" t="str">
            <v>Transmission</v>
          </cell>
          <cell r="D68" t="str">
            <v>High</v>
          </cell>
        </row>
        <row r="69">
          <cell r="B69" t="str">
            <v>United Kingdom</v>
          </cell>
          <cell r="C69" t="str">
            <v>Transmission</v>
          </cell>
          <cell r="D69" t="str">
            <v>High</v>
          </cell>
        </row>
        <row r="70">
          <cell r="B70" t="str">
            <v>Australia</v>
          </cell>
          <cell r="C70" t="str">
            <v>Transmission</v>
          </cell>
          <cell r="D70" t="str">
            <v>High</v>
          </cell>
        </row>
        <row r="71">
          <cell r="B71" t="str">
            <v>Germany</v>
          </cell>
          <cell r="C71" t="str">
            <v>Transmission</v>
          </cell>
          <cell r="D71" t="str">
            <v>High</v>
          </cell>
        </row>
        <row r="72">
          <cell r="B72" t="str">
            <v>Japan</v>
          </cell>
          <cell r="C72" t="str">
            <v>Transmission</v>
          </cell>
          <cell r="D72" t="str">
            <v>High</v>
          </cell>
        </row>
        <row r="73">
          <cell r="B73" t="str">
            <v>Country A</v>
          </cell>
          <cell r="C73" t="str">
            <v>Transmission</v>
          </cell>
          <cell r="D73" t="str">
            <v>High</v>
          </cell>
        </row>
        <row r="74">
          <cell r="B74" t="str">
            <v>Country B</v>
          </cell>
          <cell r="C74" t="str">
            <v>Transmission</v>
          </cell>
          <cell r="D74" t="str">
            <v>High</v>
          </cell>
        </row>
        <row r="75">
          <cell r="B75" t="str">
            <v>Country C</v>
          </cell>
          <cell r="C75" t="str">
            <v>Transmission</v>
          </cell>
          <cell r="D75" t="str">
            <v>High</v>
          </cell>
        </row>
        <row r="76">
          <cell r="B76" t="str">
            <v>Country D</v>
          </cell>
          <cell r="C76" t="str">
            <v>Transmission</v>
          </cell>
          <cell r="D76" t="str">
            <v>High</v>
          </cell>
        </row>
        <row r="77">
          <cell r="B77" t="str">
            <v>CAISO</v>
          </cell>
          <cell r="C77" t="str">
            <v>Distribution</v>
          </cell>
          <cell r="D77" t="str">
            <v>Low</v>
          </cell>
        </row>
        <row r="78">
          <cell r="B78" t="str">
            <v>ERCOT</v>
          </cell>
          <cell r="C78" t="str">
            <v>Distribution</v>
          </cell>
          <cell r="D78" t="str">
            <v>Low</v>
          </cell>
        </row>
        <row r="79">
          <cell r="B79" t="str">
            <v>ISONE</v>
          </cell>
          <cell r="C79" t="str">
            <v>Distribution</v>
          </cell>
          <cell r="D79" t="str">
            <v>Low</v>
          </cell>
        </row>
        <row r="80">
          <cell r="B80" t="str">
            <v>MISO</v>
          </cell>
          <cell r="C80" t="str">
            <v>Distribution</v>
          </cell>
          <cell r="D80" t="str">
            <v>Low</v>
          </cell>
        </row>
        <row r="81">
          <cell r="B81" t="str">
            <v>NYISO</v>
          </cell>
          <cell r="C81" t="str">
            <v>Distribution</v>
          </cell>
          <cell r="D81" t="str">
            <v>Low</v>
          </cell>
        </row>
        <row r="82">
          <cell r="B82" t="str">
            <v>PJM</v>
          </cell>
          <cell r="C82" t="str">
            <v>Distribution</v>
          </cell>
          <cell r="D82" t="str">
            <v>Low</v>
          </cell>
        </row>
        <row r="83">
          <cell r="B83" t="str">
            <v>SOUTHEAST</v>
          </cell>
          <cell r="C83" t="str">
            <v>Distribution</v>
          </cell>
          <cell r="D83" t="str">
            <v>Low</v>
          </cell>
        </row>
        <row r="84">
          <cell r="B84" t="str">
            <v>SPP</v>
          </cell>
          <cell r="C84" t="str">
            <v>Distribution</v>
          </cell>
          <cell r="D84" t="str">
            <v>Low</v>
          </cell>
        </row>
        <row r="85">
          <cell r="B85" t="str">
            <v>WECC (Non-CA)</v>
          </cell>
          <cell r="C85" t="str">
            <v>Distribution</v>
          </cell>
          <cell r="D85" t="str">
            <v>Low</v>
          </cell>
        </row>
        <row r="86">
          <cell r="B86" t="str">
            <v>United Kingdom</v>
          </cell>
          <cell r="C86" t="str">
            <v>Distribution</v>
          </cell>
          <cell r="D86" t="str">
            <v>Low</v>
          </cell>
        </row>
        <row r="87">
          <cell r="B87" t="str">
            <v>Australia</v>
          </cell>
          <cell r="C87" t="str">
            <v>Distribution</v>
          </cell>
          <cell r="D87" t="str">
            <v>Low</v>
          </cell>
        </row>
        <row r="88">
          <cell r="B88" t="str">
            <v>Germany</v>
          </cell>
          <cell r="C88" t="str">
            <v>Distribution</v>
          </cell>
          <cell r="D88" t="str">
            <v>Low</v>
          </cell>
        </row>
        <row r="89">
          <cell r="B89" t="str">
            <v>Japan</v>
          </cell>
          <cell r="C89" t="str">
            <v>Distribution</v>
          </cell>
          <cell r="D89" t="str">
            <v>Low</v>
          </cell>
        </row>
        <row r="90">
          <cell r="B90" t="str">
            <v>Country A</v>
          </cell>
          <cell r="C90" t="str">
            <v>Distribution</v>
          </cell>
          <cell r="D90" t="str">
            <v>Low</v>
          </cell>
        </row>
        <row r="91">
          <cell r="B91" t="str">
            <v>Country B</v>
          </cell>
          <cell r="C91" t="str">
            <v>Distribution</v>
          </cell>
          <cell r="D91" t="str">
            <v>Low</v>
          </cell>
        </row>
        <row r="92">
          <cell r="B92" t="str">
            <v>Country C</v>
          </cell>
          <cell r="C92" t="str">
            <v>Distribution</v>
          </cell>
          <cell r="D92" t="str">
            <v>Low</v>
          </cell>
        </row>
        <row r="93">
          <cell r="B93" t="str">
            <v>Country D</v>
          </cell>
          <cell r="C93" t="str">
            <v>Distribution</v>
          </cell>
          <cell r="D93" t="str">
            <v>Low</v>
          </cell>
        </row>
        <row r="94">
          <cell r="B94" t="str">
            <v>CAISO</v>
          </cell>
          <cell r="C94" t="str">
            <v>Generation</v>
          </cell>
          <cell r="D94" t="str">
            <v>Low</v>
          </cell>
        </row>
        <row r="95">
          <cell r="B95" t="str">
            <v>ERCOT</v>
          </cell>
          <cell r="C95" t="str">
            <v>Generation</v>
          </cell>
          <cell r="D95" t="str">
            <v>Low</v>
          </cell>
        </row>
        <row r="96">
          <cell r="B96" t="str">
            <v>ISONE</v>
          </cell>
          <cell r="C96" t="str">
            <v>Generation</v>
          </cell>
          <cell r="D96" t="str">
            <v>Low</v>
          </cell>
        </row>
        <row r="97">
          <cell r="B97" t="str">
            <v>MISO</v>
          </cell>
          <cell r="C97" t="str">
            <v>Generation</v>
          </cell>
          <cell r="D97" t="str">
            <v>Low</v>
          </cell>
        </row>
        <row r="98">
          <cell r="B98" t="str">
            <v>NYISO</v>
          </cell>
          <cell r="C98" t="str">
            <v>Generation</v>
          </cell>
          <cell r="D98" t="str">
            <v>Low</v>
          </cell>
        </row>
        <row r="99">
          <cell r="B99" t="str">
            <v>PJM</v>
          </cell>
          <cell r="C99" t="str">
            <v>Generation</v>
          </cell>
          <cell r="D99" t="str">
            <v>Low</v>
          </cell>
        </row>
        <row r="100">
          <cell r="B100" t="str">
            <v>SOUTHEAST</v>
          </cell>
          <cell r="C100" t="str">
            <v>Generation</v>
          </cell>
          <cell r="D100" t="str">
            <v>Low</v>
          </cell>
        </row>
        <row r="101">
          <cell r="B101" t="str">
            <v>SPP</v>
          </cell>
          <cell r="C101" t="str">
            <v>Generation</v>
          </cell>
          <cell r="D101" t="str">
            <v>Low</v>
          </cell>
        </row>
        <row r="102">
          <cell r="B102" t="str">
            <v>WECC (Non-CA)</v>
          </cell>
          <cell r="C102" t="str">
            <v>Generation</v>
          </cell>
          <cell r="D102" t="str">
            <v>Low</v>
          </cell>
        </row>
        <row r="103">
          <cell r="B103" t="str">
            <v>United Kingdom</v>
          </cell>
          <cell r="C103" t="str">
            <v>Generation</v>
          </cell>
          <cell r="D103" t="str">
            <v>Low</v>
          </cell>
        </row>
        <row r="104">
          <cell r="B104" t="str">
            <v>Australia</v>
          </cell>
          <cell r="C104" t="str">
            <v>Generation</v>
          </cell>
          <cell r="D104" t="str">
            <v>Low</v>
          </cell>
        </row>
        <row r="105">
          <cell r="B105" t="str">
            <v>Germany</v>
          </cell>
          <cell r="C105" t="str">
            <v>Generation</v>
          </cell>
          <cell r="D105" t="str">
            <v>Low</v>
          </cell>
        </row>
        <row r="106">
          <cell r="B106" t="str">
            <v>Japan</v>
          </cell>
          <cell r="C106" t="str">
            <v>Generation</v>
          </cell>
          <cell r="D106" t="str">
            <v>Low</v>
          </cell>
        </row>
        <row r="107">
          <cell r="B107" t="str">
            <v>Country A</v>
          </cell>
          <cell r="C107" t="str">
            <v>Generation</v>
          </cell>
          <cell r="D107" t="str">
            <v>Low</v>
          </cell>
        </row>
        <row r="108">
          <cell r="B108" t="str">
            <v>Country B</v>
          </cell>
          <cell r="C108" t="str">
            <v>Generation</v>
          </cell>
          <cell r="D108" t="str">
            <v>Low</v>
          </cell>
        </row>
        <row r="109">
          <cell r="B109" t="str">
            <v>Country C</v>
          </cell>
          <cell r="C109" t="str">
            <v>Generation</v>
          </cell>
          <cell r="D109" t="str">
            <v>Low</v>
          </cell>
        </row>
        <row r="110">
          <cell r="B110" t="str">
            <v>Country D</v>
          </cell>
          <cell r="C110" t="str">
            <v>Generation</v>
          </cell>
          <cell r="D110" t="str">
            <v>Low</v>
          </cell>
        </row>
        <row r="111">
          <cell r="B111" t="str">
            <v>CAISO</v>
          </cell>
          <cell r="C111" t="str">
            <v>Natural Gas</v>
          </cell>
          <cell r="D111" t="str">
            <v>Low</v>
          </cell>
        </row>
        <row r="112">
          <cell r="B112" t="str">
            <v>ERCOT</v>
          </cell>
          <cell r="C112" t="str">
            <v>Natural Gas</v>
          </cell>
          <cell r="D112" t="str">
            <v>Low</v>
          </cell>
        </row>
        <row r="113">
          <cell r="B113" t="str">
            <v>ISONE</v>
          </cell>
          <cell r="C113" t="str">
            <v>Natural Gas</v>
          </cell>
          <cell r="D113" t="str">
            <v>Low</v>
          </cell>
        </row>
        <row r="114">
          <cell r="B114" t="str">
            <v>MISO</v>
          </cell>
          <cell r="C114" t="str">
            <v>Natural Gas</v>
          </cell>
          <cell r="D114" t="str">
            <v>Low</v>
          </cell>
        </row>
        <row r="115">
          <cell r="B115" t="str">
            <v>NYISO</v>
          </cell>
          <cell r="C115" t="str">
            <v>Natural Gas</v>
          </cell>
          <cell r="D115" t="str">
            <v>Low</v>
          </cell>
        </row>
        <row r="116">
          <cell r="B116" t="str">
            <v>PJM</v>
          </cell>
          <cell r="C116" t="str">
            <v>Natural Gas</v>
          </cell>
          <cell r="D116" t="str">
            <v>Low</v>
          </cell>
        </row>
        <row r="117">
          <cell r="B117" t="str">
            <v>SOUTHEAST</v>
          </cell>
          <cell r="C117" t="str">
            <v>Natural Gas</v>
          </cell>
          <cell r="D117" t="str">
            <v>Low</v>
          </cell>
        </row>
        <row r="118">
          <cell r="B118" t="str">
            <v>SPP</v>
          </cell>
          <cell r="C118" t="str">
            <v>Natural Gas</v>
          </cell>
          <cell r="D118" t="str">
            <v>Low</v>
          </cell>
        </row>
        <row r="119">
          <cell r="B119" t="str">
            <v>WECC (Non-CA)</v>
          </cell>
          <cell r="C119" t="str">
            <v>Natural Gas</v>
          </cell>
          <cell r="D119" t="str">
            <v>Low</v>
          </cell>
        </row>
        <row r="120">
          <cell r="B120" t="str">
            <v>United Kingdom</v>
          </cell>
          <cell r="C120" t="str">
            <v>Natural Gas</v>
          </cell>
          <cell r="D120" t="str">
            <v>Low</v>
          </cell>
        </row>
        <row r="121">
          <cell r="B121" t="str">
            <v>Australia</v>
          </cell>
          <cell r="C121" t="str">
            <v>Natural Gas</v>
          </cell>
          <cell r="D121" t="str">
            <v>Low</v>
          </cell>
        </row>
        <row r="122">
          <cell r="B122" t="str">
            <v>Germany</v>
          </cell>
          <cell r="C122" t="str">
            <v>Natural Gas</v>
          </cell>
          <cell r="D122" t="str">
            <v>Low</v>
          </cell>
        </row>
        <row r="123">
          <cell r="B123" t="str">
            <v>Japan</v>
          </cell>
          <cell r="C123" t="str">
            <v>Natural Gas</v>
          </cell>
          <cell r="D123" t="str">
            <v>Low</v>
          </cell>
        </row>
        <row r="124">
          <cell r="B124" t="str">
            <v>Country A</v>
          </cell>
          <cell r="C124" t="str">
            <v>Natural Gas</v>
          </cell>
          <cell r="D124" t="str">
            <v>Low</v>
          </cell>
        </row>
        <row r="125">
          <cell r="B125" t="str">
            <v>Country B</v>
          </cell>
          <cell r="C125" t="str">
            <v>Natural Gas</v>
          </cell>
          <cell r="D125" t="str">
            <v>Low</v>
          </cell>
        </row>
        <row r="126">
          <cell r="B126" t="str">
            <v>Country C</v>
          </cell>
          <cell r="C126" t="str">
            <v>Natural Gas</v>
          </cell>
          <cell r="D126" t="str">
            <v>Low</v>
          </cell>
        </row>
        <row r="127">
          <cell r="B127" t="str">
            <v>Country D</v>
          </cell>
          <cell r="C127" t="str">
            <v>Natural Gas</v>
          </cell>
          <cell r="D127" t="str">
            <v>Low</v>
          </cell>
        </row>
        <row r="128">
          <cell r="B128" t="str">
            <v>CAISO</v>
          </cell>
          <cell r="C128" t="str">
            <v>Transmission</v>
          </cell>
          <cell r="D128" t="str">
            <v>Low</v>
          </cell>
        </row>
        <row r="129">
          <cell r="B129" t="str">
            <v>ERCOT</v>
          </cell>
          <cell r="C129" t="str">
            <v>Transmission</v>
          </cell>
          <cell r="D129" t="str">
            <v>Low</v>
          </cell>
        </row>
        <row r="130">
          <cell r="B130" t="str">
            <v>ISONE</v>
          </cell>
          <cell r="C130" t="str">
            <v>Transmission</v>
          </cell>
          <cell r="D130" t="str">
            <v>Low</v>
          </cell>
        </row>
        <row r="131">
          <cell r="B131" t="str">
            <v>MISO</v>
          </cell>
          <cell r="C131" t="str">
            <v>Transmission</v>
          </cell>
          <cell r="D131" t="str">
            <v>Low</v>
          </cell>
        </row>
        <row r="132">
          <cell r="B132" t="str">
            <v>NYISO</v>
          </cell>
          <cell r="C132" t="str">
            <v>Transmission</v>
          </cell>
          <cell r="D132" t="str">
            <v>Low</v>
          </cell>
        </row>
        <row r="133">
          <cell r="B133" t="str">
            <v>PJM</v>
          </cell>
          <cell r="C133" t="str">
            <v>Transmission</v>
          </cell>
          <cell r="D133" t="str">
            <v>Low</v>
          </cell>
        </row>
        <row r="134">
          <cell r="B134" t="str">
            <v>SOUTHEAST</v>
          </cell>
          <cell r="C134" t="str">
            <v>Transmission</v>
          </cell>
          <cell r="D134" t="str">
            <v>Low</v>
          </cell>
        </row>
        <row r="135">
          <cell r="B135" t="str">
            <v>SPP</v>
          </cell>
          <cell r="C135" t="str">
            <v>Transmission</v>
          </cell>
          <cell r="D135" t="str">
            <v>Low</v>
          </cell>
        </row>
        <row r="136">
          <cell r="B136" t="str">
            <v>WECC (Non-CA)</v>
          </cell>
          <cell r="C136" t="str">
            <v>Transmission</v>
          </cell>
          <cell r="D136" t="str">
            <v>Low</v>
          </cell>
        </row>
        <row r="137">
          <cell r="B137" t="str">
            <v>United Kingdom</v>
          </cell>
          <cell r="C137" t="str">
            <v>Transmission</v>
          </cell>
          <cell r="D137" t="str">
            <v>Low</v>
          </cell>
        </row>
        <row r="138">
          <cell r="B138" t="str">
            <v>Australia</v>
          </cell>
          <cell r="C138" t="str">
            <v>Transmission</v>
          </cell>
          <cell r="D138" t="str">
            <v>Low</v>
          </cell>
        </row>
        <row r="139">
          <cell r="B139" t="str">
            <v>Germany</v>
          </cell>
          <cell r="C139" t="str">
            <v>Transmission</v>
          </cell>
          <cell r="D139" t="str">
            <v>Low</v>
          </cell>
        </row>
        <row r="140">
          <cell r="B140" t="str">
            <v>Japan</v>
          </cell>
          <cell r="C140" t="str">
            <v>Transmission</v>
          </cell>
          <cell r="D140" t="str">
            <v>Low</v>
          </cell>
        </row>
        <row r="141">
          <cell r="B141" t="str">
            <v>Country A</v>
          </cell>
          <cell r="C141" t="str">
            <v>Transmission</v>
          </cell>
          <cell r="D141" t="str">
            <v>Low</v>
          </cell>
        </row>
        <row r="142">
          <cell r="B142" t="str">
            <v>Country B</v>
          </cell>
          <cell r="C142" t="str">
            <v>Transmission</v>
          </cell>
          <cell r="D142" t="str">
            <v>Low</v>
          </cell>
        </row>
        <row r="143">
          <cell r="B143" t="str">
            <v>Country C</v>
          </cell>
          <cell r="C143" t="str">
            <v>Transmission</v>
          </cell>
          <cell r="D143" t="str">
            <v>Low</v>
          </cell>
        </row>
        <row r="144">
          <cell r="B144" t="str">
            <v>Country D</v>
          </cell>
          <cell r="C144" t="str">
            <v>Transmission</v>
          </cell>
          <cell r="D144" t="str">
            <v>Low</v>
          </cell>
        </row>
        <row r="145">
          <cell r="B145" t="str">
            <v>CAISO</v>
          </cell>
          <cell r="C145" t="str">
            <v>Distribution</v>
          </cell>
          <cell r="D145" t="str">
            <v>Base</v>
          </cell>
        </row>
        <row r="146">
          <cell r="B146" t="str">
            <v>ERCOT</v>
          </cell>
          <cell r="C146" t="str">
            <v>Distribution</v>
          </cell>
          <cell r="D146" t="str">
            <v>Base</v>
          </cell>
        </row>
        <row r="147">
          <cell r="B147" t="str">
            <v>ISONE</v>
          </cell>
          <cell r="C147" t="str">
            <v>Distribution</v>
          </cell>
          <cell r="D147" t="str">
            <v>Base</v>
          </cell>
        </row>
        <row r="148">
          <cell r="B148" t="str">
            <v>MISO</v>
          </cell>
          <cell r="C148" t="str">
            <v>Distribution</v>
          </cell>
          <cell r="D148" t="str">
            <v>Base</v>
          </cell>
        </row>
        <row r="149">
          <cell r="B149" t="str">
            <v>NYISO</v>
          </cell>
          <cell r="C149" t="str">
            <v>Distribution</v>
          </cell>
          <cell r="D149" t="str">
            <v>Base</v>
          </cell>
        </row>
        <row r="150">
          <cell r="B150" t="str">
            <v>PJM</v>
          </cell>
          <cell r="C150" t="str">
            <v>Distribution</v>
          </cell>
          <cell r="D150" t="str">
            <v>Base</v>
          </cell>
        </row>
        <row r="151">
          <cell r="B151" t="str">
            <v>SOUTHEAST</v>
          </cell>
          <cell r="C151" t="str">
            <v>Distribution</v>
          </cell>
          <cell r="D151" t="str">
            <v>Base</v>
          </cell>
        </row>
        <row r="152">
          <cell r="B152" t="str">
            <v>SPP</v>
          </cell>
          <cell r="C152" t="str">
            <v>Distribution</v>
          </cell>
          <cell r="D152" t="str">
            <v>Base</v>
          </cell>
        </row>
        <row r="153">
          <cell r="B153" t="str">
            <v>WECC (Non-CA)</v>
          </cell>
          <cell r="C153" t="str">
            <v>Distribution</v>
          </cell>
          <cell r="D153" t="str">
            <v>Base</v>
          </cell>
        </row>
        <row r="154">
          <cell r="B154" t="str">
            <v>United Kingdom</v>
          </cell>
          <cell r="C154" t="str">
            <v>Distribution</v>
          </cell>
          <cell r="D154" t="str">
            <v>Base</v>
          </cell>
        </row>
        <row r="155">
          <cell r="B155" t="str">
            <v>Australia</v>
          </cell>
          <cell r="C155" t="str">
            <v>Distribution</v>
          </cell>
          <cell r="D155" t="str">
            <v>Base</v>
          </cell>
        </row>
        <row r="156">
          <cell r="B156" t="str">
            <v>Germany</v>
          </cell>
          <cell r="C156" t="str">
            <v>Distribution</v>
          </cell>
          <cell r="D156" t="str">
            <v>Base</v>
          </cell>
        </row>
        <row r="157">
          <cell r="B157" t="str">
            <v>Japan</v>
          </cell>
          <cell r="C157" t="str">
            <v>Distribution</v>
          </cell>
          <cell r="D157" t="str">
            <v>Base</v>
          </cell>
        </row>
        <row r="158">
          <cell r="B158" t="str">
            <v>Country A</v>
          </cell>
          <cell r="C158" t="str">
            <v>Distribution</v>
          </cell>
          <cell r="D158" t="str">
            <v>Base</v>
          </cell>
        </row>
        <row r="159">
          <cell r="B159" t="str">
            <v>Country B</v>
          </cell>
          <cell r="C159" t="str">
            <v>Distribution</v>
          </cell>
          <cell r="D159" t="str">
            <v>Base</v>
          </cell>
        </row>
        <row r="160">
          <cell r="B160" t="str">
            <v>Country C</v>
          </cell>
          <cell r="C160" t="str">
            <v>Distribution</v>
          </cell>
          <cell r="D160" t="str">
            <v>Base</v>
          </cell>
        </row>
        <row r="161">
          <cell r="B161" t="str">
            <v>Country D</v>
          </cell>
          <cell r="C161" t="str">
            <v>Distribution</v>
          </cell>
          <cell r="D161" t="str">
            <v>Base</v>
          </cell>
        </row>
        <row r="162">
          <cell r="B162" t="str">
            <v>CAISO</v>
          </cell>
          <cell r="C162" t="str">
            <v>Generation</v>
          </cell>
          <cell r="D162" t="str">
            <v>Base</v>
          </cell>
        </row>
        <row r="163">
          <cell r="B163" t="str">
            <v>ERCOT</v>
          </cell>
          <cell r="C163" t="str">
            <v>Generation</v>
          </cell>
          <cell r="D163" t="str">
            <v>Base</v>
          </cell>
        </row>
        <row r="164">
          <cell r="B164" t="str">
            <v>ISONE</v>
          </cell>
          <cell r="C164" t="str">
            <v>Generation</v>
          </cell>
          <cell r="D164" t="str">
            <v>Base</v>
          </cell>
        </row>
        <row r="165">
          <cell r="B165" t="str">
            <v>MISO</v>
          </cell>
          <cell r="C165" t="str">
            <v>Generation</v>
          </cell>
          <cell r="D165" t="str">
            <v>Base</v>
          </cell>
        </row>
        <row r="166">
          <cell r="B166" t="str">
            <v>NYISO</v>
          </cell>
          <cell r="C166" t="str">
            <v>Generation</v>
          </cell>
          <cell r="D166" t="str">
            <v>Base</v>
          </cell>
        </row>
        <row r="167">
          <cell r="B167" t="str">
            <v>PJM</v>
          </cell>
          <cell r="C167" t="str">
            <v>Generation</v>
          </cell>
          <cell r="D167" t="str">
            <v>Base</v>
          </cell>
        </row>
        <row r="168">
          <cell r="B168" t="str">
            <v>SOUTHEAST</v>
          </cell>
          <cell r="C168" t="str">
            <v>Generation</v>
          </cell>
          <cell r="D168" t="str">
            <v>Base</v>
          </cell>
        </row>
        <row r="169">
          <cell r="B169" t="str">
            <v>SPP</v>
          </cell>
          <cell r="C169" t="str">
            <v>Generation</v>
          </cell>
          <cell r="D169" t="str">
            <v>Base</v>
          </cell>
        </row>
        <row r="170">
          <cell r="B170" t="str">
            <v>WECC (Non-CA)</v>
          </cell>
          <cell r="C170" t="str">
            <v>Generation</v>
          </cell>
          <cell r="D170" t="str">
            <v>Base</v>
          </cell>
        </row>
        <row r="171">
          <cell r="B171" t="str">
            <v>United Kingdom</v>
          </cell>
          <cell r="C171" t="str">
            <v>Generation</v>
          </cell>
          <cell r="D171" t="str">
            <v>Base</v>
          </cell>
        </row>
        <row r="172">
          <cell r="B172" t="str">
            <v>Australia</v>
          </cell>
          <cell r="C172" t="str">
            <v>Generation</v>
          </cell>
          <cell r="D172" t="str">
            <v>Base</v>
          </cell>
        </row>
        <row r="173">
          <cell r="B173" t="str">
            <v>Germany</v>
          </cell>
          <cell r="C173" t="str">
            <v>Generation</v>
          </cell>
          <cell r="D173" t="str">
            <v>Base</v>
          </cell>
        </row>
        <row r="174">
          <cell r="B174" t="str">
            <v>Japan</v>
          </cell>
          <cell r="C174" t="str">
            <v>Generation</v>
          </cell>
          <cell r="D174" t="str">
            <v>Base</v>
          </cell>
        </row>
        <row r="175">
          <cell r="B175" t="str">
            <v>Country A</v>
          </cell>
          <cell r="C175" t="str">
            <v>Generation</v>
          </cell>
          <cell r="D175" t="str">
            <v>Base</v>
          </cell>
        </row>
        <row r="176">
          <cell r="B176" t="str">
            <v>Country B</v>
          </cell>
          <cell r="C176" t="str">
            <v>Generation</v>
          </cell>
          <cell r="D176" t="str">
            <v>Base</v>
          </cell>
        </row>
        <row r="177">
          <cell r="B177" t="str">
            <v>Country C</v>
          </cell>
          <cell r="C177" t="str">
            <v>Generation</v>
          </cell>
          <cell r="D177" t="str">
            <v>Base</v>
          </cell>
        </row>
        <row r="178">
          <cell r="B178" t="str">
            <v>Country D</v>
          </cell>
          <cell r="C178" t="str">
            <v>Generation</v>
          </cell>
          <cell r="D178" t="str">
            <v>Base</v>
          </cell>
        </row>
        <row r="179">
          <cell r="B179" t="str">
            <v>CAISO</v>
          </cell>
          <cell r="C179" t="str">
            <v>Natural Gas</v>
          </cell>
          <cell r="D179" t="str">
            <v>Base</v>
          </cell>
        </row>
        <row r="180">
          <cell r="B180" t="str">
            <v>ERCOT</v>
          </cell>
          <cell r="C180" t="str">
            <v>Natural Gas</v>
          </cell>
          <cell r="D180" t="str">
            <v>Base</v>
          </cell>
        </row>
        <row r="181">
          <cell r="B181" t="str">
            <v>ISONE</v>
          </cell>
          <cell r="C181" t="str">
            <v>Natural Gas</v>
          </cell>
          <cell r="D181" t="str">
            <v>Base</v>
          </cell>
        </row>
        <row r="182">
          <cell r="B182" t="str">
            <v>MISO</v>
          </cell>
          <cell r="C182" t="str">
            <v>Natural Gas</v>
          </cell>
          <cell r="D182" t="str">
            <v>Base</v>
          </cell>
        </row>
        <row r="183">
          <cell r="B183" t="str">
            <v>NYISO</v>
          </cell>
          <cell r="C183" t="str">
            <v>Natural Gas</v>
          </cell>
          <cell r="D183" t="str">
            <v>Base</v>
          </cell>
        </row>
        <row r="184">
          <cell r="B184" t="str">
            <v>PJM</v>
          </cell>
          <cell r="C184" t="str">
            <v>Natural Gas</v>
          </cell>
          <cell r="D184" t="str">
            <v>Base</v>
          </cell>
        </row>
        <row r="185">
          <cell r="B185" t="str">
            <v>SOUTHEAST</v>
          </cell>
          <cell r="C185" t="str">
            <v>Natural Gas</v>
          </cell>
          <cell r="D185" t="str">
            <v>Base</v>
          </cell>
        </row>
        <row r="186">
          <cell r="B186" t="str">
            <v>SPP</v>
          </cell>
          <cell r="C186" t="str">
            <v>Natural Gas</v>
          </cell>
          <cell r="D186" t="str">
            <v>Base</v>
          </cell>
        </row>
        <row r="187">
          <cell r="B187" t="str">
            <v>WECC (Non-CA)</v>
          </cell>
          <cell r="C187" t="str">
            <v>Natural Gas</v>
          </cell>
          <cell r="D187" t="str">
            <v>Base</v>
          </cell>
        </row>
        <row r="188">
          <cell r="B188" t="str">
            <v>United Kingdom</v>
          </cell>
          <cell r="C188" t="str">
            <v>Natural Gas</v>
          </cell>
          <cell r="D188" t="str">
            <v>Base</v>
          </cell>
        </row>
        <row r="189">
          <cell r="B189" t="str">
            <v>Australia</v>
          </cell>
          <cell r="C189" t="str">
            <v>Natural Gas</v>
          </cell>
          <cell r="D189" t="str">
            <v>Base</v>
          </cell>
        </row>
        <row r="190">
          <cell r="B190" t="str">
            <v>Germany</v>
          </cell>
          <cell r="C190" t="str">
            <v>Natural Gas</v>
          </cell>
          <cell r="D190" t="str">
            <v>Base</v>
          </cell>
        </row>
        <row r="191">
          <cell r="B191" t="str">
            <v>Japan</v>
          </cell>
          <cell r="C191" t="str">
            <v>Natural Gas</v>
          </cell>
          <cell r="D191" t="str">
            <v>Base</v>
          </cell>
        </row>
        <row r="192">
          <cell r="B192" t="str">
            <v>Country A</v>
          </cell>
          <cell r="C192" t="str">
            <v>Natural Gas</v>
          </cell>
          <cell r="D192" t="str">
            <v>Base</v>
          </cell>
        </row>
        <row r="193">
          <cell r="B193" t="str">
            <v>Country B</v>
          </cell>
          <cell r="C193" t="str">
            <v>Natural Gas</v>
          </cell>
          <cell r="D193" t="str">
            <v>Base</v>
          </cell>
        </row>
        <row r="194">
          <cell r="B194" t="str">
            <v>Country C</v>
          </cell>
          <cell r="C194" t="str">
            <v>Natural Gas</v>
          </cell>
          <cell r="D194" t="str">
            <v>Base</v>
          </cell>
        </row>
        <row r="195">
          <cell r="B195" t="str">
            <v>Country D</v>
          </cell>
          <cell r="C195" t="str">
            <v>Natural Gas</v>
          </cell>
          <cell r="D195" t="str">
            <v>Base</v>
          </cell>
        </row>
        <row r="196">
          <cell r="B196" t="str">
            <v>CAISO</v>
          </cell>
          <cell r="C196" t="str">
            <v>Transmission</v>
          </cell>
          <cell r="D196" t="str">
            <v>Base</v>
          </cell>
        </row>
        <row r="197">
          <cell r="B197" t="str">
            <v>ERCOT</v>
          </cell>
          <cell r="C197" t="str">
            <v>Transmission</v>
          </cell>
          <cell r="D197" t="str">
            <v>Base</v>
          </cell>
        </row>
        <row r="198">
          <cell r="B198" t="str">
            <v>ISONE</v>
          </cell>
          <cell r="C198" t="str">
            <v>Transmission</v>
          </cell>
          <cell r="D198" t="str">
            <v>Base</v>
          </cell>
        </row>
        <row r="199">
          <cell r="B199" t="str">
            <v>MISO</v>
          </cell>
          <cell r="C199" t="str">
            <v>Transmission</v>
          </cell>
          <cell r="D199" t="str">
            <v>Base</v>
          </cell>
        </row>
        <row r="200">
          <cell r="B200" t="str">
            <v>NYISO</v>
          </cell>
          <cell r="C200" t="str">
            <v>Transmission</v>
          </cell>
          <cell r="D200" t="str">
            <v>Base</v>
          </cell>
        </row>
        <row r="201">
          <cell r="B201" t="str">
            <v>PJM</v>
          </cell>
          <cell r="C201" t="str">
            <v>Transmission</v>
          </cell>
          <cell r="D201" t="str">
            <v>Base</v>
          </cell>
        </row>
        <row r="202">
          <cell r="B202" t="str">
            <v>SOUTHEAST</v>
          </cell>
          <cell r="C202" t="str">
            <v>Transmission</v>
          </cell>
          <cell r="D202" t="str">
            <v>Base</v>
          </cell>
        </row>
        <row r="203">
          <cell r="B203" t="str">
            <v>SPP</v>
          </cell>
          <cell r="C203" t="str">
            <v>Transmission</v>
          </cell>
          <cell r="D203" t="str">
            <v>Base</v>
          </cell>
        </row>
        <row r="204">
          <cell r="B204" t="str">
            <v>WECC (Non-CA)</v>
          </cell>
          <cell r="C204" t="str">
            <v>Transmission</v>
          </cell>
          <cell r="D204" t="str">
            <v>Base</v>
          </cell>
        </row>
        <row r="205">
          <cell r="B205" t="str">
            <v>United Kingdom</v>
          </cell>
          <cell r="C205" t="str">
            <v>Transmission</v>
          </cell>
          <cell r="D205" t="str">
            <v>Base</v>
          </cell>
        </row>
        <row r="206">
          <cell r="B206" t="str">
            <v>Australia</v>
          </cell>
          <cell r="C206" t="str">
            <v>Transmission</v>
          </cell>
          <cell r="D206" t="str">
            <v>Base</v>
          </cell>
        </row>
        <row r="207">
          <cell r="B207" t="str">
            <v>Germany</v>
          </cell>
          <cell r="C207" t="str">
            <v>Transmission</v>
          </cell>
          <cell r="D207" t="str">
            <v>Base</v>
          </cell>
        </row>
        <row r="208">
          <cell r="B208" t="str">
            <v>Japan</v>
          </cell>
          <cell r="C208" t="str">
            <v>Transmission</v>
          </cell>
          <cell r="D208" t="str">
            <v>Base</v>
          </cell>
        </row>
        <row r="209">
          <cell r="B209" t="str">
            <v>Country A</v>
          </cell>
          <cell r="C209" t="str">
            <v>Transmission</v>
          </cell>
          <cell r="D209" t="str">
            <v>Base</v>
          </cell>
        </row>
        <row r="210">
          <cell r="B210" t="str">
            <v>Country B</v>
          </cell>
          <cell r="C210" t="str">
            <v>Transmission</v>
          </cell>
          <cell r="D210" t="str">
            <v>Base</v>
          </cell>
        </row>
        <row r="211">
          <cell r="B211" t="str">
            <v>Country C</v>
          </cell>
          <cell r="C211" t="str">
            <v>Transmission</v>
          </cell>
          <cell r="D211" t="str">
            <v>Base</v>
          </cell>
        </row>
      </sheetData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snloffice"/>
      <sheetName val="Sources"/>
      <sheetName val="Mechanisms Table"/>
      <sheetName val="HECO Questions"/>
      <sheetName val="Notes and Questions"/>
      <sheetName val="Cover"/>
      <sheetName val="Notes - Questions"/>
      <sheetName val="Assumptions--&gt;&gt;"/>
      <sheetName val="Financial Assumptions"/>
      <sheetName val="Mechanism Assumptions"/>
      <sheetName val="Scenario 1"/>
      <sheetName val="Scenario 2"/>
      <sheetName val="Scenario 3"/>
      <sheetName val="Scenario 4"/>
      <sheetName val="Scenario Summary"/>
      <sheetName val="Calculations--&gt;&gt;"/>
      <sheetName val="Mechanism Calculations"/>
      <sheetName val="COS Revenue Model"/>
      <sheetName val="FinancialModel"/>
      <sheetName val="MPIR Calculations"/>
      <sheetName val="Depreciation"/>
      <sheetName val="Detailed Depreciation"/>
      <sheetName val="Electric Ops BS (HECO)"/>
      <sheetName val="Sources --&gt;&gt;"/>
      <sheetName val="Plant in Service"/>
      <sheetName val="MACRs Tables"/>
      <sheetName val="Output Metrics"/>
      <sheetName val="Debt Metric Benchmarks"/>
      <sheetName val="10-K Data"/>
      <sheetName val="CO2 Emissions"/>
      <sheetName val="RPS - E3 Plans"/>
      <sheetName val="PSIP Data"/>
      <sheetName val="Lists"/>
      <sheetName val="Test Year Sources"/>
      <sheetName val="PIMs"/>
      <sheetName val="Metrics"/>
      <sheetName val="Scorecards"/>
      <sheetName val="Reg Balance Sheet (HECO)"/>
      <sheetName val="Rev Req Buildup"/>
      <sheetName val="Elec Ops Revenue (HECO)"/>
      <sheetName val="Reg IS CF (HECO)"/>
      <sheetName val="Notes - Log"/>
      <sheetName val="Shee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Scenario 1</v>
          </cell>
        </row>
        <row r="10">
          <cell r="B10" t="str">
            <v>Scenario 1</v>
          </cell>
        </row>
        <row r="12">
          <cell r="B12" t="str">
            <v>Customer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AF60-750B-4A38-BDBE-200A76E8D439}">
  <dimension ref="A1:M16"/>
  <sheetViews>
    <sheetView showGridLines="0" workbookViewId="0">
      <selection activeCell="B10" sqref="B10"/>
    </sheetView>
  </sheetViews>
  <sheetFormatPr baseColWidth="10" defaultColWidth="8.83203125" defaultRowHeight="15" x14ac:dyDescent="0.2"/>
  <cols>
    <col min="1" max="1" width="4" style="21" customWidth="1"/>
    <col min="2" max="2" width="123.83203125" style="21" bestFit="1" customWidth="1"/>
    <col min="3" max="16384" width="8.83203125" style="21"/>
  </cols>
  <sheetData>
    <row r="1" spans="1:13" s="17" customFormat="1" x14ac:dyDescent="0.2">
      <c r="A1" s="1" t="s">
        <v>0</v>
      </c>
      <c r="B1" s="1"/>
      <c r="C1" s="1"/>
      <c r="I1" s="18"/>
      <c r="J1" s="18"/>
      <c r="K1" s="18"/>
      <c r="L1" s="19"/>
      <c r="M1" s="18"/>
    </row>
    <row r="2" spans="1:13" s="17" customFormat="1" x14ac:dyDescent="0.2">
      <c r="A2" s="2" t="s">
        <v>31</v>
      </c>
      <c r="B2" s="2"/>
      <c r="C2" s="1"/>
      <c r="G2" s="20"/>
      <c r="H2" s="20"/>
      <c r="I2" s="18"/>
      <c r="J2" s="18"/>
      <c r="K2" s="18"/>
      <c r="L2" s="18"/>
      <c r="M2" s="18"/>
    </row>
    <row r="3" spans="1:13" s="17" customFormat="1" x14ac:dyDescent="0.2">
      <c r="A3" s="17" t="s">
        <v>2</v>
      </c>
      <c r="C3" s="1"/>
      <c r="J3" s="18"/>
      <c r="K3" s="18"/>
      <c r="L3" s="18"/>
      <c r="M3" s="18"/>
    </row>
    <row r="4" spans="1:13" s="17" customFormat="1" x14ac:dyDescent="0.2">
      <c r="A4" s="17" t="s">
        <v>23</v>
      </c>
    </row>
    <row r="6" spans="1:13" x14ac:dyDescent="0.2">
      <c r="A6" s="22" t="s">
        <v>37</v>
      </c>
    </row>
    <row r="7" spans="1:13" x14ac:dyDescent="0.2">
      <c r="B7" s="21" t="s">
        <v>30</v>
      </c>
    </row>
    <row r="8" spans="1:13" x14ac:dyDescent="0.2">
      <c r="B8" s="21" t="s">
        <v>27</v>
      </c>
    </row>
    <row r="9" spans="1:13" x14ac:dyDescent="0.2">
      <c r="B9" s="21" t="s">
        <v>32</v>
      </c>
    </row>
    <row r="10" spans="1:13" x14ac:dyDescent="0.2">
      <c r="B10" s="21" t="s">
        <v>29</v>
      </c>
    </row>
    <row r="11" spans="1:13" x14ac:dyDescent="0.2">
      <c r="B11" s="21" t="s">
        <v>25</v>
      </c>
    </row>
    <row r="13" spans="1:13" x14ac:dyDescent="0.2">
      <c r="A13" s="22" t="s">
        <v>36</v>
      </c>
    </row>
    <row r="14" spans="1:13" x14ac:dyDescent="0.2">
      <c r="B14" s="21" t="s">
        <v>33</v>
      </c>
    </row>
    <row r="15" spans="1:13" x14ac:dyDescent="0.2">
      <c r="B15" s="21" t="s">
        <v>34</v>
      </c>
    </row>
    <row r="16" spans="1:13" x14ac:dyDescent="0.2">
      <c r="B16" s="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FCEA-052C-4764-87D0-B51C51AA276B}">
  <dimension ref="A1:AD605"/>
  <sheetViews>
    <sheetView showGridLines="0" tabSelected="1" zoomScale="90" zoomScaleNormal="90" workbookViewId="0">
      <pane xSplit="6" ySplit="8" topLeftCell="I100" activePane="bottomRight" state="frozen"/>
      <selection activeCell="C18" sqref="C18"/>
      <selection pane="topRight" activeCell="C18" sqref="C18"/>
      <selection pane="bottomLeft" activeCell="C18" sqref="C18"/>
      <selection pane="bottomRight" activeCell="R107" sqref="R107"/>
    </sheetView>
  </sheetViews>
  <sheetFormatPr baseColWidth="10" defaultColWidth="9.1640625" defaultRowHeight="15" outlineLevelCol="1" x14ac:dyDescent="0.2"/>
  <cols>
    <col min="1" max="1" width="5.83203125" style="17" customWidth="1"/>
    <col min="2" max="2" width="14.1640625" style="17" customWidth="1"/>
    <col min="3" max="3" width="15.1640625" style="17" customWidth="1"/>
    <col min="4" max="4" width="16.5" style="17" customWidth="1"/>
    <col min="5" max="5" width="5.83203125" style="17" customWidth="1"/>
    <col min="6" max="6" width="39.6640625" style="17" customWidth="1"/>
    <col min="7" max="8" width="13.6640625" style="17" hidden="1" customWidth="1" outlineLevel="1"/>
    <col min="9" max="9" width="13.6640625" style="17" customWidth="1" collapsed="1"/>
    <col min="10" max="28" width="13.6640625" style="17" customWidth="1"/>
    <col min="29" max="29" width="9.1640625" style="17"/>
    <col min="30" max="30" width="14.83203125" style="17" bestFit="1" customWidth="1"/>
    <col min="31" max="16384" width="9.1640625" style="17"/>
  </cols>
  <sheetData>
    <row r="1" spans="1:30" x14ac:dyDescent="0.2">
      <c r="A1" s="1" t="s">
        <v>0</v>
      </c>
      <c r="B1" s="1"/>
      <c r="C1" s="1"/>
      <c r="I1" s="18"/>
      <c r="J1" s="18"/>
      <c r="K1" s="18"/>
      <c r="L1" s="19" t="s">
        <v>1</v>
      </c>
      <c r="M1" s="18"/>
    </row>
    <row r="2" spans="1:30" x14ac:dyDescent="0.2">
      <c r="A2" s="2" t="s">
        <v>31</v>
      </c>
      <c r="B2" s="2"/>
      <c r="C2" s="1"/>
      <c r="G2" s="20"/>
      <c r="H2" s="20"/>
      <c r="I2" s="18"/>
      <c r="J2" s="18"/>
      <c r="K2" s="18"/>
      <c r="L2" s="18"/>
      <c r="M2" s="18"/>
    </row>
    <row r="3" spans="1:30" x14ac:dyDescent="0.2">
      <c r="A3" s="17" t="s">
        <v>2</v>
      </c>
      <c r="C3" s="1"/>
      <c r="J3" s="18"/>
      <c r="K3" s="18"/>
      <c r="L3" s="18"/>
      <c r="M3" s="18"/>
    </row>
    <row r="4" spans="1:30" x14ac:dyDescent="0.2">
      <c r="A4" s="17" t="s">
        <v>24</v>
      </c>
    </row>
    <row r="5" spans="1:30" x14ac:dyDescent="0.2">
      <c r="A5" s="1" t="s">
        <v>3</v>
      </c>
      <c r="C5" s="3" t="s">
        <v>39</v>
      </c>
      <c r="J5" s="8"/>
    </row>
    <row r="6" spans="1:30" s="23" customFormat="1" x14ac:dyDescent="0.2">
      <c r="A6" s="4"/>
      <c r="B6" s="4"/>
      <c r="C6" s="4"/>
      <c r="D6" s="4"/>
      <c r="E6" s="4"/>
    </row>
    <row r="7" spans="1:30" s="23" customFormat="1" x14ac:dyDescent="0.2">
      <c r="A7" s="4"/>
      <c r="B7" s="4"/>
      <c r="C7" s="4"/>
      <c r="D7" s="4"/>
      <c r="E7" s="4"/>
    </row>
    <row r="8" spans="1:30" x14ac:dyDescent="0.2">
      <c r="B8" s="16" t="s">
        <v>4</v>
      </c>
      <c r="C8" s="16" t="s">
        <v>5</v>
      </c>
      <c r="D8" s="16" t="s">
        <v>107</v>
      </c>
      <c r="F8" s="17" t="s">
        <v>6</v>
      </c>
      <c r="G8" s="24"/>
      <c r="H8" s="24"/>
      <c r="I8" s="24">
        <v>2019</v>
      </c>
      <c r="J8" s="24">
        <f t="shared" ref="J8:AB8" si="0">I8+1</f>
        <v>2020</v>
      </c>
      <c r="K8" s="24">
        <f t="shared" si="0"/>
        <v>2021</v>
      </c>
      <c r="L8" s="24">
        <f t="shared" si="0"/>
        <v>2022</v>
      </c>
      <c r="M8" s="24">
        <f t="shared" si="0"/>
        <v>2023</v>
      </c>
      <c r="N8" s="24">
        <f t="shared" si="0"/>
        <v>2024</v>
      </c>
      <c r="O8" s="24">
        <f t="shared" si="0"/>
        <v>2025</v>
      </c>
      <c r="P8" s="24">
        <f t="shared" si="0"/>
        <v>2026</v>
      </c>
      <c r="Q8" s="24">
        <f t="shared" si="0"/>
        <v>2027</v>
      </c>
      <c r="R8" s="24">
        <f t="shared" si="0"/>
        <v>2028</v>
      </c>
      <c r="S8" s="24">
        <f t="shared" si="0"/>
        <v>2029</v>
      </c>
      <c r="T8" s="24">
        <f t="shared" si="0"/>
        <v>2030</v>
      </c>
      <c r="U8" s="24">
        <f t="shared" si="0"/>
        <v>2031</v>
      </c>
      <c r="V8" s="24">
        <f t="shared" si="0"/>
        <v>2032</v>
      </c>
      <c r="W8" s="24">
        <f t="shared" si="0"/>
        <v>2033</v>
      </c>
      <c r="X8" s="24">
        <f t="shared" si="0"/>
        <v>2034</v>
      </c>
      <c r="Y8" s="24">
        <f t="shared" si="0"/>
        <v>2035</v>
      </c>
      <c r="Z8" s="24">
        <f t="shared" si="0"/>
        <v>2036</v>
      </c>
      <c r="AA8" s="24">
        <f t="shared" si="0"/>
        <v>2037</v>
      </c>
      <c r="AB8" s="24">
        <f t="shared" si="0"/>
        <v>2038</v>
      </c>
    </row>
    <row r="9" spans="1:30" x14ac:dyDescent="0.2">
      <c r="F9" s="25" t="s">
        <v>7</v>
      </c>
      <c r="G9" s="28"/>
      <c r="H9" s="28"/>
      <c r="I9" s="28">
        <f t="shared" ref="I9:AB9" si="1">SUM(I10:I45)</f>
        <v>0</v>
      </c>
      <c r="J9" s="28">
        <f t="shared" si="1"/>
        <v>24328866.052052699</v>
      </c>
      <c r="K9" s="28">
        <f t="shared" si="1"/>
        <v>0</v>
      </c>
      <c r="L9" s="28">
        <f t="shared" si="1"/>
        <v>15309579.6821822</v>
      </c>
      <c r="M9" s="28">
        <f t="shared" si="1"/>
        <v>0</v>
      </c>
      <c r="N9" s="28">
        <f t="shared" si="1"/>
        <v>0</v>
      </c>
      <c r="O9" s="28">
        <f t="shared" si="1"/>
        <v>0</v>
      </c>
      <c r="P9" s="28">
        <f t="shared" si="1"/>
        <v>0</v>
      </c>
      <c r="Q9" s="28">
        <f t="shared" si="1"/>
        <v>0</v>
      </c>
      <c r="R9" s="28">
        <f t="shared" si="1"/>
        <v>0</v>
      </c>
      <c r="S9" s="28">
        <f t="shared" si="1"/>
        <v>0</v>
      </c>
      <c r="T9" s="28">
        <f t="shared" si="1"/>
        <v>12938026.004547499</v>
      </c>
      <c r="U9" s="28">
        <f t="shared" si="1"/>
        <v>0</v>
      </c>
      <c r="V9" s="28">
        <f t="shared" si="1"/>
        <v>0</v>
      </c>
      <c r="W9" s="28">
        <f t="shared" si="1"/>
        <v>0</v>
      </c>
      <c r="X9" s="28">
        <f t="shared" si="1"/>
        <v>0</v>
      </c>
      <c r="Y9" s="28">
        <f t="shared" si="1"/>
        <v>0</v>
      </c>
      <c r="Z9" s="28">
        <f t="shared" si="1"/>
        <v>0</v>
      </c>
      <c r="AA9" s="28">
        <f t="shared" si="1"/>
        <v>0</v>
      </c>
      <c r="AB9" s="28">
        <f t="shared" si="1"/>
        <v>0</v>
      </c>
      <c r="AD9" s="26"/>
    </row>
    <row r="10" spans="1:30" x14ac:dyDescent="0.2">
      <c r="B10" s="6"/>
      <c r="C10" s="6"/>
      <c r="D10" s="32">
        <f>IF(AND(annual_details_by_tech!$A2="HECO",annual_details_by_tech!$B2=annual_details_by_tech!$B$2), annual_details_by_tech!$D2, "-
")</f>
        <v>2013</v>
      </c>
      <c r="F10" s="32" t="str">
        <f>IF(AND(annual_details_by_tech!$A2="HECO",annual_details_by_tech!$B2=annual_details_by_tech!$B$2), annual_details_by_tech!$C2, "-
")</f>
        <v>Airport_DSG</v>
      </c>
      <c r="G10" s="33"/>
      <c r="H10" s="33"/>
      <c r="I10" s="33"/>
      <c r="J10" s="33">
        <f>SUMIFS(annual_details_by_tech!F$2:F$1295, annual_details_by_tech!$A$2:$A$1295, "HECO", annual_details_by_tech!$C$2:$C$1295, $F10, annual_details_by_tech!$D$2:$D$1295, $D10, annual_details_by_tech!$B$2:$B$1295, "capital_outlay")</f>
        <v>0</v>
      </c>
      <c r="K10" s="33">
        <f>SUMIFS(annual_details_by_tech!G$2:G$1295, annual_details_by_tech!$A$2:$A$1295, "HECO", annual_details_by_tech!$C$2:$C$1295, $F10, annual_details_by_tech!$D$2:$D$1295, $D10, annual_details_by_tech!$B$2:$B$1295, "capital_outlay")</f>
        <v>0</v>
      </c>
      <c r="L10" s="33">
        <f>SUMIFS(annual_details_by_tech!H$2:H$1295, annual_details_by_tech!$A$2:$A$1295, "HECO", annual_details_by_tech!$C$2:$C$1295, $F10, annual_details_by_tech!$D$2:$D$1295, $D10, annual_details_by_tech!$B$2:$B$1295, "capital_outlay")</f>
        <v>0</v>
      </c>
      <c r="M10" s="33">
        <f>SUMIFS(annual_details_by_tech!I$2:I$1295, annual_details_by_tech!$A$2:$A$1295, "HECO", annual_details_by_tech!$C$2:$C$1295, $F10, annual_details_by_tech!$D$2:$D$1295, $D10, annual_details_by_tech!$B$2:$B$1295, "capital_outlay")</f>
        <v>0</v>
      </c>
      <c r="N10" s="33">
        <f>SUMIFS(annual_details_by_tech!J$2:J$1295, annual_details_by_tech!$A$2:$A$1295, "HECO", annual_details_by_tech!$C$2:$C$1295, $F10, annual_details_by_tech!$D$2:$D$1295, $D10, annual_details_by_tech!$B$2:$B$1295, "capital_outlay")</f>
        <v>0</v>
      </c>
      <c r="O10" s="33">
        <f>SUMIFS(annual_details_by_tech!K$2:K$1295, annual_details_by_tech!$A$2:$A$1295, "HECO", annual_details_by_tech!$C$2:$C$1295, $F10, annual_details_by_tech!$D$2:$D$1295, $D10, annual_details_by_tech!$B$2:$B$1295, "capital_outlay")</f>
        <v>0</v>
      </c>
      <c r="P10" s="33">
        <f>SUMIFS(annual_details_by_tech!L$2:L$1295, annual_details_by_tech!$A$2:$A$1295, "HECO", annual_details_by_tech!$C$2:$C$1295, $F10, annual_details_by_tech!$D$2:$D$1295, $D10, annual_details_by_tech!$B$2:$B$1295, "capital_outlay")</f>
        <v>0</v>
      </c>
      <c r="Q10" s="33">
        <f>SUMIFS(annual_details_by_tech!M$2:M$1295, annual_details_by_tech!$A$2:$A$1295, "HECO", annual_details_by_tech!$C$2:$C$1295, $F10, annual_details_by_tech!$D$2:$D$1295, $D10, annual_details_by_tech!$B$2:$B$1295, "capital_outlay")</f>
        <v>0</v>
      </c>
      <c r="R10" s="33">
        <f>SUMIFS(annual_details_by_tech!N$2:N$1295, annual_details_by_tech!$A$2:$A$1295, "HECO", annual_details_by_tech!$C$2:$C$1295, $F10, annual_details_by_tech!$D$2:$D$1295, $D10, annual_details_by_tech!$B$2:$B$1295, "capital_outlay")</f>
        <v>0</v>
      </c>
      <c r="S10" s="33">
        <f>SUMIFS(annual_details_by_tech!O$2:O$1295, annual_details_by_tech!$A$2:$A$1295, "HECO", annual_details_by_tech!$C$2:$C$1295, $F10, annual_details_by_tech!$D$2:$D$1295, $D10, annual_details_by_tech!$B$2:$B$1295, "capital_outlay")</f>
        <v>0</v>
      </c>
      <c r="T10" s="33">
        <f>SUMIFS(annual_details_by_tech!P$2:P$1295, annual_details_by_tech!$A$2:$A$1295, "HECO", annual_details_by_tech!$C$2:$C$1295, $F10, annual_details_by_tech!$D$2:$D$1295, $D10, annual_details_by_tech!$B$2:$B$1295, "capital_outlay")</f>
        <v>0</v>
      </c>
      <c r="U10" s="33">
        <f>SUMIFS(annual_details_by_tech!Q$2:Q$1295, annual_details_by_tech!$A$2:$A$1295, "HECO", annual_details_by_tech!$C$2:$C$1295, $F10, annual_details_by_tech!$D$2:$D$1295, $D10, annual_details_by_tech!$B$2:$B$1295, "capital_outlay")</f>
        <v>0</v>
      </c>
      <c r="V10" s="33">
        <f>SUMIFS(annual_details_by_tech!R$2:R$1295, annual_details_by_tech!$A$2:$A$1295, "HECO", annual_details_by_tech!$C$2:$C$1295, $F10, annual_details_by_tech!$D$2:$D$1295, $D10, annual_details_by_tech!$B$2:$B$1295, "capital_outlay")</f>
        <v>0</v>
      </c>
      <c r="W10" s="33">
        <f>SUMIFS(annual_details_by_tech!S$2:S$1295, annual_details_by_tech!$A$2:$A$1295, "HECO", annual_details_by_tech!$C$2:$C$1295, $F10, annual_details_by_tech!$D$2:$D$1295, $D10, annual_details_by_tech!$B$2:$B$1295, "capital_outlay")</f>
        <v>0</v>
      </c>
      <c r="X10" s="33">
        <f>SUMIFS(annual_details_by_tech!T$2:T$1295, annual_details_by_tech!$A$2:$A$1295, "HECO", annual_details_by_tech!$C$2:$C$1295, $F10, annual_details_by_tech!$D$2:$D$1295, $D10, annual_details_by_tech!$B$2:$B$1295, "capital_outlay")</f>
        <v>0</v>
      </c>
      <c r="Y10" s="33">
        <f>SUMIFS(annual_details_by_tech!U$2:U$1295, annual_details_by_tech!$A$2:$A$1295, "HECO", annual_details_by_tech!$C$2:$C$1295, $F10, annual_details_by_tech!$D$2:$D$1295, $D10, annual_details_by_tech!$B$2:$B$1295, "capital_outlay")</f>
        <v>0</v>
      </c>
      <c r="Z10" s="33">
        <f>SUMIFS(annual_details_by_tech!V$2:V$1295, annual_details_by_tech!$A$2:$A$1295, "HECO", annual_details_by_tech!$C$2:$C$1295, $F10, annual_details_by_tech!$D$2:$D$1295, $D10, annual_details_by_tech!$B$2:$B$1295, "capital_outlay")</f>
        <v>0</v>
      </c>
      <c r="AA10" s="33">
        <f>SUMIFS(annual_details_by_tech!W$2:W$1295, annual_details_by_tech!$A$2:$A$1295, "HECO", annual_details_by_tech!$C$2:$C$1295, $F10, annual_details_by_tech!$D$2:$D$1295, $D10, annual_details_by_tech!$B$2:$B$1295, "capital_outlay")</f>
        <v>0</v>
      </c>
      <c r="AB10" s="33">
        <f>SUMIFS(annual_details_by_tech!X$2:X$1295, annual_details_by_tech!$A$2:$A$1295, "HECO", annual_details_by_tech!$C$2:$C$1295, $F10, annual_details_by_tech!$D$2:$D$1295, $D10, annual_details_by_tech!$B$2:$B$1295, "capital_outlay")</f>
        <v>0</v>
      </c>
      <c r="AD10" s="26"/>
    </row>
    <row r="11" spans="1:30" s="9" customFormat="1" x14ac:dyDescent="0.2">
      <c r="A11" s="17"/>
      <c r="B11" s="6"/>
      <c r="C11" s="6"/>
      <c r="D11" s="32">
        <f>IF(AND(annual_details_by_tech!$A3="HECO",annual_details_by_tech!$B3=annual_details_by_tech!$B$2), annual_details_by_tech!$D3, "-
")</f>
        <v>2020</v>
      </c>
      <c r="E11" s="17"/>
      <c r="F11" s="32" t="str">
        <f>IF(AND(annual_details_by_tech!$A3="HECO",annual_details_by_tech!$B3=annual_details_by_tech!$B$2), annual_details_by_tech!$C3, "-
")</f>
        <v>Battery_Conting</v>
      </c>
      <c r="G11" s="33"/>
      <c r="H11" s="33"/>
      <c r="I11" s="33"/>
      <c r="J11" s="33">
        <f>SUMIFS(annual_details_by_tech!F$2:F$1295, annual_details_by_tech!$A$2:$A$1295, "HECO", annual_details_by_tech!$C$2:$C$1295, $F11, annual_details_by_tech!$D$2:$D$1295, $D11, annual_details_by_tech!$B$2:$B$1295, "capital_outlay")</f>
        <v>24328866.052052699</v>
      </c>
      <c r="K11" s="33">
        <f>SUMIFS(annual_details_by_tech!G$2:G$1295, annual_details_by_tech!$A$2:$A$1295, "HECO", annual_details_by_tech!$C$2:$C$1295, $F11, annual_details_by_tech!$D$2:$D$1295, $D11, annual_details_by_tech!$B$2:$B$1295, "capital_outlay")</f>
        <v>0</v>
      </c>
      <c r="L11" s="33">
        <f>SUMIFS(annual_details_by_tech!H$2:H$1295, annual_details_by_tech!$A$2:$A$1295, "HECO", annual_details_by_tech!$C$2:$C$1295, $F11, annual_details_by_tech!$D$2:$D$1295, $D11, annual_details_by_tech!$B$2:$B$1295, "capital_outlay")</f>
        <v>0</v>
      </c>
      <c r="M11" s="33">
        <f>SUMIFS(annual_details_by_tech!I$2:I$1295, annual_details_by_tech!$A$2:$A$1295, "HECO", annual_details_by_tech!$C$2:$C$1295, $F11, annual_details_by_tech!$D$2:$D$1295, $D11, annual_details_by_tech!$B$2:$B$1295, "capital_outlay")</f>
        <v>0</v>
      </c>
      <c r="N11" s="33">
        <f>SUMIFS(annual_details_by_tech!J$2:J$1295, annual_details_by_tech!$A$2:$A$1295, "HECO", annual_details_by_tech!$C$2:$C$1295, $F11, annual_details_by_tech!$D$2:$D$1295, $D11, annual_details_by_tech!$B$2:$B$1295, "capital_outlay")</f>
        <v>0</v>
      </c>
      <c r="O11" s="33">
        <f>SUMIFS(annual_details_by_tech!K$2:K$1295, annual_details_by_tech!$A$2:$A$1295, "HECO", annual_details_by_tech!$C$2:$C$1295, $F11, annual_details_by_tech!$D$2:$D$1295, $D11, annual_details_by_tech!$B$2:$B$1295, "capital_outlay")</f>
        <v>0</v>
      </c>
      <c r="P11" s="33">
        <f>SUMIFS(annual_details_by_tech!L$2:L$1295, annual_details_by_tech!$A$2:$A$1295, "HECO", annual_details_by_tech!$C$2:$C$1295, $F11, annual_details_by_tech!$D$2:$D$1295, $D11, annual_details_by_tech!$B$2:$B$1295, "capital_outlay")</f>
        <v>0</v>
      </c>
      <c r="Q11" s="33">
        <f>SUMIFS(annual_details_by_tech!M$2:M$1295, annual_details_by_tech!$A$2:$A$1295, "HECO", annual_details_by_tech!$C$2:$C$1295, $F11, annual_details_by_tech!$D$2:$D$1295, $D11, annual_details_by_tech!$B$2:$B$1295, "capital_outlay")</f>
        <v>0</v>
      </c>
      <c r="R11" s="33">
        <f>SUMIFS(annual_details_by_tech!N$2:N$1295, annual_details_by_tech!$A$2:$A$1295, "HECO", annual_details_by_tech!$C$2:$C$1295, $F11, annual_details_by_tech!$D$2:$D$1295, $D11, annual_details_by_tech!$B$2:$B$1295, "capital_outlay")</f>
        <v>0</v>
      </c>
      <c r="S11" s="33">
        <f>SUMIFS(annual_details_by_tech!O$2:O$1295, annual_details_by_tech!$A$2:$A$1295, "HECO", annual_details_by_tech!$C$2:$C$1295, $F11, annual_details_by_tech!$D$2:$D$1295, $D11, annual_details_by_tech!$B$2:$B$1295, "capital_outlay")</f>
        <v>0</v>
      </c>
      <c r="T11" s="33">
        <f>SUMIFS(annual_details_by_tech!P$2:P$1295, annual_details_by_tech!$A$2:$A$1295, "HECO", annual_details_by_tech!$C$2:$C$1295, $F11, annual_details_by_tech!$D$2:$D$1295, $D11, annual_details_by_tech!$B$2:$B$1295, "capital_outlay")</f>
        <v>0</v>
      </c>
      <c r="U11" s="33">
        <f>SUMIFS(annual_details_by_tech!Q$2:Q$1295, annual_details_by_tech!$A$2:$A$1295, "HECO", annual_details_by_tech!$C$2:$C$1295, $F11, annual_details_by_tech!$D$2:$D$1295, $D11, annual_details_by_tech!$B$2:$B$1295, "capital_outlay")</f>
        <v>0</v>
      </c>
      <c r="V11" s="33">
        <f>SUMIFS(annual_details_by_tech!R$2:R$1295, annual_details_by_tech!$A$2:$A$1295, "HECO", annual_details_by_tech!$C$2:$C$1295, $F11, annual_details_by_tech!$D$2:$D$1295, $D11, annual_details_by_tech!$B$2:$B$1295, "capital_outlay")</f>
        <v>0</v>
      </c>
      <c r="W11" s="33">
        <f>SUMIFS(annual_details_by_tech!S$2:S$1295, annual_details_by_tech!$A$2:$A$1295, "HECO", annual_details_by_tech!$C$2:$C$1295, $F11, annual_details_by_tech!$D$2:$D$1295, $D11, annual_details_by_tech!$B$2:$B$1295, "capital_outlay")</f>
        <v>0</v>
      </c>
      <c r="X11" s="33">
        <f>SUMIFS(annual_details_by_tech!T$2:T$1295, annual_details_by_tech!$A$2:$A$1295, "HECO", annual_details_by_tech!$C$2:$C$1295, $F11, annual_details_by_tech!$D$2:$D$1295, $D11, annual_details_by_tech!$B$2:$B$1295, "capital_outlay")</f>
        <v>0</v>
      </c>
      <c r="Y11" s="33">
        <f>SUMIFS(annual_details_by_tech!U$2:U$1295, annual_details_by_tech!$A$2:$A$1295, "HECO", annual_details_by_tech!$C$2:$C$1295, $F11, annual_details_by_tech!$D$2:$D$1295, $D11, annual_details_by_tech!$B$2:$B$1295, "capital_outlay")</f>
        <v>0</v>
      </c>
      <c r="Z11" s="33">
        <f>SUMIFS(annual_details_by_tech!V$2:V$1295, annual_details_by_tech!$A$2:$A$1295, "HECO", annual_details_by_tech!$C$2:$C$1295, $F11, annual_details_by_tech!$D$2:$D$1295, $D11, annual_details_by_tech!$B$2:$B$1295, "capital_outlay")</f>
        <v>0</v>
      </c>
      <c r="AA11" s="33">
        <f>SUMIFS(annual_details_by_tech!W$2:W$1295, annual_details_by_tech!$A$2:$A$1295, "HECO", annual_details_by_tech!$C$2:$C$1295, $F11, annual_details_by_tech!$D$2:$D$1295, $D11, annual_details_by_tech!$B$2:$B$1295, "capital_outlay")</f>
        <v>0</v>
      </c>
      <c r="AB11" s="33">
        <f>SUMIFS(annual_details_by_tech!X$2:X$1295, annual_details_by_tech!$A$2:$A$1295, "HECO", annual_details_by_tech!$C$2:$C$1295, $F11, annual_details_by_tech!$D$2:$D$1295, $D11, annual_details_by_tech!$B$2:$B$1295, "capital_outlay")</f>
        <v>0</v>
      </c>
    </row>
    <row r="12" spans="1:30" s="9" customFormat="1" x14ac:dyDescent="0.2">
      <c r="A12" s="17"/>
      <c r="B12" s="6"/>
      <c r="C12" s="6"/>
      <c r="D12" s="32">
        <f>IF(AND(annual_details_by_tech!$A4="HECO",annual_details_by_tech!$B4=annual_details_by_tech!$B$2), annual_details_by_tech!$D4, "-
")</f>
        <v>2022</v>
      </c>
      <c r="E12" s="17"/>
      <c r="F12" s="32" t="str">
        <f>IF(AND(annual_details_by_tech!$A4="HECO",annual_details_by_tech!$B4=annual_details_by_tech!$B$2), annual_details_by_tech!$C4, "-
")</f>
        <v>Battery_Conting</v>
      </c>
      <c r="G12" s="33"/>
      <c r="H12" s="33"/>
      <c r="I12" s="33"/>
      <c r="J12" s="33">
        <f>SUMIFS(annual_details_by_tech!F$2:F$1295, annual_details_by_tech!$A$2:$A$1295, "HECO", annual_details_by_tech!$C$2:$C$1295, $F12, annual_details_by_tech!$D$2:$D$1295, $D12, annual_details_by_tech!$B$2:$B$1295, "capital_outlay")</f>
        <v>0</v>
      </c>
      <c r="K12" s="33">
        <f>SUMIFS(annual_details_by_tech!G$2:G$1295, annual_details_by_tech!$A$2:$A$1295, "HECO", annual_details_by_tech!$C$2:$C$1295, $F12, annual_details_by_tech!$D$2:$D$1295, $D12, annual_details_by_tech!$B$2:$B$1295, "capital_outlay")</f>
        <v>0</v>
      </c>
      <c r="L12" s="33">
        <f>SUMIFS(annual_details_by_tech!H$2:H$1295, annual_details_by_tech!$A$2:$A$1295, "HECO", annual_details_by_tech!$C$2:$C$1295, $F12, annual_details_by_tech!$D$2:$D$1295, $D12, annual_details_by_tech!$B$2:$B$1295, "capital_outlay")</f>
        <v>15309579.6821822</v>
      </c>
      <c r="M12" s="33">
        <f>SUMIFS(annual_details_by_tech!I$2:I$1295, annual_details_by_tech!$A$2:$A$1295, "HECO", annual_details_by_tech!$C$2:$C$1295, $F12, annual_details_by_tech!$D$2:$D$1295, $D12, annual_details_by_tech!$B$2:$B$1295, "capital_outlay")</f>
        <v>0</v>
      </c>
      <c r="N12" s="33">
        <f>SUMIFS(annual_details_by_tech!J$2:J$1295, annual_details_by_tech!$A$2:$A$1295, "HECO", annual_details_by_tech!$C$2:$C$1295, $F12, annual_details_by_tech!$D$2:$D$1295, $D12, annual_details_by_tech!$B$2:$B$1295, "capital_outlay")</f>
        <v>0</v>
      </c>
      <c r="O12" s="33">
        <f>SUMIFS(annual_details_by_tech!K$2:K$1295, annual_details_by_tech!$A$2:$A$1295, "HECO", annual_details_by_tech!$C$2:$C$1295, $F12, annual_details_by_tech!$D$2:$D$1295, $D12, annual_details_by_tech!$B$2:$B$1295, "capital_outlay")</f>
        <v>0</v>
      </c>
      <c r="P12" s="33">
        <f>SUMIFS(annual_details_by_tech!L$2:L$1295, annual_details_by_tech!$A$2:$A$1295, "HECO", annual_details_by_tech!$C$2:$C$1295, $F12, annual_details_by_tech!$D$2:$D$1295, $D12, annual_details_by_tech!$B$2:$B$1295, "capital_outlay")</f>
        <v>0</v>
      </c>
      <c r="Q12" s="33">
        <f>SUMIFS(annual_details_by_tech!M$2:M$1295, annual_details_by_tech!$A$2:$A$1295, "HECO", annual_details_by_tech!$C$2:$C$1295, $F12, annual_details_by_tech!$D$2:$D$1295, $D12, annual_details_by_tech!$B$2:$B$1295, "capital_outlay")</f>
        <v>0</v>
      </c>
      <c r="R12" s="33">
        <f>SUMIFS(annual_details_by_tech!N$2:N$1295, annual_details_by_tech!$A$2:$A$1295, "HECO", annual_details_by_tech!$C$2:$C$1295, $F12, annual_details_by_tech!$D$2:$D$1295, $D12, annual_details_by_tech!$B$2:$B$1295, "capital_outlay")</f>
        <v>0</v>
      </c>
      <c r="S12" s="33">
        <f>SUMIFS(annual_details_by_tech!O$2:O$1295, annual_details_by_tech!$A$2:$A$1295, "HECO", annual_details_by_tech!$C$2:$C$1295, $F12, annual_details_by_tech!$D$2:$D$1295, $D12, annual_details_by_tech!$B$2:$B$1295, "capital_outlay")</f>
        <v>0</v>
      </c>
      <c r="T12" s="33">
        <f>SUMIFS(annual_details_by_tech!P$2:P$1295, annual_details_by_tech!$A$2:$A$1295, "HECO", annual_details_by_tech!$C$2:$C$1295, $F12, annual_details_by_tech!$D$2:$D$1295, $D12, annual_details_by_tech!$B$2:$B$1295, "capital_outlay")</f>
        <v>0</v>
      </c>
      <c r="U12" s="33">
        <f>SUMIFS(annual_details_by_tech!Q$2:Q$1295, annual_details_by_tech!$A$2:$A$1295, "HECO", annual_details_by_tech!$C$2:$C$1295, $F12, annual_details_by_tech!$D$2:$D$1295, $D12, annual_details_by_tech!$B$2:$B$1295, "capital_outlay")</f>
        <v>0</v>
      </c>
      <c r="V12" s="33">
        <f>SUMIFS(annual_details_by_tech!R$2:R$1295, annual_details_by_tech!$A$2:$A$1295, "HECO", annual_details_by_tech!$C$2:$C$1295, $F12, annual_details_by_tech!$D$2:$D$1295, $D12, annual_details_by_tech!$B$2:$B$1295, "capital_outlay")</f>
        <v>0</v>
      </c>
      <c r="W12" s="33">
        <f>SUMIFS(annual_details_by_tech!S$2:S$1295, annual_details_by_tech!$A$2:$A$1295, "HECO", annual_details_by_tech!$C$2:$C$1295, $F12, annual_details_by_tech!$D$2:$D$1295, $D12, annual_details_by_tech!$B$2:$B$1295, "capital_outlay")</f>
        <v>0</v>
      </c>
      <c r="X12" s="33">
        <f>SUMIFS(annual_details_by_tech!T$2:T$1295, annual_details_by_tech!$A$2:$A$1295, "HECO", annual_details_by_tech!$C$2:$C$1295, $F12, annual_details_by_tech!$D$2:$D$1295, $D12, annual_details_by_tech!$B$2:$B$1295, "capital_outlay")</f>
        <v>0</v>
      </c>
      <c r="Y12" s="33">
        <f>SUMIFS(annual_details_by_tech!U$2:U$1295, annual_details_by_tech!$A$2:$A$1295, "HECO", annual_details_by_tech!$C$2:$C$1295, $F12, annual_details_by_tech!$D$2:$D$1295, $D12, annual_details_by_tech!$B$2:$B$1295, "capital_outlay")</f>
        <v>0</v>
      </c>
      <c r="Z12" s="33">
        <f>SUMIFS(annual_details_by_tech!V$2:V$1295, annual_details_by_tech!$A$2:$A$1295, "HECO", annual_details_by_tech!$C$2:$C$1295, $F12, annual_details_by_tech!$D$2:$D$1295, $D12, annual_details_by_tech!$B$2:$B$1295, "capital_outlay")</f>
        <v>0</v>
      </c>
      <c r="AA12" s="33">
        <f>SUMIFS(annual_details_by_tech!W$2:W$1295, annual_details_by_tech!$A$2:$A$1295, "HECO", annual_details_by_tech!$C$2:$C$1295, $F12, annual_details_by_tech!$D$2:$D$1295, $D12, annual_details_by_tech!$B$2:$B$1295, "capital_outlay")</f>
        <v>0</v>
      </c>
      <c r="AB12" s="33">
        <f>SUMIFS(annual_details_by_tech!X$2:X$1295, annual_details_by_tech!$A$2:$A$1295, "HECO", annual_details_by_tech!$C$2:$C$1295, $F12, annual_details_by_tech!$D$2:$D$1295, $D12, annual_details_by_tech!$B$2:$B$1295, "capital_outlay")</f>
        <v>0</v>
      </c>
    </row>
    <row r="13" spans="1:30" s="9" customFormat="1" x14ac:dyDescent="0.2">
      <c r="A13" s="17"/>
      <c r="B13" s="6"/>
      <c r="C13" s="6"/>
      <c r="D13" s="32">
        <f>IF(AND(annual_details_by_tech!$A5="HECO",annual_details_by_tech!$B5=annual_details_by_tech!$B$2), annual_details_by_tech!$D5, "-
")</f>
        <v>2030</v>
      </c>
      <c r="E13" s="17"/>
      <c r="F13" s="32" t="str">
        <f>IF(AND(annual_details_by_tech!$A5="HECO",annual_details_by_tech!$B5=annual_details_by_tech!$B$2), annual_details_by_tech!$C5, "-
")</f>
        <v>Battery_Conting</v>
      </c>
      <c r="G13" s="33"/>
      <c r="H13" s="33"/>
      <c r="I13" s="33"/>
      <c r="J13" s="33">
        <f>SUMIFS(annual_details_by_tech!F$2:F$1295, annual_details_by_tech!$A$2:$A$1295, "HECO", annual_details_by_tech!$C$2:$C$1295, $F13, annual_details_by_tech!$D$2:$D$1295, $D13, annual_details_by_tech!$B$2:$B$1295, "capital_outlay")</f>
        <v>0</v>
      </c>
      <c r="K13" s="33">
        <f>SUMIFS(annual_details_by_tech!G$2:G$1295, annual_details_by_tech!$A$2:$A$1295, "HECO", annual_details_by_tech!$C$2:$C$1295, $F13, annual_details_by_tech!$D$2:$D$1295, $D13, annual_details_by_tech!$B$2:$B$1295, "capital_outlay")</f>
        <v>0</v>
      </c>
      <c r="L13" s="33">
        <f>SUMIFS(annual_details_by_tech!H$2:H$1295, annual_details_by_tech!$A$2:$A$1295, "HECO", annual_details_by_tech!$C$2:$C$1295, $F13, annual_details_by_tech!$D$2:$D$1295, $D13, annual_details_by_tech!$B$2:$B$1295, "capital_outlay")</f>
        <v>0</v>
      </c>
      <c r="M13" s="33">
        <f>SUMIFS(annual_details_by_tech!I$2:I$1295, annual_details_by_tech!$A$2:$A$1295, "HECO", annual_details_by_tech!$C$2:$C$1295, $F13, annual_details_by_tech!$D$2:$D$1295, $D13, annual_details_by_tech!$B$2:$B$1295, "capital_outlay")</f>
        <v>0</v>
      </c>
      <c r="N13" s="33">
        <f>SUMIFS(annual_details_by_tech!J$2:J$1295, annual_details_by_tech!$A$2:$A$1295, "HECO", annual_details_by_tech!$C$2:$C$1295, $F13, annual_details_by_tech!$D$2:$D$1295, $D13, annual_details_by_tech!$B$2:$B$1295, "capital_outlay")</f>
        <v>0</v>
      </c>
      <c r="O13" s="33">
        <f>SUMIFS(annual_details_by_tech!K$2:K$1295, annual_details_by_tech!$A$2:$A$1295, "HECO", annual_details_by_tech!$C$2:$C$1295, $F13, annual_details_by_tech!$D$2:$D$1295, $D13, annual_details_by_tech!$B$2:$B$1295, "capital_outlay")</f>
        <v>0</v>
      </c>
      <c r="P13" s="33">
        <f>SUMIFS(annual_details_by_tech!L$2:L$1295, annual_details_by_tech!$A$2:$A$1295, "HECO", annual_details_by_tech!$C$2:$C$1295, $F13, annual_details_by_tech!$D$2:$D$1295, $D13, annual_details_by_tech!$B$2:$B$1295, "capital_outlay")</f>
        <v>0</v>
      </c>
      <c r="Q13" s="33">
        <f>SUMIFS(annual_details_by_tech!M$2:M$1295, annual_details_by_tech!$A$2:$A$1295, "HECO", annual_details_by_tech!$C$2:$C$1295, $F13, annual_details_by_tech!$D$2:$D$1295, $D13, annual_details_by_tech!$B$2:$B$1295, "capital_outlay")</f>
        <v>0</v>
      </c>
      <c r="R13" s="33">
        <f>SUMIFS(annual_details_by_tech!N$2:N$1295, annual_details_by_tech!$A$2:$A$1295, "HECO", annual_details_by_tech!$C$2:$C$1295, $F13, annual_details_by_tech!$D$2:$D$1295, $D13, annual_details_by_tech!$B$2:$B$1295, "capital_outlay")</f>
        <v>0</v>
      </c>
      <c r="S13" s="33">
        <f>SUMIFS(annual_details_by_tech!O$2:O$1295, annual_details_by_tech!$A$2:$A$1295, "HECO", annual_details_by_tech!$C$2:$C$1295, $F13, annual_details_by_tech!$D$2:$D$1295, $D13, annual_details_by_tech!$B$2:$B$1295, "capital_outlay")</f>
        <v>0</v>
      </c>
      <c r="T13" s="33">
        <f>SUMIFS(annual_details_by_tech!P$2:P$1295, annual_details_by_tech!$A$2:$A$1295, "HECO", annual_details_by_tech!$C$2:$C$1295, $F13, annual_details_by_tech!$D$2:$D$1295, $D13, annual_details_by_tech!$B$2:$B$1295, "capital_outlay")</f>
        <v>12938026.004547499</v>
      </c>
      <c r="U13" s="33">
        <f>SUMIFS(annual_details_by_tech!Q$2:Q$1295, annual_details_by_tech!$A$2:$A$1295, "HECO", annual_details_by_tech!$C$2:$C$1295, $F13, annual_details_by_tech!$D$2:$D$1295, $D13, annual_details_by_tech!$B$2:$B$1295, "capital_outlay")</f>
        <v>0</v>
      </c>
      <c r="V13" s="33">
        <f>SUMIFS(annual_details_by_tech!R$2:R$1295, annual_details_by_tech!$A$2:$A$1295, "HECO", annual_details_by_tech!$C$2:$C$1295, $F13, annual_details_by_tech!$D$2:$D$1295, $D13, annual_details_by_tech!$B$2:$B$1295, "capital_outlay")</f>
        <v>0</v>
      </c>
      <c r="W13" s="33">
        <f>SUMIFS(annual_details_by_tech!S$2:S$1295, annual_details_by_tech!$A$2:$A$1295, "HECO", annual_details_by_tech!$C$2:$C$1295, $F13, annual_details_by_tech!$D$2:$D$1295, $D13, annual_details_by_tech!$B$2:$B$1295, "capital_outlay")</f>
        <v>0</v>
      </c>
      <c r="X13" s="33">
        <f>SUMIFS(annual_details_by_tech!T$2:T$1295, annual_details_by_tech!$A$2:$A$1295, "HECO", annual_details_by_tech!$C$2:$C$1295, $F13, annual_details_by_tech!$D$2:$D$1295, $D13, annual_details_by_tech!$B$2:$B$1295, "capital_outlay")</f>
        <v>0</v>
      </c>
      <c r="Y13" s="33">
        <f>SUMIFS(annual_details_by_tech!U$2:U$1295, annual_details_by_tech!$A$2:$A$1295, "HECO", annual_details_by_tech!$C$2:$C$1295, $F13, annual_details_by_tech!$D$2:$D$1295, $D13, annual_details_by_tech!$B$2:$B$1295, "capital_outlay")</f>
        <v>0</v>
      </c>
      <c r="Z13" s="33">
        <f>SUMIFS(annual_details_by_tech!V$2:V$1295, annual_details_by_tech!$A$2:$A$1295, "HECO", annual_details_by_tech!$C$2:$C$1295, $F13, annual_details_by_tech!$D$2:$D$1295, $D13, annual_details_by_tech!$B$2:$B$1295, "capital_outlay")</f>
        <v>0</v>
      </c>
      <c r="AA13" s="33">
        <f>SUMIFS(annual_details_by_tech!W$2:W$1295, annual_details_by_tech!$A$2:$A$1295, "HECO", annual_details_by_tech!$C$2:$C$1295, $F13, annual_details_by_tech!$D$2:$D$1295, $D13, annual_details_by_tech!$B$2:$B$1295, "capital_outlay")</f>
        <v>0</v>
      </c>
      <c r="AB13" s="33">
        <f>SUMIFS(annual_details_by_tech!X$2:X$1295, annual_details_by_tech!$A$2:$A$1295, "HECO", annual_details_by_tech!$C$2:$C$1295, $F13, annual_details_by_tech!$D$2:$D$1295, $D13, annual_details_by_tech!$B$2:$B$1295, "capital_outlay")</f>
        <v>0</v>
      </c>
    </row>
    <row r="14" spans="1:30" s="9" customFormat="1" x14ac:dyDescent="0.2">
      <c r="A14" s="17"/>
      <c r="B14" s="6"/>
      <c r="C14" s="6"/>
      <c r="D14" s="32">
        <f>IF(AND(annual_details_by_tech!$A6="HECO",annual_details_by_tech!$B6=annual_details_by_tech!$B$2), annual_details_by_tech!$D6, "-
")</f>
        <v>2009</v>
      </c>
      <c r="E14" s="17"/>
      <c r="F14" s="32" t="str">
        <f>IF(AND(annual_details_by_tech!$A6="HECO",annual_details_by_tech!$B6=annual_details_by_tech!$B$2), annual_details_by_tech!$C6, "-
")</f>
        <v>CIP_CT</v>
      </c>
      <c r="G14" s="33"/>
      <c r="H14" s="33"/>
      <c r="I14" s="33"/>
      <c r="J14" s="33">
        <f>SUMIFS(annual_details_by_tech!F$2:F$1295, annual_details_by_tech!$A$2:$A$1295, "HECO", annual_details_by_tech!$C$2:$C$1295, $F14, annual_details_by_tech!$D$2:$D$1295, $D14, annual_details_by_tech!$B$2:$B$1295, "capital_outlay")</f>
        <v>0</v>
      </c>
      <c r="K14" s="33">
        <f>SUMIFS(annual_details_by_tech!G$2:G$1295, annual_details_by_tech!$A$2:$A$1295, "HECO", annual_details_by_tech!$C$2:$C$1295, $F14, annual_details_by_tech!$D$2:$D$1295, $D14, annual_details_by_tech!$B$2:$B$1295, "capital_outlay")</f>
        <v>0</v>
      </c>
      <c r="L14" s="33">
        <f>SUMIFS(annual_details_by_tech!H$2:H$1295, annual_details_by_tech!$A$2:$A$1295, "HECO", annual_details_by_tech!$C$2:$C$1295, $F14, annual_details_by_tech!$D$2:$D$1295, $D14, annual_details_by_tech!$B$2:$B$1295, "capital_outlay")</f>
        <v>0</v>
      </c>
      <c r="M14" s="33">
        <f>SUMIFS(annual_details_by_tech!I$2:I$1295, annual_details_by_tech!$A$2:$A$1295, "HECO", annual_details_by_tech!$C$2:$C$1295, $F14, annual_details_by_tech!$D$2:$D$1295, $D14, annual_details_by_tech!$B$2:$B$1295, "capital_outlay")</f>
        <v>0</v>
      </c>
      <c r="N14" s="33">
        <f>SUMIFS(annual_details_by_tech!J$2:J$1295, annual_details_by_tech!$A$2:$A$1295, "HECO", annual_details_by_tech!$C$2:$C$1295, $F14, annual_details_by_tech!$D$2:$D$1295, $D14, annual_details_by_tech!$B$2:$B$1295, "capital_outlay")</f>
        <v>0</v>
      </c>
      <c r="O14" s="33">
        <f>SUMIFS(annual_details_by_tech!K$2:K$1295, annual_details_by_tech!$A$2:$A$1295, "HECO", annual_details_by_tech!$C$2:$C$1295, $F14, annual_details_by_tech!$D$2:$D$1295, $D14, annual_details_by_tech!$B$2:$B$1295, "capital_outlay")</f>
        <v>0</v>
      </c>
      <c r="P14" s="33">
        <f>SUMIFS(annual_details_by_tech!L$2:L$1295, annual_details_by_tech!$A$2:$A$1295, "HECO", annual_details_by_tech!$C$2:$C$1295, $F14, annual_details_by_tech!$D$2:$D$1295, $D14, annual_details_by_tech!$B$2:$B$1295, "capital_outlay")</f>
        <v>0</v>
      </c>
      <c r="Q14" s="33">
        <f>SUMIFS(annual_details_by_tech!M$2:M$1295, annual_details_by_tech!$A$2:$A$1295, "HECO", annual_details_by_tech!$C$2:$C$1295, $F14, annual_details_by_tech!$D$2:$D$1295, $D14, annual_details_by_tech!$B$2:$B$1295, "capital_outlay")</f>
        <v>0</v>
      </c>
      <c r="R14" s="33">
        <f>SUMIFS(annual_details_by_tech!N$2:N$1295, annual_details_by_tech!$A$2:$A$1295, "HECO", annual_details_by_tech!$C$2:$C$1295, $F14, annual_details_by_tech!$D$2:$D$1295, $D14, annual_details_by_tech!$B$2:$B$1295, "capital_outlay")</f>
        <v>0</v>
      </c>
      <c r="S14" s="33">
        <f>SUMIFS(annual_details_by_tech!O$2:O$1295, annual_details_by_tech!$A$2:$A$1295, "HECO", annual_details_by_tech!$C$2:$C$1295, $F14, annual_details_by_tech!$D$2:$D$1295, $D14, annual_details_by_tech!$B$2:$B$1295, "capital_outlay")</f>
        <v>0</v>
      </c>
      <c r="T14" s="33">
        <f>SUMIFS(annual_details_by_tech!P$2:P$1295, annual_details_by_tech!$A$2:$A$1295, "HECO", annual_details_by_tech!$C$2:$C$1295, $F14, annual_details_by_tech!$D$2:$D$1295, $D14, annual_details_by_tech!$B$2:$B$1295, "capital_outlay")</f>
        <v>0</v>
      </c>
      <c r="U14" s="33">
        <f>SUMIFS(annual_details_by_tech!Q$2:Q$1295, annual_details_by_tech!$A$2:$A$1295, "HECO", annual_details_by_tech!$C$2:$C$1295, $F14, annual_details_by_tech!$D$2:$D$1295, $D14, annual_details_by_tech!$B$2:$B$1295, "capital_outlay")</f>
        <v>0</v>
      </c>
      <c r="V14" s="33">
        <f>SUMIFS(annual_details_by_tech!R$2:R$1295, annual_details_by_tech!$A$2:$A$1295, "HECO", annual_details_by_tech!$C$2:$C$1295, $F14, annual_details_by_tech!$D$2:$D$1295, $D14, annual_details_by_tech!$B$2:$B$1295, "capital_outlay")</f>
        <v>0</v>
      </c>
      <c r="W14" s="33">
        <f>SUMIFS(annual_details_by_tech!S$2:S$1295, annual_details_by_tech!$A$2:$A$1295, "HECO", annual_details_by_tech!$C$2:$C$1295, $F14, annual_details_by_tech!$D$2:$D$1295, $D14, annual_details_by_tech!$B$2:$B$1295, "capital_outlay")</f>
        <v>0</v>
      </c>
      <c r="X14" s="33">
        <f>SUMIFS(annual_details_by_tech!T$2:T$1295, annual_details_by_tech!$A$2:$A$1295, "HECO", annual_details_by_tech!$C$2:$C$1295, $F14, annual_details_by_tech!$D$2:$D$1295, $D14, annual_details_by_tech!$B$2:$B$1295, "capital_outlay")</f>
        <v>0</v>
      </c>
      <c r="Y14" s="33">
        <f>SUMIFS(annual_details_by_tech!U$2:U$1295, annual_details_by_tech!$A$2:$A$1295, "HECO", annual_details_by_tech!$C$2:$C$1295, $F14, annual_details_by_tech!$D$2:$D$1295, $D14, annual_details_by_tech!$B$2:$B$1295, "capital_outlay")</f>
        <v>0</v>
      </c>
      <c r="Z14" s="33">
        <f>SUMIFS(annual_details_by_tech!V$2:V$1295, annual_details_by_tech!$A$2:$A$1295, "HECO", annual_details_by_tech!$C$2:$C$1295, $F14, annual_details_by_tech!$D$2:$D$1295, $D14, annual_details_by_tech!$B$2:$B$1295, "capital_outlay")</f>
        <v>0</v>
      </c>
      <c r="AA14" s="33">
        <f>SUMIFS(annual_details_by_tech!W$2:W$1295, annual_details_by_tech!$A$2:$A$1295, "HECO", annual_details_by_tech!$C$2:$C$1295, $F14, annual_details_by_tech!$D$2:$D$1295, $D14, annual_details_by_tech!$B$2:$B$1295, "capital_outlay")</f>
        <v>0</v>
      </c>
      <c r="AB14" s="33">
        <f>SUMIFS(annual_details_by_tech!X$2:X$1295, annual_details_by_tech!$A$2:$A$1295, "HECO", annual_details_by_tech!$C$2:$C$1295, $F14, annual_details_by_tech!$D$2:$D$1295, $D14, annual_details_by_tech!$B$2:$B$1295, "capital_outlay")</f>
        <v>0</v>
      </c>
    </row>
    <row r="15" spans="1:30" s="9" customFormat="1" x14ac:dyDescent="0.2">
      <c r="A15" s="17"/>
      <c r="B15" s="6"/>
      <c r="C15" s="6"/>
      <c r="D15" s="32">
        <f>IF(AND(annual_details_by_tech!$A7="HECO",annual_details_by_tech!$B7=annual_details_by_tech!$B$2), annual_details_by_tech!$D7, "-
")</f>
        <v>2018</v>
      </c>
      <c r="E15" s="17"/>
      <c r="F15" s="32" t="str">
        <f>IF(AND(annual_details_by_tech!$A7="HECO",annual_details_by_tech!$B7=annual_details_by_tech!$B$2), annual_details_by_tech!$C7, "-
")</f>
        <v>IC_Schofield</v>
      </c>
      <c r="G15" s="33"/>
      <c r="H15" s="33"/>
      <c r="I15" s="33"/>
      <c r="J15" s="33">
        <f>SUMIFS(annual_details_by_tech!F$2:F$1295, annual_details_by_tech!$A$2:$A$1295, "HECO", annual_details_by_tech!$C$2:$C$1295, $F15, annual_details_by_tech!$D$2:$D$1295, $D15, annual_details_by_tech!$B$2:$B$1295, "capital_outlay")</f>
        <v>0</v>
      </c>
      <c r="K15" s="33">
        <f>SUMIFS(annual_details_by_tech!G$2:G$1295, annual_details_by_tech!$A$2:$A$1295, "HECO", annual_details_by_tech!$C$2:$C$1295, $F15, annual_details_by_tech!$D$2:$D$1295, $D15, annual_details_by_tech!$B$2:$B$1295, "capital_outlay")</f>
        <v>0</v>
      </c>
      <c r="L15" s="33">
        <f>SUMIFS(annual_details_by_tech!H$2:H$1295, annual_details_by_tech!$A$2:$A$1295, "HECO", annual_details_by_tech!$C$2:$C$1295, $F15, annual_details_by_tech!$D$2:$D$1295, $D15, annual_details_by_tech!$B$2:$B$1295, "capital_outlay")</f>
        <v>0</v>
      </c>
      <c r="M15" s="33">
        <f>SUMIFS(annual_details_by_tech!I$2:I$1295, annual_details_by_tech!$A$2:$A$1295, "HECO", annual_details_by_tech!$C$2:$C$1295, $F15, annual_details_by_tech!$D$2:$D$1295, $D15, annual_details_by_tech!$B$2:$B$1295, "capital_outlay")</f>
        <v>0</v>
      </c>
      <c r="N15" s="33">
        <f>SUMIFS(annual_details_by_tech!J$2:J$1295, annual_details_by_tech!$A$2:$A$1295, "HECO", annual_details_by_tech!$C$2:$C$1295, $F15, annual_details_by_tech!$D$2:$D$1295, $D15, annual_details_by_tech!$B$2:$B$1295, "capital_outlay")</f>
        <v>0</v>
      </c>
      <c r="O15" s="33">
        <f>SUMIFS(annual_details_by_tech!K$2:K$1295, annual_details_by_tech!$A$2:$A$1295, "HECO", annual_details_by_tech!$C$2:$C$1295, $F15, annual_details_by_tech!$D$2:$D$1295, $D15, annual_details_by_tech!$B$2:$B$1295, "capital_outlay")</f>
        <v>0</v>
      </c>
      <c r="P15" s="33">
        <f>SUMIFS(annual_details_by_tech!L$2:L$1295, annual_details_by_tech!$A$2:$A$1295, "HECO", annual_details_by_tech!$C$2:$C$1295, $F15, annual_details_by_tech!$D$2:$D$1295, $D15, annual_details_by_tech!$B$2:$B$1295, "capital_outlay")</f>
        <v>0</v>
      </c>
      <c r="Q15" s="33">
        <f>SUMIFS(annual_details_by_tech!M$2:M$1295, annual_details_by_tech!$A$2:$A$1295, "HECO", annual_details_by_tech!$C$2:$C$1295, $F15, annual_details_by_tech!$D$2:$D$1295, $D15, annual_details_by_tech!$B$2:$B$1295, "capital_outlay")</f>
        <v>0</v>
      </c>
      <c r="R15" s="33">
        <f>SUMIFS(annual_details_by_tech!N$2:N$1295, annual_details_by_tech!$A$2:$A$1295, "HECO", annual_details_by_tech!$C$2:$C$1295, $F15, annual_details_by_tech!$D$2:$D$1295, $D15, annual_details_by_tech!$B$2:$B$1295, "capital_outlay")</f>
        <v>0</v>
      </c>
      <c r="S15" s="33">
        <f>SUMIFS(annual_details_by_tech!O$2:O$1295, annual_details_by_tech!$A$2:$A$1295, "HECO", annual_details_by_tech!$C$2:$C$1295, $F15, annual_details_by_tech!$D$2:$D$1295, $D15, annual_details_by_tech!$B$2:$B$1295, "capital_outlay")</f>
        <v>0</v>
      </c>
      <c r="T15" s="33">
        <f>SUMIFS(annual_details_by_tech!P$2:P$1295, annual_details_by_tech!$A$2:$A$1295, "HECO", annual_details_by_tech!$C$2:$C$1295, $F15, annual_details_by_tech!$D$2:$D$1295, $D15, annual_details_by_tech!$B$2:$B$1295, "capital_outlay")</f>
        <v>0</v>
      </c>
      <c r="U15" s="33">
        <f>SUMIFS(annual_details_by_tech!Q$2:Q$1295, annual_details_by_tech!$A$2:$A$1295, "HECO", annual_details_by_tech!$C$2:$C$1295, $F15, annual_details_by_tech!$D$2:$D$1295, $D15, annual_details_by_tech!$B$2:$B$1295, "capital_outlay")</f>
        <v>0</v>
      </c>
      <c r="V15" s="33">
        <f>SUMIFS(annual_details_by_tech!R$2:R$1295, annual_details_by_tech!$A$2:$A$1295, "HECO", annual_details_by_tech!$C$2:$C$1295, $F15, annual_details_by_tech!$D$2:$D$1295, $D15, annual_details_by_tech!$B$2:$B$1295, "capital_outlay")</f>
        <v>0</v>
      </c>
      <c r="W15" s="33">
        <f>SUMIFS(annual_details_by_tech!S$2:S$1295, annual_details_by_tech!$A$2:$A$1295, "HECO", annual_details_by_tech!$C$2:$C$1295, $F15, annual_details_by_tech!$D$2:$D$1295, $D15, annual_details_by_tech!$B$2:$B$1295, "capital_outlay")</f>
        <v>0</v>
      </c>
      <c r="X15" s="33">
        <f>SUMIFS(annual_details_by_tech!T$2:T$1295, annual_details_by_tech!$A$2:$A$1295, "HECO", annual_details_by_tech!$C$2:$C$1295, $F15, annual_details_by_tech!$D$2:$D$1295, $D15, annual_details_by_tech!$B$2:$B$1295, "capital_outlay")</f>
        <v>0</v>
      </c>
      <c r="Y15" s="33">
        <f>SUMIFS(annual_details_by_tech!U$2:U$1295, annual_details_by_tech!$A$2:$A$1295, "HECO", annual_details_by_tech!$C$2:$C$1295, $F15, annual_details_by_tech!$D$2:$D$1295, $D15, annual_details_by_tech!$B$2:$B$1295, "capital_outlay")</f>
        <v>0</v>
      </c>
      <c r="Z15" s="33">
        <f>SUMIFS(annual_details_by_tech!V$2:V$1295, annual_details_by_tech!$A$2:$A$1295, "HECO", annual_details_by_tech!$C$2:$C$1295, $F15, annual_details_by_tech!$D$2:$D$1295, $D15, annual_details_by_tech!$B$2:$B$1295, "capital_outlay")</f>
        <v>0</v>
      </c>
      <c r="AA15" s="33">
        <f>SUMIFS(annual_details_by_tech!W$2:W$1295, annual_details_by_tech!$A$2:$A$1295, "HECO", annual_details_by_tech!$C$2:$C$1295, $F15, annual_details_by_tech!$D$2:$D$1295, $D15, annual_details_by_tech!$B$2:$B$1295, "capital_outlay")</f>
        <v>0</v>
      </c>
      <c r="AB15" s="33">
        <f>SUMIFS(annual_details_by_tech!X$2:X$1295, annual_details_by_tech!$A$2:$A$1295, "HECO", annual_details_by_tech!$C$2:$C$1295, $F15, annual_details_by_tech!$D$2:$D$1295, $D15, annual_details_by_tech!$B$2:$B$1295, "capital_outlay")</f>
        <v>0</v>
      </c>
    </row>
    <row r="16" spans="1:30" s="9" customFormat="1" x14ac:dyDescent="0.2">
      <c r="A16" s="17"/>
      <c r="B16" s="6"/>
      <c r="C16" s="6"/>
      <c r="D16" s="32">
        <f>IF(AND(annual_details_by_tech!$A8="HECO",annual_details_by_tech!$B8=annual_details_by_tech!$B$2), annual_details_by_tech!$D8, "-
")</f>
        <v>1963</v>
      </c>
      <c r="E16" s="17"/>
      <c r="F16" s="32" t="str">
        <f>IF(AND(annual_details_by_tech!$A8="HECO",annual_details_by_tech!$B8=annual_details_by_tech!$B$2), annual_details_by_tech!$C8, "-
")</f>
        <v>Kahe_1</v>
      </c>
      <c r="G16" s="33"/>
      <c r="H16" s="33"/>
      <c r="I16" s="33"/>
      <c r="J16" s="33">
        <f>SUMIFS(annual_details_by_tech!F$2:F$1295, annual_details_by_tech!$A$2:$A$1295, "HECO", annual_details_by_tech!$C$2:$C$1295, $F16, annual_details_by_tech!$D$2:$D$1295, $D16, annual_details_by_tech!$B$2:$B$1295, "capital_outlay")</f>
        <v>0</v>
      </c>
      <c r="K16" s="33">
        <f>SUMIFS(annual_details_by_tech!G$2:G$1295, annual_details_by_tech!$A$2:$A$1295, "HECO", annual_details_by_tech!$C$2:$C$1295, $F16, annual_details_by_tech!$D$2:$D$1295, $D16, annual_details_by_tech!$B$2:$B$1295, "capital_outlay")</f>
        <v>0</v>
      </c>
      <c r="L16" s="33">
        <f>SUMIFS(annual_details_by_tech!H$2:H$1295, annual_details_by_tech!$A$2:$A$1295, "HECO", annual_details_by_tech!$C$2:$C$1295, $F16, annual_details_by_tech!$D$2:$D$1295, $D16, annual_details_by_tech!$B$2:$B$1295, "capital_outlay")</f>
        <v>0</v>
      </c>
      <c r="M16" s="33">
        <f>SUMIFS(annual_details_by_tech!I$2:I$1295, annual_details_by_tech!$A$2:$A$1295, "HECO", annual_details_by_tech!$C$2:$C$1295, $F16, annual_details_by_tech!$D$2:$D$1295, $D16, annual_details_by_tech!$B$2:$B$1295, "capital_outlay")</f>
        <v>0</v>
      </c>
      <c r="N16" s="33">
        <f>SUMIFS(annual_details_by_tech!J$2:J$1295, annual_details_by_tech!$A$2:$A$1295, "HECO", annual_details_by_tech!$C$2:$C$1295, $F16, annual_details_by_tech!$D$2:$D$1295, $D16, annual_details_by_tech!$B$2:$B$1295, "capital_outlay")</f>
        <v>0</v>
      </c>
      <c r="O16" s="33">
        <f>SUMIFS(annual_details_by_tech!K$2:K$1295, annual_details_by_tech!$A$2:$A$1295, "HECO", annual_details_by_tech!$C$2:$C$1295, $F16, annual_details_by_tech!$D$2:$D$1295, $D16, annual_details_by_tech!$B$2:$B$1295, "capital_outlay")</f>
        <v>0</v>
      </c>
      <c r="P16" s="33">
        <f>SUMIFS(annual_details_by_tech!L$2:L$1295, annual_details_by_tech!$A$2:$A$1295, "HECO", annual_details_by_tech!$C$2:$C$1295, $F16, annual_details_by_tech!$D$2:$D$1295, $D16, annual_details_by_tech!$B$2:$B$1295, "capital_outlay")</f>
        <v>0</v>
      </c>
      <c r="Q16" s="33">
        <f>SUMIFS(annual_details_by_tech!M$2:M$1295, annual_details_by_tech!$A$2:$A$1295, "HECO", annual_details_by_tech!$C$2:$C$1295, $F16, annual_details_by_tech!$D$2:$D$1295, $D16, annual_details_by_tech!$B$2:$B$1295, "capital_outlay")</f>
        <v>0</v>
      </c>
      <c r="R16" s="33">
        <f>SUMIFS(annual_details_by_tech!N$2:N$1295, annual_details_by_tech!$A$2:$A$1295, "HECO", annual_details_by_tech!$C$2:$C$1295, $F16, annual_details_by_tech!$D$2:$D$1295, $D16, annual_details_by_tech!$B$2:$B$1295, "capital_outlay")</f>
        <v>0</v>
      </c>
      <c r="S16" s="33">
        <f>SUMIFS(annual_details_by_tech!O$2:O$1295, annual_details_by_tech!$A$2:$A$1295, "HECO", annual_details_by_tech!$C$2:$C$1295, $F16, annual_details_by_tech!$D$2:$D$1295, $D16, annual_details_by_tech!$B$2:$B$1295, "capital_outlay")</f>
        <v>0</v>
      </c>
      <c r="T16" s="33">
        <f>SUMIFS(annual_details_by_tech!P$2:P$1295, annual_details_by_tech!$A$2:$A$1295, "HECO", annual_details_by_tech!$C$2:$C$1295, $F16, annual_details_by_tech!$D$2:$D$1295, $D16, annual_details_by_tech!$B$2:$B$1295, "capital_outlay")</f>
        <v>0</v>
      </c>
      <c r="U16" s="33">
        <f>SUMIFS(annual_details_by_tech!Q$2:Q$1295, annual_details_by_tech!$A$2:$A$1295, "HECO", annual_details_by_tech!$C$2:$C$1295, $F16, annual_details_by_tech!$D$2:$D$1295, $D16, annual_details_by_tech!$B$2:$B$1295, "capital_outlay")</f>
        <v>0</v>
      </c>
      <c r="V16" s="33">
        <f>SUMIFS(annual_details_by_tech!R$2:R$1295, annual_details_by_tech!$A$2:$A$1295, "HECO", annual_details_by_tech!$C$2:$C$1295, $F16, annual_details_by_tech!$D$2:$D$1295, $D16, annual_details_by_tech!$B$2:$B$1295, "capital_outlay")</f>
        <v>0</v>
      </c>
      <c r="W16" s="33">
        <f>SUMIFS(annual_details_by_tech!S$2:S$1295, annual_details_by_tech!$A$2:$A$1295, "HECO", annual_details_by_tech!$C$2:$C$1295, $F16, annual_details_by_tech!$D$2:$D$1295, $D16, annual_details_by_tech!$B$2:$B$1295, "capital_outlay")</f>
        <v>0</v>
      </c>
      <c r="X16" s="33">
        <f>SUMIFS(annual_details_by_tech!T$2:T$1295, annual_details_by_tech!$A$2:$A$1295, "HECO", annual_details_by_tech!$C$2:$C$1295, $F16, annual_details_by_tech!$D$2:$D$1295, $D16, annual_details_by_tech!$B$2:$B$1295, "capital_outlay")</f>
        <v>0</v>
      </c>
      <c r="Y16" s="33">
        <f>SUMIFS(annual_details_by_tech!U$2:U$1295, annual_details_by_tech!$A$2:$A$1295, "HECO", annual_details_by_tech!$C$2:$C$1295, $F16, annual_details_by_tech!$D$2:$D$1295, $D16, annual_details_by_tech!$B$2:$B$1295, "capital_outlay")</f>
        <v>0</v>
      </c>
      <c r="Z16" s="33">
        <f>SUMIFS(annual_details_by_tech!V$2:V$1295, annual_details_by_tech!$A$2:$A$1295, "HECO", annual_details_by_tech!$C$2:$C$1295, $F16, annual_details_by_tech!$D$2:$D$1295, $D16, annual_details_by_tech!$B$2:$B$1295, "capital_outlay")</f>
        <v>0</v>
      </c>
      <c r="AA16" s="33">
        <f>SUMIFS(annual_details_by_tech!W$2:W$1295, annual_details_by_tech!$A$2:$A$1295, "HECO", annual_details_by_tech!$C$2:$C$1295, $F16, annual_details_by_tech!$D$2:$D$1295, $D16, annual_details_by_tech!$B$2:$B$1295, "capital_outlay")</f>
        <v>0</v>
      </c>
      <c r="AB16" s="33">
        <f>SUMIFS(annual_details_by_tech!X$2:X$1295, annual_details_by_tech!$A$2:$A$1295, "HECO", annual_details_by_tech!$C$2:$C$1295, $F16, annual_details_by_tech!$D$2:$D$1295, $D16, annual_details_by_tech!$B$2:$B$1295, "capital_outlay")</f>
        <v>0</v>
      </c>
    </row>
    <row r="17" spans="1:28" s="9" customFormat="1" x14ac:dyDescent="0.2">
      <c r="A17" s="17"/>
      <c r="B17" s="6"/>
      <c r="C17" s="6"/>
      <c r="D17" s="32">
        <f>IF(AND(annual_details_by_tech!$A9="HECO",annual_details_by_tech!$B9=annual_details_by_tech!$B$2), annual_details_by_tech!$D9, "-
")</f>
        <v>1964</v>
      </c>
      <c r="E17" s="17"/>
      <c r="F17" s="32" t="str">
        <f>IF(AND(annual_details_by_tech!$A9="HECO",annual_details_by_tech!$B9=annual_details_by_tech!$B$2), annual_details_by_tech!$C9, "-
")</f>
        <v>Kahe_2</v>
      </c>
      <c r="G17" s="33"/>
      <c r="H17" s="33"/>
      <c r="I17" s="33"/>
      <c r="J17" s="33">
        <f>SUMIFS(annual_details_by_tech!F$2:F$1295, annual_details_by_tech!$A$2:$A$1295, "HECO", annual_details_by_tech!$C$2:$C$1295, $F17, annual_details_by_tech!$D$2:$D$1295, $D17, annual_details_by_tech!$B$2:$B$1295, "capital_outlay")</f>
        <v>0</v>
      </c>
      <c r="K17" s="33">
        <f>SUMIFS(annual_details_by_tech!G$2:G$1295, annual_details_by_tech!$A$2:$A$1295, "HECO", annual_details_by_tech!$C$2:$C$1295, $F17, annual_details_by_tech!$D$2:$D$1295, $D17, annual_details_by_tech!$B$2:$B$1295, "capital_outlay")</f>
        <v>0</v>
      </c>
      <c r="L17" s="33">
        <f>SUMIFS(annual_details_by_tech!H$2:H$1295, annual_details_by_tech!$A$2:$A$1295, "HECO", annual_details_by_tech!$C$2:$C$1295, $F17, annual_details_by_tech!$D$2:$D$1295, $D17, annual_details_by_tech!$B$2:$B$1295, "capital_outlay")</f>
        <v>0</v>
      </c>
      <c r="M17" s="33">
        <f>SUMIFS(annual_details_by_tech!I$2:I$1295, annual_details_by_tech!$A$2:$A$1295, "HECO", annual_details_by_tech!$C$2:$C$1295, $F17, annual_details_by_tech!$D$2:$D$1295, $D17, annual_details_by_tech!$B$2:$B$1295, "capital_outlay")</f>
        <v>0</v>
      </c>
      <c r="N17" s="33">
        <f>SUMIFS(annual_details_by_tech!J$2:J$1295, annual_details_by_tech!$A$2:$A$1295, "HECO", annual_details_by_tech!$C$2:$C$1295, $F17, annual_details_by_tech!$D$2:$D$1295, $D17, annual_details_by_tech!$B$2:$B$1295, "capital_outlay")</f>
        <v>0</v>
      </c>
      <c r="O17" s="33">
        <f>SUMIFS(annual_details_by_tech!K$2:K$1295, annual_details_by_tech!$A$2:$A$1295, "HECO", annual_details_by_tech!$C$2:$C$1295, $F17, annual_details_by_tech!$D$2:$D$1295, $D17, annual_details_by_tech!$B$2:$B$1295, "capital_outlay")</f>
        <v>0</v>
      </c>
      <c r="P17" s="33">
        <f>SUMIFS(annual_details_by_tech!L$2:L$1295, annual_details_by_tech!$A$2:$A$1295, "HECO", annual_details_by_tech!$C$2:$C$1295, $F17, annual_details_by_tech!$D$2:$D$1295, $D17, annual_details_by_tech!$B$2:$B$1295, "capital_outlay")</f>
        <v>0</v>
      </c>
      <c r="Q17" s="33">
        <f>SUMIFS(annual_details_by_tech!M$2:M$1295, annual_details_by_tech!$A$2:$A$1295, "HECO", annual_details_by_tech!$C$2:$C$1295, $F17, annual_details_by_tech!$D$2:$D$1295, $D17, annual_details_by_tech!$B$2:$B$1295, "capital_outlay")</f>
        <v>0</v>
      </c>
      <c r="R17" s="33">
        <f>SUMIFS(annual_details_by_tech!N$2:N$1295, annual_details_by_tech!$A$2:$A$1295, "HECO", annual_details_by_tech!$C$2:$C$1295, $F17, annual_details_by_tech!$D$2:$D$1295, $D17, annual_details_by_tech!$B$2:$B$1295, "capital_outlay")</f>
        <v>0</v>
      </c>
      <c r="S17" s="33">
        <f>SUMIFS(annual_details_by_tech!O$2:O$1295, annual_details_by_tech!$A$2:$A$1295, "HECO", annual_details_by_tech!$C$2:$C$1295, $F17, annual_details_by_tech!$D$2:$D$1295, $D17, annual_details_by_tech!$B$2:$B$1295, "capital_outlay")</f>
        <v>0</v>
      </c>
      <c r="T17" s="33">
        <f>SUMIFS(annual_details_by_tech!P$2:P$1295, annual_details_by_tech!$A$2:$A$1295, "HECO", annual_details_by_tech!$C$2:$C$1295, $F17, annual_details_by_tech!$D$2:$D$1295, $D17, annual_details_by_tech!$B$2:$B$1295, "capital_outlay")</f>
        <v>0</v>
      </c>
      <c r="U17" s="33">
        <f>SUMIFS(annual_details_by_tech!Q$2:Q$1295, annual_details_by_tech!$A$2:$A$1295, "HECO", annual_details_by_tech!$C$2:$C$1295, $F17, annual_details_by_tech!$D$2:$D$1295, $D17, annual_details_by_tech!$B$2:$B$1295, "capital_outlay")</f>
        <v>0</v>
      </c>
      <c r="V17" s="33">
        <f>SUMIFS(annual_details_by_tech!R$2:R$1295, annual_details_by_tech!$A$2:$A$1295, "HECO", annual_details_by_tech!$C$2:$C$1295, $F17, annual_details_by_tech!$D$2:$D$1295, $D17, annual_details_by_tech!$B$2:$B$1295, "capital_outlay")</f>
        <v>0</v>
      </c>
      <c r="W17" s="33">
        <f>SUMIFS(annual_details_by_tech!S$2:S$1295, annual_details_by_tech!$A$2:$A$1295, "HECO", annual_details_by_tech!$C$2:$C$1295, $F17, annual_details_by_tech!$D$2:$D$1295, $D17, annual_details_by_tech!$B$2:$B$1295, "capital_outlay")</f>
        <v>0</v>
      </c>
      <c r="X17" s="33">
        <f>SUMIFS(annual_details_by_tech!T$2:T$1295, annual_details_by_tech!$A$2:$A$1295, "HECO", annual_details_by_tech!$C$2:$C$1295, $F17, annual_details_by_tech!$D$2:$D$1295, $D17, annual_details_by_tech!$B$2:$B$1295, "capital_outlay")</f>
        <v>0</v>
      </c>
      <c r="Y17" s="33">
        <f>SUMIFS(annual_details_by_tech!U$2:U$1295, annual_details_by_tech!$A$2:$A$1295, "HECO", annual_details_by_tech!$C$2:$C$1295, $F17, annual_details_by_tech!$D$2:$D$1295, $D17, annual_details_by_tech!$B$2:$B$1295, "capital_outlay")</f>
        <v>0</v>
      </c>
      <c r="Z17" s="33">
        <f>SUMIFS(annual_details_by_tech!V$2:V$1295, annual_details_by_tech!$A$2:$A$1295, "HECO", annual_details_by_tech!$C$2:$C$1295, $F17, annual_details_by_tech!$D$2:$D$1295, $D17, annual_details_by_tech!$B$2:$B$1295, "capital_outlay")</f>
        <v>0</v>
      </c>
      <c r="AA17" s="33">
        <f>SUMIFS(annual_details_by_tech!W$2:W$1295, annual_details_by_tech!$A$2:$A$1295, "HECO", annual_details_by_tech!$C$2:$C$1295, $F17, annual_details_by_tech!$D$2:$D$1295, $D17, annual_details_by_tech!$B$2:$B$1295, "capital_outlay")</f>
        <v>0</v>
      </c>
      <c r="AB17" s="33">
        <f>SUMIFS(annual_details_by_tech!X$2:X$1295, annual_details_by_tech!$A$2:$A$1295, "HECO", annual_details_by_tech!$C$2:$C$1295, $F17, annual_details_by_tech!$D$2:$D$1295, $D17, annual_details_by_tech!$B$2:$B$1295, "capital_outlay")</f>
        <v>0</v>
      </c>
    </row>
    <row r="18" spans="1:28" s="9" customFormat="1" x14ac:dyDescent="0.2">
      <c r="A18" s="17"/>
      <c r="B18" s="6"/>
      <c r="C18" s="6"/>
      <c r="D18" s="32">
        <f>IF(AND(annual_details_by_tech!$A10="HECO",annual_details_by_tech!$B10=annual_details_by_tech!$B$2), annual_details_by_tech!$D10, "-
")</f>
        <v>1970</v>
      </c>
      <c r="E18" s="17"/>
      <c r="F18" s="32" t="str">
        <f>IF(AND(annual_details_by_tech!$A10="HECO",annual_details_by_tech!$B10=annual_details_by_tech!$B$2), annual_details_by_tech!$C10, "-
")</f>
        <v>Kahe_3</v>
      </c>
      <c r="G18" s="33"/>
      <c r="H18" s="33"/>
      <c r="I18" s="33"/>
      <c r="J18" s="33">
        <f>SUMIFS(annual_details_by_tech!F$2:F$1295, annual_details_by_tech!$A$2:$A$1295, "HECO", annual_details_by_tech!$C$2:$C$1295, $F18, annual_details_by_tech!$D$2:$D$1295, $D18, annual_details_by_tech!$B$2:$B$1295, "capital_outlay")</f>
        <v>0</v>
      </c>
      <c r="K18" s="33">
        <f>SUMIFS(annual_details_by_tech!G$2:G$1295, annual_details_by_tech!$A$2:$A$1295, "HECO", annual_details_by_tech!$C$2:$C$1295, $F18, annual_details_by_tech!$D$2:$D$1295, $D18, annual_details_by_tech!$B$2:$B$1295, "capital_outlay")</f>
        <v>0</v>
      </c>
      <c r="L18" s="33">
        <f>SUMIFS(annual_details_by_tech!H$2:H$1295, annual_details_by_tech!$A$2:$A$1295, "HECO", annual_details_by_tech!$C$2:$C$1295, $F18, annual_details_by_tech!$D$2:$D$1295, $D18, annual_details_by_tech!$B$2:$B$1295, "capital_outlay")</f>
        <v>0</v>
      </c>
      <c r="M18" s="33">
        <f>SUMIFS(annual_details_by_tech!I$2:I$1295, annual_details_by_tech!$A$2:$A$1295, "HECO", annual_details_by_tech!$C$2:$C$1295, $F18, annual_details_by_tech!$D$2:$D$1295, $D18, annual_details_by_tech!$B$2:$B$1295, "capital_outlay")</f>
        <v>0</v>
      </c>
      <c r="N18" s="33">
        <f>SUMIFS(annual_details_by_tech!J$2:J$1295, annual_details_by_tech!$A$2:$A$1295, "HECO", annual_details_by_tech!$C$2:$C$1295, $F18, annual_details_by_tech!$D$2:$D$1295, $D18, annual_details_by_tech!$B$2:$B$1295, "capital_outlay")</f>
        <v>0</v>
      </c>
      <c r="O18" s="33">
        <f>SUMIFS(annual_details_by_tech!K$2:K$1295, annual_details_by_tech!$A$2:$A$1295, "HECO", annual_details_by_tech!$C$2:$C$1295, $F18, annual_details_by_tech!$D$2:$D$1295, $D18, annual_details_by_tech!$B$2:$B$1295, "capital_outlay")</f>
        <v>0</v>
      </c>
      <c r="P18" s="33">
        <f>SUMIFS(annual_details_by_tech!L$2:L$1295, annual_details_by_tech!$A$2:$A$1295, "HECO", annual_details_by_tech!$C$2:$C$1295, $F18, annual_details_by_tech!$D$2:$D$1295, $D18, annual_details_by_tech!$B$2:$B$1295, "capital_outlay")</f>
        <v>0</v>
      </c>
      <c r="Q18" s="33">
        <f>SUMIFS(annual_details_by_tech!M$2:M$1295, annual_details_by_tech!$A$2:$A$1295, "HECO", annual_details_by_tech!$C$2:$C$1295, $F18, annual_details_by_tech!$D$2:$D$1295, $D18, annual_details_by_tech!$B$2:$B$1295, "capital_outlay")</f>
        <v>0</v>
      </c>
      <c r="R18" s="33">
        <f>SUMIFS(annual_details_by_tech!N$2:N$1295, annual_details_by_tech!$A$2:$A$1295, "HECO", annual_details_by_tech!$C$2:$C$1295, $F18, annual_details_by_tech!$D$2:$D$1295, $D18, annual_details_by_tech!$B$2:$B$1295, "capital_outlay")</f>
        <v>0</v>
      </c>
      <c r="S18" s="33">
        <f>SUMIFS(annual_details_by_tech!O$2:O$1295, annual_details_by_tech!$A$2:$A$1295, "HECO", annual_details_by_tech!$C$2:$C$1295, $F18, annual_details_by_tech!$D$2:$D$1295, $D18, annual_details_by_tech!$B$2:$B$1295, "capital_outlay")</f>
        <v>0</v>
      </c>
      <c r="T18" s="33">
        <f>SUMIFS(annual_details_by_tech!P$2:P$1295, annual_details_by_tech!$A$2:$A$1295, "HECO", annual_details_by_tech!$C$2:$C$1295, $F18, annual_details_by_tech!$D$2:$D$1295, $D18, annual_details_by_tech!$B$2:$B$1295, "capital_outlay")</f>
        <v>0</v>
      </c>
      <c r="U18" s="33">
        <f>SUMIFS(annual_details_by_tech!Q$2:Q$1295, annual_details_by_tech!$A$2:$A$1295, "HECO", annual_details_by_tech!$C$2:$C$1295, $F18, annual_details_by_tech!$D$2:$D$1295, $D18, annual_details_by_tech!$B$2:$B$1295, "capital_outlay")</f>
        <v>0</v>
      </c>
      <c r="V18" s="33">
        <f>SUMIFS(annual_details_by_tech!R$2:R$1295, annual_details_by_tech!$A$2:$A$1295, "HECO", annual_details_by_tech!$C$2:$C$1295, $F18, annual_details_by_tech!$D$2:$D$1295, $D18, annual_details_by_tech!$B$2:$B$1295, "capital_outlay")</f>
        <v>0</v>
      </c>
      <c r="W18" s="33">
        <f>SUMIFS(annual_details_by_tech!S$2:S$1295, annual_details_by_tech!$A$2:$A$1295, "HECO", annual_details_by_tech!$C$2:$C$1295, $F18, annual_details_by_tech!$D$2:$D$1295, $D18, annual_details_by_tech!$B$2:$B$1295, "capital_outlay")</f>
        <v>0</v>
      </c>
      <c r="X18" s="33">
        <f>SUMIFS(annual_details_by_tech!T$2:T$1295, annual_details_by_tech!$A$2:$A$1295, "HECO", annual_details_by_tech!$C$2:$C$1295, $F18, annual_details_by_tech!$D$2:$D$1295, $D18, annual_details_by_tech!$B$2:$B$1295, "capital_outlay")</f>
        <v>0</v>
      </c>
      <c r="Y18" s="33">
        <f>SUMIFS(annual_details_by_tech!U$2:U$1295, annual_details_by_tech!$A$2:$A$1295, "HECO", annual_details_by_tech!$C$2:$C$1295, $F18, annual_details_by_tech!$D$2:$D$1295, $D18, annual_details_by_tech!$B$2:$B$1295, "capital_outlay")</f>
        <v>0</v>
      </c>
      <c r="Z18" s="33">
        <f>SUMIFS(annual_details_by_tech!V$2:V$1295, annual_details_by_tech!$A$2:$A$1295, "HECO", annual_details_by_tech!$C$2:$C$1295, $F18, annual_details_by_tech!$D$2:$D$1295, $D18, annual_details_by_tech!$B$2:$B$1295, "capital_outlay")</f>
        <v>0</v>
      </c>
      <c r="AA18" s="33">
        <f>SUMIFS(annual_details_by_tech!W$2:W$1295, annual_details_by_tech!$A$2:$A$1295, "HECO", annual_details_by_tech!$C$2:$C$1295, $F18, annual_details_by_tech!$D$2:$D$1295, $D18, annual_details_by_tech!$B$2:$B$1295, "capital_outlay")</f>
        <v>0</v>
      </c>
      <c r="AB18" s="33">
        <f>SUMIFS(annual_details_by_tech!X$2:X$1295, annual_details_by_tech!$A$2:$A$1295, "HECO", annual_details_by_tech!$C$2:$C$1295, $F18, annual_details_by_tech!$D$2:$D$1295, $D18, annual_details_by_tech!$B$2:$B$1295, "capital_outlay")</f>
        <v>0</v>
      </c>
    </row>
    <row r="19" spans="1:28" s="9" customFormat="1" x14ac:dyDescent="0.2">
      <c r="A19" s="17"/>
      <c r="B19" s="6"/>
      <c r="C19" s="6"/>
      <c r="D19" s="32">
        <f>IF(AND(annual_details_by_tech!$A11="HECO",annual_details_by_tech!$B11=annual_details_by_tech!$B$2), annual_details_by_tech!$D11, "-
")</f>
        <v>1972</v>
      </c>
      <c r="E19" s="17"/>
      <c r="F19" s="32" t="str">
        <f>IF(AND(annual_details_by_tech!$A11="HECO",annual_details_by_tech!$B11=annual_details_by_tech!$B$2), annual_details_by_tech!$C11, "-
")</f>
        <v>Kahe_4</v>
      </c>
      <c r="G19" s="33"/>
      <c r="H19" s="33"/>
      <c r="I19" s="33"/>
      <c r="J19" s="33">
        <f>SUMIFS(annual_details_by_tech!F$2:F$1295, annual_details_by_tech!$A$2:$A$1295, "HECO", annual_details_by_tech!$C$2:$C$1295, $F19, annual_details_by_tech!$D$2:$D$1295, $D19, annual_details_by_tech!$B$2:$B$1295, "capital_outlay")</f>
        <v>0</v>
      </c>
      <c r="K19" s="33">
        <f>SUMIFS(annual_details_by_tech!G$2:G$1295, annual_details_by_tech!$A$2:$A$1295, "HECO", annual_details_by_tech!$C$2:$C$1295, $F19, annual_details_by_tech!$D$2:$D$1295, $D19, annual_details_by_tech!$B$2:$B$1295, "capital_outlay")</f>
        <v>0</v>
      </c>
      <c r="L19" s="33">
        <f>SUMIFS(annual_details_by_tech!H$2:H$1295, annual_details_by_tech!$A$2:$A$1295, "HECO", annual_details_by_tech!$C$2:$C$1295, $F19, annual_details_by_tech!$D$2:$D$1295, $D19, annual_details_by_tech!$B$2:$B$1295, "capital_outlay")</f>
        <v>0</v>
      </c>
      <c r="M19" s="33">
        <f>SUMIFS(annual_details_by_tech!I$2:I$1295, annual_details_by_tech!$A$2:$A$1295, "HECO", annual_details_by_tech!$C$2:$C$1295, $F19, annual_details_by_tech!$D$2:$D$1295, $D19, annual_details_by_tech!$B$2:$B$1295, "capital_outlay")</f>
        <v>0</v>
      </c>
      <c r="N19" s="33">
        <f>SUMIFS(annual_details_by_tech!J$2:J$1295, annual_details_by_tech!$A$2:$A$1295, "HECO", annual_details_by_tech!$C$2:$C$1295, $F19, annual_details_by_tech!$D$2:$D$1295, $D19, annual_details_by_tech!$B$2:$B$1295, "capital_outlay")</f>
        <v>0</v>
      </c>
      <c r="O19" s="33">
        <f>SUMIFS(annual_details_by_tech!K$2:K$1295, annual_details_by_tech!$A$2:$A$1295, "HECO", annual_details_by_tech!$C$2:$C$1295, $F19, annual_details_by_tech!$D$2:$D$1295, $D19, annual_details_by_tech!$B$2:$B$1295, "capital_outlay")</f>
        <v>0</v>
      </c>
      <c r="P19" s="33">
        <f>SUMIFS(annual_details_by_tech!L$2:L$1295, annual_details_by_tech!$A$2:$A$1295, "HECO", annual_details_by_tech!$C$2:$C$1295, $F19, annual_details_by_tech!$D$2:$D$1295, $D19, annual_details_by_tech!$B$2:$B$1295, "capital_outlay")</f>
        <v>0</v>
      </c>
      <c r="Q19" s="33">
        <f>SUMIFS(annual_details_by_tech!M$2:M$1295, annual_details_by_tech!$A$2:$A$1295, "HECO", annual_details_by_tech!$C$2:$C$1295, $F19, annual_details_by_tech!$D$2:$D$1295, $D19, annual_details_by_tech!$B$2:$B$1295, "capital_outlay")</f>
        <v>0</v>
      </c>
      <c r="R19" s="33">
        <f>SUMIFS(annual_details_by_tech!N$2:N$1295, annual_details_by_tech!$A$2:$A$1295, "HECO", annual_details_by_tech!$C$2:$C$1295, $F19, annual_details_by_tech!$D$2:$D$1295, $D19, annual_details_by_tech!$B$2:$B$1295, "capital_outlay")</f>
        <v>0</v>
      </c>
      <c r="S19" s="33">
        <f>SUMIFS(annual_details_by_tech!O$2:O$1295, annual_details_by_tech!$A$2:$A$1295, "HECO", annual_details_by_tech!$C$2:$C$1295, $F19, annual_details_by_tech!$D$2:$D$1295, $D19, annual_details_by_tech!$B$2:$B$1295, "capital_outlay")</f>
        <v>0</v>
      </c>
      <c r="T19" s="33">
        <f>SUMIFS(annual_details_by_tech!P$2:P$1295, annual_details_by_tech!$A$2:$A$1295, "HECO", annual_details_by_tech!$C$2:$C$1295, $F19, annual_details_by_tech!$D$2:$D$1295, $D19, annual_details_by_tech!$B$2:$B$1295, "capital_outlay")</f>
        <v>0</v>
      </c>
      <c r="U19" s="33">
        <f>SUMIFS(annual_details_by_tech!Q$2:Q$1295, annual_details_by_tech!$A$2:$A$1295, "HECO", annual_details_by_tech!$C$2:$C$1295, $F19, annual_details_by_tech!$D$2:$D$1295, $D19, annual_details_by_tech!$B$2:$B$1295, "capital_outlay")</f>
        <v>0</v>
      </c>
      <c r="V19" s="33">
        <f>SUMIFS(annual_details_by_tech!R$2:R$1295, annual_details_by_tech!$A$2:$A$1295, "HECO", annual_details_by_tech!$C$2:$C$1295, $F19, annual_details_by_tech!$D$2:$D$1295, $D19, annual_details_by_tech!$B$2:$B$1295, "capital_outlay")</f>
        <v>0</v>
      </c>
      <c r="W19" s="33">
        <f>SUMIFS(annual_details_by_tech!S$2:S$1295, annual_details_by_tech!$A$2:$A$1295, "HECO", annual_details_by_tech!$C$2:$C$1295, $F19, annual_details_by_tech!$D$2:$D$1295, $D19, annual_details_by_tech!$B$2:$B$1295, "capital_outlay")</f>
        <v>0</v>
      </c>
      <c r="X19" s="33">
        <f>SUMIFS(annual_details_by_tech!T$2:T$1295, annual_details_by_tech!$A$2:$A$1295, "HECO", annual_details_by_tech!$C$2:$C$1295, $F19, annual_details_by_tech!$D$2:$D$1295, $D19, annual_details_by_tech!$B$2:$B$1295, "capital_outlay")</f>
        <v>0</v>
      </c>
      <c r="Y19" s="33">
        <f>SUMIFS(annual_details_by_tech!U$2:U$1295, annual_details_by_tech!$A$2:$A$1295, "HECO", annual_details_by_tech!$C$2:$C$1295, $F19, annual_details_by_tech!$D$2:$D$1295, $D19, annual_details_by_tech!$B$2:$B$1295, "capital_outlay")</f>
        <v>0</v>
      </c>
      <c r="Z19" s="33">
        <f>SUMIFS(annual_details_by_tech!V$2:V$1295, annual_details_by_tech!$A$2:$A$1295, "HECO", annual_details_by_tech!$C$2:$C$1295, $F19, annual_details_by_tech!$D$2:$D$1295, $D19, annual_details_by_tech!$B$2:$B$1295, "capital_outlay")</f>
        <v>0</v>
      </c>
      <c r="AA19" s="33">
        <f>SUMIFS(annual_details_by_tech!W$2:W$1295, annual_details_by_tech!$A$2:$A$1295, "HECO", annual_details_by_tech!$C$2:$C$1295, $F19, annual_details_by_tech!$D$2:$D$1295, $D19, annual_details_by_tech!$B$2:$B$1295, "capital_outlay")</f>
        <v>0</v>
      </c>
      <c r="AB19" s="33">
        <f>SUMIFS(annual_details_by_tech!X$2:X$1295, annual_details_by_tech!$A$2:$A$1295, "HECO", annual_details_by_tech!$C$2:$C$1295, $F19, annual_details_by_tech!$D$2:$D$1295, $D19, annual_details_by_tech!$B$2:$B$1295, "capital_outlay")</f>
        <v>0</v>
      </c>
    </row>
    <row r="20" spans="1:28" s="9" customFormat="1" x14ac:dyDescent="0.2">
      <c r="A20" s="17"/>
      <c r="B20" s="6"/>
      <c r="C20" s="6"/>
      <c r="D20" s="32">
        <f>IF(AND(annual_details_by_tech!$A12="HECO",annual_details_by_tech!$B12=annual_details_by_tech!$B$2), annual_details_by_tech!$D12, "-
")</f>
        <v>1974</v>
      </c>
      <c r="E20" s="17"/>
      <c r="F20" s="32" t="str">
        <f>IF(AND(annual_details_by_tech!$A12="HECO",annual_details_by_tech!$B12=annual_details_by_tech!$B$2), annual_details_by_tech!$C12, "-
")</f>
        <v>Kahe_5</v>
      </c>
      <c r="G20" s="33"/>
      <c r="H20" s="33"/>
      <c r="I20" s="33"/>
      <c r="J20" s="33">
        <f>SUMIFS(annual_details_by_tech!F$2:F$1295, annual_details_by_tech!$A$2:$A$1295, "HECO", annual_details_by_tech!$C$2:$C$1295, $F20, annual_details_by_tech!$D$2:$D$1295, $D20, annual_details_by_tech!$B$2:$B$1295, "capital_outlay")</f>
        <v>0</v>
      </c>
      <c r="K20" s="33">
        <f>SUMIFS(annual_details_by_tech!G$2:G$1295, annual_details_by_tech!$A$2:$A$1295, "HECO", annual_details_by_tech!$C$2:$C$1295, $F20, annual_details_by_tech!$D$2:$D$1295, $D20, annual_details_by_tech!$B$2:$B$1295, "capital_outlay")</f>
        <v>0</v>
      </c>
      <c r="L20" s="33">
        <f>SUMIFS(annual_details_by_tech!H$2:H$1295, annual_details_by_tech!$A$2:$A$1295, "HECO", annual_details_by_tech!$C$2:$C$1295, $F20, annual_details_by_tech!$D$2:$D$1295, $D20, annual_details_by_tech!$B$2:$B$1295, "capital_outlay")</f>
        <v>0</v>
      </c>
      <c r="M20" s="33">
        <f>SUMIFS(annual_details_by_tech!I$2:I$1295, annual_details_by_tech!$A$2:$A$1295, "HECO", annual_details_by_tech!$C$2:$C$1295, $F20, annual_details_by_tech!$D$2:$D$1295, $D20, annual_details_by_tech!$B$2:$B$1295, "capital_outlay")</f>
        <v>0</v>
      </c>
      <c r="N20" s="33">
        <f>SUMIFS(annual_details_by_tech!J$2:J$1295, annual_details_by_tech!$A$2:$A$1295, "HECO", annual_details_by_tech!$C$2:$C$1295, $F20, annual_details_by_tech!$D$2:$D$1295, $D20, annual_details_by_tech!$B$2:$B$1295, "capital_outlay")</f>
        <v>0</v>
      </c>
      <c r="O20" s="33">
        <f>SUMIFS(annual_details_by_tech!K$2:K$1295, annual_details_by_tech!$A$2:$A$1295, "HECO", annual_details_by_tech!$C$2:$C$1295, $F20, annual_details_by_tech!$D$2:$D$1295, $D20, annual_details_by_tech!$B$2:$B$1295, "capital_outlay")</f>
        <v>0</v>
      </c>
      <c r="P20" s="33">
        <f>SUMIFS(annual_details_by_tech!L$2:L$1295, annual_details_by_tech!$A$2:$A$1295, "HECO", annual_details_by_tech!$C$2:$C$1295, $F20, annual_details_by_tech!$D$2:$D$1295, $D20, annual_details_by_tech!$B$2:$B$1295, "capital_outlay")</f>
        <v>0</v>
      </c>
      <c r="Q20" s="33">
        <f>SUMIFS(annual_details_by_tech!M$2:M$1295, annual_details_by_tech!$A$2:$A$1295, "HECO", annual_details_by_tech!$C$2:$C$1295, $F20, annual_details_by_tech!$D$2:$D$1295, $D20, annual_details_by_tech!$B$2:$B$1295, "capital_outlay")</f>
        <v>0</v>
      </c>
      <c r="R20" s="33">
        <f>SUMIFS(annual_details_by_tech!N$2:N$1295, annual_details_by_tech!$A$2:$A$1295, "HECO", annual_details_by_tech!$C$2:$C$1295, $F20, annual_details_by_tech!$D$2:$D$1295, $D20, annual_details_by_tech!$B$2:$B$1295, "capital_outlay")</f>
        <v>0</v>
      </c>
      <c r="S20" s="33">
        <f>SUMIFS(annual_details_by_tech!O$2:O$1295, annual_details_by_tech!$A$2:$A$1295, "HECO", annual_details_by_tech!$C$2:$C$1295, $F20, annual_details_by_tech!$D$2:$D$1295, $D20, annual_details_by_tech!$B$2:$B$1295, "capital_outlay")</f>
        <v>0</v>
      </c>
      <c r="T20" s="33">
        <f>SUMIFS(annual_details_by_tech!P$2:P$1295, annual_details_by_tech!$A$2:$A$1295, "HECO", annual_details_by_tech!$C$2:$C$1295, $F20, annual_details_by_tech!$D$2:$D$1295, $D20, annual_details_by_tech!$B$2:$B$1295, "capital_outlay")</f>
        <v>0</v>
      </c>
      <c r="U20" s="33">
        <f>SUMIFS(annual_details_by_tech!Q$2:Q$1295, annual_details_by_tech!$A$2:$A$1295, "HECO", annual_details_by_tech!$C$2:$C$1295, $F20, annual_details_by_tech!$D$2:$D$1295, $D20, annual_details_by_tech!$B$2:$B$1295, "capital_outlay")</f>
        <v>0</v>
      </c>
      <c r="V20" s="33">
        <f>SUMIFS(annual_details_by_tech!R$2:R$1295, annual_details_by_tech!$A$2:$A$1295, "HECO", annual_details_by_tech!$C$2:$C$1295, $F20, annual_details_by_tech!$D$2:$D$1295, $D20, annual_details_by_tech!$B$2:$B$1295, "capital_outlay")</f>
        <v>0</v>
      </c>
      <c r="W20" s="33">
        <f>SUMIFS(annual_details_by_tech!S$2:S$1295, annual_details_by_tech!$A$2:$A$1295, "HECO", annual_details_by_tech!$C$2:$C$1295, $F20, annual_details_by_tech!$D$2:$D$1295, $D20, annual_details_by_tech!$B$2:$B$1295, "capital_outlay")</f>
        <v>0</v>
      </c>
      <c r="X20" s="33">
        <f>SUMIFS(annual_details_by_tech!T$2:T$1295, annual_details_by_tech!$A$2:$A$1295, "HECO", annual_details_by_tech!$C$2:$C$1295, $F20, annual_details_by_tech!$D$2:$D$1295, $D20, annual_details_by_tech!$B$2:$B$1295, "capital_outlay")</f>
        <v>0</v>
      </c>
      <c r="Y20" s="33">
        <f>SUMIFS(annual_details_by_tech!U$2:U$1295, annual_details_by_tech!$A$2:$A$1295, "HECO", annual_details_by_tech!$C$2:$C$1295, $F20, annual_details_by_tech!$D$2:$D$1295, $D20, annual_details_by_tech!$B$2:$B$1295, "capital_outlay")</f>
        <v>0</v>
      </c>
      <c r="Z20" s="33">
        <f>SUMIFS(annual_details_by_tech!V$2:V$1295, annual_details_by_tech!$A$2:$A$1295, "HECO", annual_details_by_tech!$C$2:$C$1295, $F20, annual_details_by_tech!$D$2:$D$1295, $D20, annual_details_by_tech!$B$2:$B$1295, "capital_outlay")</f>
        <v>0</v>
      </c>
      <c r="AA20" s="33">
        <f>SUMIFS(annual_details_by_tech!W$2:W$1295, annual_details_by_tech!$A$2:$A$1295, "HECO", annual_details_by_tech!$C$2:$C$1295, $F20, annual_details_by_tech!$D$2:$D$1295, $D20, annual_details_by_tech!$B$2:$B$1295, "capital_outlay")</f>
        <v>0</v>
      </c>
      <c r="AB20" s="33">
        <f>SUMIFS(annual_details_by_tech!X$2:X$1295, annual_details_by_tech!$A$2:$A$1295, "HECO", annual_details_by_tech!$C$2:$C$1295, $F20, annual_details_by_tech!$D$2:$D$1295, $D20, annual_details_by_tech!$B$2:$B$1295, "capital_outlay")</f>
        <v>0</v>
      </c>
    </row>
    <row r="21" spans="1:28" s="9" customFormat="1" x14ac:dyDescent="0.2">
      <c r="A21" s="17"/>
      <c r="B21" s="6"/>
      <c r="C21" s="6"/>
      <c r="D21" s="32">
        <f>IF(AND(annual_details_by_tech!$A13="HECO",annual_details_by_tech!$B13=annual_details_by_tech!$B$2), annual_details_by_tech!$D13, "-
")</f>
        <v>1981</v>
      </c>
      <c r="E21" s="17"/>
      <c r="F21" s="32" t="str">
        <f>IF(AND(annual_details_by_tech!$A13="HECO",annual_details_by_tech!$B13=annual_details_by_tech!$B$2), annual_details_by_tech!$C13, "-
")</f>
        <v>Kahe_6</v>
      </c>
      <c r="G21" s="33"/>
      <c r="H21" s="33"/>
      <c r="I21" s="33"/>
      <c r="J21" s="33">
        <f>SUMIFS(annual_details_by_tech!F$2:F$1295, annual_details_by_tech!$A$2:$A$1295, "HECO", annual_details_by_tech!$C$2:$C$1295, $F21, annual_details_by_tech!$D$2:$D$1295, $D21, annual_details_by_tech!$B$2:$B$1295, "capital_outlay")</f>
        <v>0</v>
      </c>
      <c r="K21" s="33">
        <f>SUMIFS(annual_details_by_tech!G$2:G$1295, annual_details_by_tech!$A$2:$A$1295, "HECO", annual_details_by_tech!$C$2:$C$1295, $F21, annual_details_by_tech!$D$2:$D$1295, $D21, annual_details_by_tech!$B$2:$B$1295, "capital_outlay")</f>
        <v>0</v>
      </c>
      <c r="L21" s="33">
        <f>SUMIFS(annual_details_by_tech!H$2:H$1295, annual_details_by_tech!$A$2:$A$1295, "HECO", annual_details_by_tech!$C$2:$C$1295, $F21, annual_details_by_tech!$D$2:$D$1295, $D21, annual_details_by_tech!$B$2:$B$1295, "capital_outlay")</f>
        <v>0</v>
      </c>
      <c r="M21" s="33">
        <f>SUMIFS(annual_details_by_tech!I$2:I$1295, annual_details_by_tech!$A$2:$A$1295, "HECO", annual_details_by_tech!$C$2:$C$1295, $F21, annual_details_by_tech!$D$2:$D$1295, $D21, annual_details_by_tech!$B$2:$B$1295, "capital_outlay")</f>
        <v>0</v>
      </c>
      <c r="N21" s="33">
        <f>SUMIFS(annual_details_by_tech!J$2:J$1295, annual_details_by_tech!$A$2:$A$1295, "HECO", annual_details_by_tech!$C$2:$C$1295, $F21, annual_details_by_tech!$D$2:$D$1295, $D21, annual_details_by_tech!$B$2:$B$1295, "capital_outlay")</f>
        <v>0</v>
      </c>
      <c r="O21" s="33">
        <f>SUMIFS(annual_details_by_tech!K$2:K$1295, annual_details_by_tech!$A$2:$A$1295, "HECO", annual_details_by_tech!$C$2:$C$1295, $F21, annual_details_by_tech!$D$2:$D$1295, $D21, annual_details_by_tech!$B$2:$B$1295, "capital_outlay")</f>
        <v>0</v>
      </c>
      <c r="P21" s="33">
        <f>SUMIFS(annual_details_by_tech!L$2:L$1295, annual_details_by_tech!$A$2:$A$1295, "HECO", annual_details_by_tech!$C$2:$C$1295, $F21, annual_details_by_tech!$D$2:$D$1295, $D21, annual_details_by_tech!$B$2:$B$1295, "capital_outlay")</f>
        <v>0</v>
      </c>
      <c r="Q21" s="33">
        <f>SUMIFS(annual_details_by_tech!M$2:M$1295, annual_details_by_tech!$A$2:$A$1295, "HECO", annual_details_by_tech!$C$2:$C$1295, $F21, annual_details_by_tech!$D$2:$D$1295, $D21, annual_details_by_tech!$B$2:$B$1295, "capital_outlay")</f>
        <v>0</v>
      </c>
      <c r="R21" s="33">
        <f>SUMIFS(annual_details_by_tech!N$2:N$1295, annual_details_by_tech!$A$2:$A$1295, "HECO", annual_details_by_tech!$C$2:$C$1295, $F21, annual_details_by_tech!$D$2:$D$1295, $D21, annual_details_by_tech!$B$2:$B$1295, "capital_outlay")</f>
        <v>0</v>
      </c>
      <c r="S21" s="33">
        <f>SUMIFS(annual_details_by_tech!O$2:O$1295, annual_details_by_tech!$A$2:$A$1295, "HECO", annual_details_by_tech!$C$2:$C$1295, $F21, annual_details_by_tech!$D$2:$D$1295, $D21, annual_details_by_tech!$B$2:$B$1295, "capital_outlay")</f>
        <v>0</v>
      </c>
      <c r="T21" s="33">
        <f>SUMIFS(annual_details_by_tech!P$2:P$1295, annual_details_by_tech!$A$2:$A$1295, "HECO", annual_details_by_tech!$C$2:$C$1295, $F21, annual_details_by_tech!$D$2:$D$1295, $D21, annual_details_by_tech!$B$2:$B$1295, "capital_outlay")</f>
        <v>0</v>
      </c>
      <c r="U21" s="33">
        <f>SUMIFS(annual_details_by_tech!Q$2:Q$1295, annual_details_by_tech!$A$2:$A$1295, "HECO", annual_details_by_tech!$C$2:$C$1295, $F21, annual_details_by_tech!$D$2:$D$1295, $D21, annual_details_by_tech!$B$2:$B$1295, "capital_outlay")</f>
        <v>0</v>
      </c>
      <c r="V21" s="33">
        <f>SUMIFS(annual_details_by_tech!R$2:R$1295, annual_details_by_tech!$A$2:$A$1295, "HECO", annual_details_by_tech!$C$2:$C$1295, $F21, annual_details_by_tech!$D$2:$D$1295, $D21, annual_details_by_tech!$B$2:$B$1295, "capital_outlay")</f>
        <v>0</v>
      </c>
      <c r="W21" s="33">
        <f>SUMIFS(annual_details_by_tech!S$2:S$1295, annual_details_by_tech!$A$2:$A$1295, "HECO", annual_details_by_tech!$C$2:$C$1295, $F21, annual_details_by_tech!$D$2:$D$1295, $D21, annual_details_by_tech!$B$2:$B$1295, "capital_outlay")</f>
        <v>0</v>
      </c>
      <c r="X21" s="33">
        <f>SUMIFS(annual_details_by_tech!T$2:T$1295, annual_details_by_tech!$A$2:$A$1295, "HECO", annual_details_by_tech!$C$2:$C$1295, $F21, annual_details_by_tech!$D$2:$D$1295, $D21, annual_details_by_tech!$B$2:$B$1295, "capital_outlay")</f>
        <v>0</v>
      </c>
      <c r="Y21" s="33">
        <f>SUMIFS(annual_details_by_tech!U$2:U$1295, annual_details_by_tech!$A$2:$A$1295, "HECO", annual_details_by_tech!$C$2:$C$1295, $F21, annual_details_by_tech!$D$2:$D$1295, $D21, annual_details_by_tech!$B$2:$B$1295, "capital_outlay")</f>
        <v>0</v>
      </c>
      <c r="Z21" s="33">
        <f>SUMIFS(annual_details_by_tech!V$2:V$1295, annual_details_by_tech!$A$2:$A$1295, "HECO", annual_details_by_tech!$C$2:$C$1295, $F21, annual_details_by_tech!$D$2:$D$1295, $D21, annual_details_by_tech!$B$2:$B$1295, "capital_outlay")</f>
        <v>0</v>
      </c>
      <c r="AA21" s="33">
        <f>SUMIFS(annual_details_by_tech!W$2:W$1295, annual_details_by_tech!$A$2:$A$1295, "HECO", annual_details_by_tech!$C$2:$C$1295, $F21, annual_details_by_tech!$D$2:$D$1295, $D21, annual_details_by_tech!$B$2:$B$1295, "capital_outlay")</f>
        <v>0</v>
      </c>
      <c r="AB21" s="33">
        <f>SUMIFS(annual_details_by_tech!X$2:X$1295, annual_details_by_tech!$A$2:$A$1295, "HECO", annual_details_by_tech!$C$2:$C$1295, $F21, annual_details_by_tech!$D$2:$D$1295, $D21, annual_details_by_tech!$B$2:$B$1295, "capital_outlay")</f>
        <v>0</v>
      </c>
    </row>
    <row r="22" spans="1:28" s="9" customFormat="1" x14ac:dyDescent="0.2">
      <c r="A22" s="17"/>
      <c r="B22" s="6"/>
      <c r="C22" s="6"/>
      <c r="D22" s="32">
        <f>IF(AND(annual_details_by_tech!$A14="HECO",annual_details_by_tech!$B14=annual_details_by_tech!$B$2), annual_details_by_tech!$D14, "-
")</f>
        <v>1973</v>
      </c>
      <c r="E22" s="17"/>
      <c r="F22" s="32" t="str">
        <f>IF(AND(annual_details_by_tech!$A14="HECO",annual_details_by_tech!$B14=annual_details_by_tech!$B$2), annual_details_by_tech!$C14, "-
")</f>
        <v>Waiau_10</v>
      </c>
      <c r="G22" s="33"/>
      <c r="H22" s="33"/>
      <c r="I22" s="33"/>
      <c r="J22" s="33">
        <f>SUMIFS(annual_details_by_tech!F$2:F$1295, annual_details_by_tech!$A$2:$A$1295, "HECO", annual_details_by_tech!$C$2:$C$1295, $F22, annual_details_by_tech!$D$2:$D$1295, $D22, annual_details_by_tech!$B$2:$B$1295, "capital_outlay")</f>
        <v>0</v>
      </c>
      <c r="K22" s="33">
        <f>SUMIFS(annual_details_by_tech!G$2:G$1295, annual_details_by_tech!$A$2:$A$1295, "HECO", annual_details_by_tech!$C$2:$C$1295, $F22, annual_details_by_tech!$D$2:$D$1295, $D22, annual_details_by_tech!$B$2:$B$1295, "capital_outlay")</f>
        <v>0</v>
      </c>
      <c r="L22" s="33">
        <f>SUMIFS(annual_details_by_tech!H$2:H$1295, annual_details_by_tech!$A$2:$A$1295, "HECO", annual_details_by_tech!$C$2:$C$1295, $F22, annual_details_by_tech!$D$2:$D$1295, $D22, annual_details_by_tech!$B$2:$B$1295, "capital_outlay")</f>
        <v>0</v>
      </c>
      <c r="M22" s="33">
        <f>SUMIFS(annual_details_by_tech!I$2:I$1295, annual_details_by_tech!$A$2:$A$1295, "HECO", annual_details_by_tech!$C$2:$C$1295, $F22, annual_details_by_tech!$D$2:$D$1295, $D22, annual_details_by_tech!$B$2:$B$1295, "capital_outlay")</f>
        <v>0</v>
      </c>
      <c r="N22" s="33">
        <f>SUMIFS(annual_details_by_tech!J$2:J$1295, annual_details_by_tech!$A$2:$A$1295, "HECO", annual_details_by_tech!$C$2:$C$1295, $F22, annual_details_by_tech!$D$2:$D$1295, $D22, annual_details_by_tech!$B$2:$B$1295, "capital_outlay")</f>
        <v>0</v>
      </c>
      <c r="O22" s="33">
        <f>SUMIFS(annual_details_by_tech!K$2:K$1295, annual_details_by_tech!$A$2:$A$1295, "HECO", annual_details_by_tech!$C$2:$C$1295, $F22, annual_details_by_tech!$D$2:$D$1295, $D22, annual_details_by_tech!$B$2:$B$1295, "capital_outlay")</f>
        <v>0</v>
      </c>
      <c r="P22" s="33">
        <f>SUMIFS(annual_details_by_tech!L$2:L$1295, annual_details_by_tech!$A$2:$A$1295, "HECO", annual_details_by_tech!$C$2:$C$1295, $F22, annual_details_by_tech!$D$2:$D$1295, $D22, annual_details_by_tech!$B$2:$B$1295, "capital_outlay")</f>
        <v>0</v>
      </c>
      <c r="Q22" s="33">
        <f>SUMIFS(annual_details_by_tech!M$2:M$1295, annual_details_by_tech!$A$2:$A$1295, "HECO", annual_details_by_tech!$C$2:$C$1295, $F22, annual_details_by_tech!$D$2:$D$1295, $D22, annual_details_by_tech!$B$2:$B$1295, "capital_outlay")</f>
        <v>0</v>
      </c>
      <c r="R22" s="33">
        <f>SUMIFS(annual_details_by_tech!N$2:N$1295, annual_details_by_tech!$A$2:$A$1295, "HECO", annual_details_by_tech!$C$2:$C$1295, $F22, annual_details_by_tech!$D$2:$D$1295, $D22, annual_details_by_tech!$B$2:$B$1295, "capital_outlay")</f>
        <v>0</v>
      </c>
      <c r="S22" s="33">
        <f>SUMIFS(annual_details_by_tech!O$2:O$1295, annual_details_by_tech!$A$2:$A$1295, "HECO", annual_details_by_tech!$C$2:$C$1295, $F22, annual_details_by_tech!$D$2:$D$1295, $D22, annual_details_by_tech!$B$2:$B$1295, "capital_outlay")</f>
        <v>0</v>
      </c>
      <c r="T22" s="33">
        <f>SUMIFS(annual_details_by_tech!P$2:P$1295, annual_details_by_tech!$A$2:$A$1295, "HECO", annual_details_by_tech!$C$2:$C$1295, $F22, annual_details_by_tech!$D$2:$D$1295, $D22, annual_details_by_tech!$B$2:$B$1295, "capital_outlay")</f>
        <v>0</v>
      </c>
      <c r="U22" s="33">
        <f>SUMIFS(annual_details_by_tech!Q$2:Q$1295, annual_details_by_tech!$A$2:$A$1295, "HECO", annual_details_by_tech!$C$2:$C$1295, $F22, annual_details_by_tech!$D$2:$D$1295, $D22, annual_details_by_tech!$B$2:$B$1295, "capital_outlay")</f>
        <v>0</v>
      </c>
      <c r="V22" s="33">
        <f>SUMIFS(annual_details_by_tech!R$2:R$1295, annual_details_by_tech!$A$2:$A$1295, "HECO", annual_details_by_tech!$C$2:$C$1295, $F22, annual_details_by_tech!$D$2:$D$1295, $D22, annual_details_by_tech!$B$2:$B$1295, "capital_outlay")</f>
        <v>0</v>
      </c>
      <c r="W22" s="33">
        <f>SUMIFS(annual_details_by_tech!S$2:S$1295, annual_details_by_tech!$A$2:$A$1295, "HECO", annual_details_by_tech!$C$2:$C$1295, $F22, annual_details_by_tech!$D$2:$D$1295, $D22, annual_details_by_tech!$B$2:$B$1295, "capital_outlay")</f>
        <v>0</v>
      </c>
      <c r="X22" s="33">
        <f>SUMIFS(annual_details_by_tech!T$2:T$1295, annual_details_by_tech!$A$2:$A$1295, "HECO", annual_details_by_tech!$C$2:$C$1295, $F22, annual_details_by_tech!$D$2:$D$1295, $D22, annual_details_by_tech!$B$2:$B$1295, "capital_outlay")</f>
        <v>0</v>
      </c>
      <c r="Y22" s="33">
        <f>SUMIFS(annual_details_by_tech!U$2:U$1295, annual_details_by_tech!$A$2:$A$1295, "HECO", annual_details_by_tech!$C$2:$C$1295, $F22, annual_details_by_tech!$D$2:$D$1295, $D22, annual_details_by_tech!$B$2:$B$1295, "capital_outlay")</f>
        <v>0</v>
      </c>
      <c r="Z22" s="33">
        <f>SUMIFS(annual_details_by_tech!V$2:V$1295, annual_details_by_tech!$A$2:$A$1295, "HECO", annual_details_by_tech!$C$2:$C$1295, $F22, annual_details_by_tech!$D$2:$D$1295, $D22, annual_details_by_tech!$B$2:$B$1295, "capital_outlay")</f>
        <v>0</v>
      </c>
      <c r="AA22" s="33">
        <f>SUMIFS(annual_details_by_tech!W$2:W$1295, annual_details_by_tech!$A$2:$A$1295, "HECO", annual_details_by_tech!$C$2:$C$1295, $F22, annual_details_by_tech!$D$2:$D$1295, $D22, annual_details_by_tech!$B$2:$B$1295, "capital_outlay")</f>
        <v>0</v>
      </c>
      <c r="AB22" s="33">
        <f>SUMIFS(annual_details_by_tech!X$2:X$1295, annual_details_by_tech!$A$2:$A$1295, "HECO", annual_details_by_tech!$C$2:$C$1295, $F22, annual_details_by_tech!$D$2:$D$1295, $D22, annual_details_by_tech!$B$2:$B$1295, "capital_outlay")</f>
        <v>0</v>
      </c>
    </row>
    <row r="23" spans="1:28" s="9" customFormat="1" x14ac:dyDescent="0.2">
      <c r="A23" s="17"/>
      <c r="B23" s="6"/>
      <c r="C23" s="6"/>
      <c r="D23" s="32">
        <f>IF(AND(annual_details_by_tech!$A15="HECO",annual_details_by_tech!$B15=annual_details_by_tech!$B$2), annual_details_by_tech!$D15, "-
")</f>
        <v>1961</v>
      </c>
      <c r="E23" s="17"/>
      <c r="F23" s="32" t="str">
        <f>IF(AND(annual_details_by_tech!$A15="HECO",annual_details_by_tech!$B15=annual_details_by_tech!$B$2), annual_details_by_tech!$C15, "-
")</f>
        <v>Waiau_6</v>
      </c>
      <c r="G23" s="33"/>
      <c r="H23" s="33"/>
      <c r="I23" s="33"/>
      <c r="J23" s="33">
        <f>SUMIFS(annual_details_by_tech!F$2:F$1295, annual_details_by_tech!$A$2:$A$1295, "HECO", annual_details_by_tech!$C$2:$C$1295, $F23, annual_details_by_tech!$D$2:$D$1295, $D23, annual_details_by_tech!$B$2:$B$1295, "capital_outlay")</f>
        <v>0</v>
      </c>
      <c r="K23" s="33">
        <f>SUMIFS(annual_details_by_tech!G$2:G$1295, annual_details_by_tech!$A$2:$A$1295, "HECO", annual_details_by_tech!$C$2:$C$1295, $F23, annual_details_by_tech!$D$2:$D$1295, $D23, annual_details_by_tech!$B$2:$B$1295, "capital_outlay")</f>
        <v>0</v>
      </c>
      <c r="L23" s="33">
        <f>SUMIFS(annual_details_by_tech!H$2:H$1295, annual_details_by_tech!$A$2:$A$1295, "HECO", annual_details_by_tech!$C$2:$C$1295, $F23, annual_details_by_tech!$D$2:$D$1295, $D23, annual_details_by_tech!$B$2:$B$1295, "capital_outlay")</f>
        <v>0</v>
      </c>
      <c r="M23" s="33">
        <f>SUMIFS(annual_details_by_tech!I$2:I$1295, annual_details_by_tech!$A$2:$A$1295, "HECO", annual_details_by_tech!$C$2:$C$1295, $F23, annual_details_by_tech!$D$2:$D$1295, $D23, annual_details_by_tech!$B$2:$B$1295, "capital_outlay")</f>
        <v>0</v>
      </c>
      <c r="N23" s="33">
        <f>SUMIFS(annual_details_by_tech!J$2:J$1295, annual_details_by_tech!$A$2:$A$1295, "HECO", annual_details_by_tech!$C$2:$C$1295, $F23, annual_details_by_tech!$D$2:$D$1295, $D23, annual_details_by_tech!$B$2:$B$1295, "capital_outlay")</f>
        <v>0</v>
      </c>
      <c r="O23" s="33">
        <f>SUMIFS(annual_details_by_tech!K$2:K$1295, annual_details_by_tech!$A$2:$A$1295, "HECO", annual_details_by_tech!$C$2:$C$1295, $F23, annual_details_by_tech!$D$2:$D$1295, $D23, annual_details_by_tech!$B$2:$B$1295, "capital_outlay")</f>
        <v>0</v>
      </c>
      <c r="P23" s="33">
        <f>SUMIFS(annual_details_by_tech!L$2:L$1295, annual_details_by_tech!$A$2:$A$1295, "HECO", annual_details_by_tech!$C$2:$C$1295, $F23, annual_details_by_tech!$D$2:$D$1295, $D23, annual_details_by_tech!$B$2:$B$1295, "capital_outlay")</f>
        <v>0</v>
      </c>
      <c r="Q23" s="33">
        <f>SUMIFS(annual_details_by_tech!M$2:M$1295, annual_details_by_tech!$A$2:$A$1295, "HECO", annual_details_by_tech!$C$2:$C$1295, $F23, annual_details_by_tech!$D$2:$D$1295, $D23, annual_details_by_tech!$B$2:$B$1295, "capital_outlay")</f>
        <v>0</v>
      </c>
      <c r="R23" s="33">
        <f>SUMIFS(annual_details_by_tech!N$2:N$1295, annual_details_by_tech!$A$2:$A$1295, "HECO", annual_details_by_tech!$C$2:$C$1295, $F23, annual_details_by_tech!$D$2:$D$1295, $D23, annual_details_by_tech!$B$2:$B$1295, "capital_outlay")</f>
        <v>0</v>
      </c>
      <c r="S23" s="33">
        <f>SUMIFS(annual_details_by_tech!O$2:O$1295, annual_details_by_tech!$A$2:$A$1295, "HECO", annual_details_by_tech!$C$2:$C$1295, $F23, annual_details_by_tech!$D$2:$D$1295, $D23, annual_details_by_tech!$B$2:$B$1295, "capital_outlay")</f>
        <v>0</v>
      </c>
      <c r="T23" s="33">
        <f>SUMIFS(annual_details_by_tech!P$2:P$1295, annual_details_by_tech!$A$2:$A$1295, "HECO", annual_details_by_tech!$C$2:$C$1295, $F23, annual_details_by_tech!$D$2:$D$1295, $D23, annual_details_by_tech!$B$2:$B$1295, "capital_outlay")</f>
        <v>0</v>
      </c>
      <c r="U23" s="33">
        <f>SUMIFS(annual_details_by_tech!Q$2:Q$1295, annual_details_by_tech!$A$2:$A$1295, "HECO", annual_details_by_tech!$C$2:$C$1295, $F23, annual_details_by_tech!$D$2:$D$1295, $D23, annual_details_by_tech!$B$2:$B$1295, "capital_outlay")</f>
        <v>0</v>
      </c>
      <c r="V23" s="33">
        <f>SUMIFS(annual_details_by_tech!R$2:R$1295, annual_details_by_tech!$A$2:$A$1295, "HECO", annual_details_by_tech!$C$2:$C$1295, $F23, annual_details_by_tech!$D$2:$D$1295, $D23, annual_details_by_tech!$B$2:$B$1295, "capital_outlay")</f>
        <v>0</v>
      </c>
      <c r="W23" s="33">
        <f>SUMIFS(annual_details_by_tech!S$2:S$1295, annual_details_by_tech!$A$2:$A$1295, "HECO", annual_details_by_tech!$C$2:$C$1295, $F23, annual_details_by_tech!$D$2:$D$1295, $D23, annual_details_by_tech!$B$2:$B$1295, "capital_outlay")</f>
        <v>0</v>
      </c>
      <c r="X23" s="33">
        <f>SUMIFS(annual_details_by_tech!T$2:T$1295, annual_details_by_tech!$A$2:$A$1295, "HECO", annual_details_by_tech!$C$2:$C$1295, $F23, annual_details_by_tech!$D$2:$D$1295, $D23, annual_details_by_tech!$B$2:$B$1295, "capital_outlay")</f>
        <v>0</v>
      </c>
      <c r="Y23" s="33">
        <f>SUMIFS(annual_details_by_tech!U$2:U$1295, annual_details_by_tech!$A$2:$A$1295, "HECO", annual_details_by_tech!$C$2:$C$1295, $F23, annual_details_by_tech!$D$2:$D$1295, $D23, annual_details_by_tech!$B$2:$B$1295, "capital_outlay")</f>
        <v>0</v>
      </c>
      <c r="Z23" s="33">
        <f>SUMIFS(annual_details_by_tech!V$2:V$1295, annual_details_by_tech!$A$2:$A$1295, "HECO", annual_details_by_tech!$C$2:$C$1295, $F23, annual_details_by_tech!$D$2:$D$1295, $D23, annual_details_by_tech!$B$2:$B$1295, "capital_outlay")</f>
        <v>0</v>
      </c>
      <c r="AA23" s="33">
        <f>SUMIFS(annual_details_by_tech!W$2:W$1295, annual_details_by_tech!$A$2:$A$1295, "HECO", annual_details_by_tech!$C$2:$C$1295, $F23, annual_details_by_tech!$D$2:$D$1295, $D23, annual_details_by_tech!$B$2:$B$1295, "capital_outlay")</f>
        <v>0</v>
      </c>
      <c r="AB23" s="33">
        <f>SUMIFS(annual_details_by_tech!X$2:X$1295, annual_details_by_tech!$A$2:$A$1295, "HECO", annual_details_by_tech!$C$2:$C$1295, $F23, annual_details_by_tech!$D$2:$D$1295, $D23, annual_details_by_tech!$B$2:$B$1295, "capital_outlay")</f>
        <v>0</v>
      </c>
    </row>
    <row r="24" spans="1:28" s="9" customFormat="1" x14ac:dyDescent="0.2">
      <c r="A24" s="17"/>
      <c r="B24" s="6"/>
      <c r="C24" s="6"/>
      <c r="D24" s="32">
        <f>IF(AND(annual_details_by_tech!$A16="HECO",annual_details_by_tech!$B16=annual_details_by_tech!$B$2), annual_details_by_tech!$D16, "-
")</f>
        <v>1966</v>
      </c>
      <c r="E24" s="17"/>
      <c r="F24" s="32" t="str">
        <f>IF(AND(annual_details_by_tech!$A16="HECO",annual_details_by_tech!$B16=annual_details_by_tech!$B$2), annual_details_by_tech!$C16, "-
")</f>
        <v>Waiau_7</v>
      </c>
      <c r="G24" s="33"/>
      <c r="H24" s="33"/>
      <c r="I24" s="33"/>
      <c r="J24" s="33">
        <f>SUMIFS(annual_details_by_tech!F$2:F$1295, annual_details_by_tech!$A$2:$A$1295, "HECO", annual_details_by_tech!$C$2:$C$1295, $F24, annual_details_by_tech!$D$2:$D$1295, $D24, annual_details_by_tech!$B$2:$B$1295, "capital_outlay")</f>
        <v>0</v>
      </c>
      <c r="K24" s="33">
        <f>SUMIFS(annual_details_by_tech!G$2:G$1295, annual_details_by_tech!$A$2:$A$1295, "HECO", annual_details_by_tech!$C$2:$C$1295, $F24, annual_details_by_tech!$D$2:$D$1295, $D24, annual_details_by_tech!$B$2:$B$1295, "capital_outlay")</f>
        <v>0</v>
      </c>
      <c r="L24" s="33">
        <f>SUMIFS(annual_details_by_tech!H$2:H$1295, annual_details_by_tech!$A$2:$A$1295, "HECO", annual_details_by_tech!$C$2:$C$1295, $F24, annual_details_by_tech!$D$2:$D$1295, $D24, annual_details_by_tech!$B$2:$B$1295, "capital_outlay")</f>
        <v>0</v>
      </c>
      <c r="M24" s="33">
        <f>SUMIFS(annual_details_by_tech!I$2:I$1295, annual_details_by_tech!$A$2:$A$1295, "HECO", annual_details_by_tech!$C$2:$C$1295, $F24, annual_details_by_tech!$D$2:$D$1295, $D24, annual_details_by_tech!$B$2:$B$1295, "capital_outlay")</f>
        <v>0</v>
      </c>
      <c r="N24" s="33">
        <f>SUMIFS(annual_details_by_tech!J$2:J$1295, annual_details_by_tech!$A$2:$A$1295, "HECO", annual_details_by_tech!$C$2:$C$1295, $F24, annual_details_by_tech!$D$2:$D$1295, $D24, annual_details_by_tech!$B$2:$B$1295, "capital_outlay")</f>
        <v>0</v>
      </c>
      <c r="O24" s="33">
        <f>SUMIFS(annual_details_by_tech!K$2:K$1295, annual_details_by_tech!$A$2:$A$1295, "HECO", annual_details_by_tech!$C$2:$C$1295, $F24, annual_details_by_tech!$D$2:$D$1295, $D24, annual_details_by_tech!$B$2:$B$1295, "capital_outlay")</f>
        <v>0</v>
      </c>
      <c r="P24" s="33">
        <f>SUMIFS(annual_details_by_tech!L$2:L$1295, annual_details_by_tech!$A$2:$A$1295, "HECO", annual_details_by_tech!$C$2:$C$1295, $F24, annual_details_by_tech!$D$2:$D$1295, $D24, annual_details_by_tech!$B$2:$B$1295, "capital_outlay")</f>
        <v>0</v>
      </c>
      <c r="Q24" s="33">
        <f>SUMIFS(annual_details_by_tech!M$2:M$1295, annual_details_by_tech!$A$2:$A$1295, "HECO", annual_details_by_tech!$C$2:$C$1295, $F24, annual_details_by_tech!$D$2:$D$1295, $D24, annual_details_by_tech!$B$2:$B$1295, "capital_outlay")</f>
        <v>0</v>
      </c>
      <c r="R24" s="33">
        <f>SUMIFS(annual_details_by_tech!N$2:N$1295, annual_details_by_tech!$A$2:$A$1295, "HECO", annual_details_by_tech!$C$2:$C$1295, $F24, annual_details_by_tech!$D$2:$D$1295, $D24, annual_details_by_tech!$B$2:$B$1295, "capital_outlay")</f>
        <v>0</v>
      </c>
      <c r="S24" s="33">
        <f>SUMIFS(annual_details_by_tech!O$2:O$1295, annual_details_by_tech!$A$2:$A$1295, "HECO", annual_details_by_tech!$C$2:$C$1295, $F24, annual_details_by_tech!$D$2:$D$1295, $D24, annual_details_by_tech!$B$2:$B$1295, "capital_outlay")</f>
        <v>0</v>
      </c>
      <c r="T24" s="33">
        <f>SUMIFS(annual_details_by_tech!P$2:P$1295, annual_details_by_tech!$A$2:$A$1295, "HECO", annual_details_by_tech!$C$2:$C$1295, $F24, annual_details_by_tech!$D$2:$D$1295, $D24, annual_details_by_tech!$B$2:$B$1295, "capital_outlay")</f>
        <v>0</v>
      </c>
      <c r="U24" s="33">
        <f>SUMIFS(annual_details_by_tech!Q$2:Q$1295, annual_details_by_tech!$A$2:$A$1295, "HECO", annual_details_by_tech!$C$2:$C$1295, $F24, annual_details_by_tech!$D$2:$D$1295, $D24, annual_details_by_tech!$B$2:$B$1295, "capital_outlay")</f>
        <v>0</v>
      </c>
      <c r="V24" s="33">
        <f>SUMIFS(annual_details_by_tech!R$2:R$1295, annual_details_by_tech!$A$2:$A$1295, "HECO", annual_details_by_tech!$C$2:$C$1295, $F24, annual_details_by_tech!$D$2:$D$1295, $D24, annual_details_by_tech!$B$2:$B$1295, "capital_outlay")</f>
        <v>0</v>
      </c>
      <c r="W24" s="33">
        <f>SUMIFS(annual_details_by_tech!S$2:S$1295, annual_details_by_tech!$A$2:$A$1295, "HECO", annual_details_by_tech!$C$2:$C$1295, $F24, annual_details_by_tech!$D$2:$D$1295, $D24, annual_details_by_tech!$B$2:$B$1295, "capital_outlay")</f>
        <v>0</v>
      </c>
      <c r="X24" s="33">
        <f>SUMIFS(annual_details_by_tech!T$2:T$1295, annual_details_by_tech!$A$2:$A$1295, "HECO", annual_details_by_tech!$C$2:$C$1295, $F24, annual_details_by_tech!$D$2:$D$1295, $D24, annual_details_by_tech!$B$2:$B$1295, "capital_outlay")</f>
        <v>0</v>
      </c>
      <c r="Y24" s="33">
        <f>SUMIFS(annual_details_by_tech!U$2:U$1295, annual_details_by_tech!$A$2:$A$1295, "HECO", annual_details_by_tech!$C$2:$C$1295, $F24, annual_details_by_tech!$D$2:$D$1295, $D24, annual_details_by_tech!$B$2:$B$1295, "capital_outlay")</f>
        <v>0</v>
      </c>
      <c r="Z24" s="33">
        <f>SUMIFS(annual_details_by_tech!V$2:V$1295, annual_details_by_tech!$A$2:$A$1295, "HECO", annual_details_by_tech!$C$2:$C$1295, $F24, annual_details_by_tech!$D$2:$D$1295, $D24, annual_details_by_tech!$B$2:$B$1295, "capital_outlay")</f>
        <v>0</v>
      </c>
      <c r="AA24" s="33">
        <f>SUMIFS(annual_details_by_tech!W$2:W$1295, annual_details_by_tech!$A$2:$A$1295, "HECO", annual_details_by_tech!$C$2:$C$1295, $F24, annual_details_by_tech!$D$2:$D$1295, $D24, annual_details_by_tech!$B$2:$B$1295, "capital_outlay")</f>
        <v>0</v>
      </c>
      <c r="AB24" s="33">
        <f>SUMIFS(annual_details_by_tech!X$2:X$1295, annual_details_by_tech!$A$2:$A$1295, "HECO", annual_details_by_tech!$C$2:$C$1295, $F24, annual_details_by_tech!$D$2:$D$1295, $D24, annual_details_by_tech!$B$2:$B$1295, "capital_outlay")</f>
        <v>0</v>
      </c>
    </row>
    <row r="25" spans="1:28" s="9" customFormat="1" x14ac:dyDescent="0.2">
      <c r="A25" s="17"/>
      <c r="B25" s="6"/>
      <c r="C25" s="6"/>
      <c r="D25" s="32">
        <f>IF(AND(annual_details_by_tech!$A17="HECO",annual_details_by_tech!$B17=annual_details_by_tech!$B$2), annual_details_by_tech!$D17, "-
")</f>
        <v>1968</v>
      </c>
      <c r="E25" s="17"/>
      <c r="F25" s="32" t="str">
        <f>IF(AND(annual_details_by_tech!$A17="HECO",annual_details_by_tech!$B17=annual_details_by_tech!$B$2), annual_details_by_tech!$C17, "-
")</f>
        <v>Waiau_8</v>
      </c>
      <c r="G25" s="33"/>
      <c r="H25" s="33"/>
      <c r="I25" s="33"/>
      <c r="J25" s="33">
        <f>SUMIFS(annual_details_by_tech!F$2:F$1295, annual_details_by_tech!$A$2:$A$1295, "HECO", annual_details_by_tech!$C$2:$C$1295, $F25, annual_details_by_tech!$D$2:$D$1295, $D25, annual_details_by_tech!$B$2:$B$1295, "capital_outlay")</f>
        <v>0</v>
      </c>
      <c r="K25" s="33">
        <f>SUMIFS(annual_details_by_tech!G$2:G$1295, annual_details_by_tech!$A$2:$A$1295, "HECO", annual_details_by_tech!$C$2:$C$1295, $F25, annual_details_by_tech!$D$2:$D$1295, $D25, annual_details_by_tech!$B$2:$B$1295, "capital_outlay")</f>
        <v>0</v>
      </c>
      <c r="L25" s="33">
        <f>SUMIFS(annual_details_by_tech!H$2:H$1295, annual_details_by_tech!$A$2:$A$1295, "HECO", annual_details_by_tech!$C$2:$C$1295, $F25, annual_details_by_tech!$D$2:$D$1295, $D25, annual_details_by_tech!$B$2:$B$1295, "capital_outlay")</f>
        <v>0</v>
      </c>
      <c r="M25" s="33">
        <f>SUMIFS(annual_details_by_tech!I$2:I$1295, annual_details_by_tech!$A$2:$A$1295, "HECO", annual_details_by_tech!$C$2:$C$1295, $F25, annual_details_by_tech!$D$2:$D$1295, $D25, annual_details_by_tech!$B$2:$B$1295, "capital_outlay")</f>
        <v>0</v>
      </c>
      <c r="N25" s="33">
        <f>SUMIFS(annual_details_by_tech!J$2:J$1295, annual_details_by_tech!$A$2:$A$1295, "HECO", annual_details_by_tech!$C$2:$C$1295, $F25, annual_details_by_tech!$D$2:$D$1295, $D25, annual_details_by_tech!$B$2:$B$1295, "capital_outlay")</f>
        <v>0</v>
      </c>
      <c r="O25" s="33">
        <f>SUMIFS(annual_details_by_tech!K$2:K$1295, annual_details_by_tech!$A$2:$A$1295, "HECO", annual_details_by_tech!$C$2:$C$1295, $F25, annual_details_by_tech!$D$2:$D$1295, $D25, annual_details_by_tech!$B$2:$B$1295, "capital_outlay")</f>
        <v>0</v>
      </c>
      <c r="P25" s="33">
        <f>SUMIFS(annual_details_by_tech!L$2:L$1295, annual_details_by_tech!$A$2:$A$1295, "HECO", annual_details_by_tech!$C$2:$C$1295, $F25, annual_details_by_tech!$D$2:$D$1295, $D25, annual_details_by_tech!$B$2:$B$1295, "capital_outlay")</f>
        <v>0</v>
      </c>
      <c r="Q25" s="33">
        <f>SUMIFS(annual_details_by_tech!M$2:M$1295, annual_details_by_tech!$A$2:$A$1295, "HECO", annual_details_by_tech!$C$2:$C$1295, $F25, annual_details_by_tech!$D$2:$D$1295, $D25, annual_details_by_tech!$B$2:$B$1295, "capital_outlay")</f>
        <v>0</v>
      </c>
      <c r="R25" s="33">
        <f>SUMIFS(annual_details_by_tech!N$2:N$1295, annual_details_by_tech!$A$2:$A$1295, "HECO", annual_details_by_tech!$C$2:$C$1295, $F25, annual_details_by_tech!$D$2:$D$1295, $D25, annual_details_by_tech!$B$2:$B$1295, "capital_outlay")</f>
        <v>0</v>
      </c>
      <c r="S25" s="33">
        <f>SUMIFS(annual_details_by_tech!O$2:O$1295, annual_details_by_tech!$A$2:$A$1295, "HECO", annual_details_by_tech!$C$2:$C$1295, $F25, annual_details_by_tech!$D$2:$D$1295, $D25, annual_details_by_tech!$B$2:$B$1295, "capital_outlay")</f>
        <v>0</v>
      </c>
      <c r="T25" s="33">
        <f>SUMIFS(annual_details_by_tech!P$2:P$1295, annual_details_by_tech!$A$2:$A$1295, "HECO", annual_details_by_tech!$C$2:$C$1295, $F25, annual_details_by_tech!$D$2:$D$1295, $D25, annual_details_by_tech!$B$2:$B$1295, "capital_outlay")</f>
        <v>0</v>
      </c>
      <c r="U25" s="33">
        <f>SUMIFS(annual_details_by_tech!Q$2:Q$1295, annual_details_by_tech!$A$2:$A$1295, "HECO", annual_details_by_tech!$C$2:$C$1295, $F25, annual_details_by_tech!$D$2:$D$1295, $D25, annual_details_by_tech!$B$2:$B$1295, "capital_outlay")</f>
        <v>0</v>
      </c>
      <c r="V25" s="33">
        <f>SUMIFS(annual_details_by_tech!R$2:R$1295, annual_details_by_tech!$A$2:$A$1295, "HECO", annual_details_by_tech!$C$2:$C$1295, $F25, annual_details_by_tech!$D$2:$D$1295, $D25, annual_details_by_tech!$B$2:$B$1295, "capital_outlay")</f>
        <v>0</v>
      </c>
      <c r="W25" s="33">
        <f>SUMIFS(annual_details_by_tech!S$2:S$1295, annual_details_by_tech!$A$2:$A$1295, "HECO", annual_details_by_tech!$C$2:$C$1295, $F25, annual_details_by_tech!$D$2:$D$1295, $D25, annual_details_by_tech!$B$2:$B$1295, "capital_outlay")</f>
        <v>0</v>
      </c>
      <c r="X25" s="33">
        <f>SUMIFS(annual_details_by_tech!T$2:T$1295, annual_details_by_tech!$A$2:$A$1295, "HECO", annual_details_by_tech!$C$2:$C$1295, $F25, annual_details_by_tech!$D$2:$D$1295, $D25, annual_details_by_tech!$B$2:$B$1295, "capital_outlay")</f>
        <v>0</v>
      </c>
      <c r="Y25" s="33">
        <f>SUMIFS(annual_details_by_tech!U$2:U$1295, annual_details_by_tech!$A$2:$A$1295, "HECO", annual_details_by_tech!$C$2:$C$1295, $F25, annual_details_by_tech!$D$2:$D$1295, $D25, annual_details_by_tech!$B$2:$B$1295, "capital_outlay")</f>
        <v>0</v>
      </c>
      <c r="Z25" s="33">
        <f>SUMIFS(annual_details_by_tech!V$2:V$1295, annual_details_by_tech!$A$2:$A$1295, "HECO", annual_details_by_tech!$C$2:$C$1295, $F25, annual_details_by_tech!$D$2:$D$1295, $D25, annual_details_by_tech!$B$2:$B$1295, "capital_outlay")</f>
        <v>0</v>
      </c>
      <c r="AA25" s="33">
        <f>SUMIFS(annual_details_by_tech!W$2:W$1295, annual_details_by_tech!$A$2:$A$1295, "HECO", annual_details_by_tech!$C$2:$C$1295, $F25, annual_details_by_tech!$D$2:$D$1295, $D25, annual_details_by_tech!$B$2:$B$1295, "capital_outlay")</f>
        <v>0</v>
      </c>
      <c r="AB25" s="33">
        <f>SUMIFS(annual_details_by_tech!X$2:X$1295, annual_details_by_tech!$A$2:$A$1295, "HECO", annual_details_by_tech!$C$2:$C$1295, $F25, annual_details_by_tech!$D$2:$D$1295, $D25, annual_details_by_tech!$B$2:$B$1295, "capital_outlay")</f>
        <v>0</v>
      </c>
    </row>
    <row r="26" spans="1:28" s="9" customFormat="1" x14ac:dyDescent="0.2">
      <c r="A26" s="17"/>
      <c r="B26" s="6"/>
      <c r="C26" s="6"/>
      <c r="D26" s="32">
        <f>IF(AND(annual_details_by_tech!$A18="HECO",annual_details_by_tech!$B18=annual_details_by_tech!$B$2), annual_details_by_tech!$D18, "-
")</f>
        <v>1973</v>
      </c>
      <c r="E26" s="17"/>
      <c r="F26" s="32" t="str">
        <f>IF(AND(annual_details_by_tech!$A18="HECO",annual_details_by_tech!$B18=annual_details_by_tech!$B$2), annual_details_by_tech!$C18, "-
")</f>
        <v>Waiau_9</v>
      </c>
      <c r="G26" s="33"/>
      <c r="H26" s="33"/>
      <c r="I26" s="33"/>
      <c r="J26" s="33">
        <f>SUMIFS(annual_details_by_tech!F$2:F$1295, annual_details_by_tech!$A$2:$A$1295, "HECO", annual_details_by_tech!$C$2:$C$1295, $F26, annual_details_by_tech!$D$2:$D$1295, $D26, annual_details_by_tech!$B$2:$B$1295, "capital_outlay")</f>
        <v>0</v>
      </c>
      <c r="K26" s="33">
        <f>SUMIFS(annual_details_by_tech!G$2:G$1295, annual_details_by_tech!$A$2:$A$1295, "HECO", annual_details_by_tech!$C$2:$C$1295, $F26, annual_details_by_tech!$D$2:$D$1295, $D26, annual_details_by_tech!$B$2:$B$1295, "capital_outlay")</f>
        <v>0</v>
      </c>
      <c r="L26" s="33">
        <f>SUMIFS(annual_details_by_tech!H$2:H$1295, annual_details_by_tech!$A$2:$A$1295, "HECO", annual_details_by_tech!$C$2:$C$1295, $F26, annual_details_by_tech!$D$2:$D$1295, $D26, annual_details_by_tech!$B$2:$B$1295, "capital_outlay")</f>
        <v>0</v>
      </c>
      <c r="M26" s="33">
        <f>SUMIFS(annual_details_by_tech!I$2:I$1295, annual_details_by_tech!$A$2:$A$1295, "HECO", annual_details_by_tech!$C$2:$C$1295, $F26, annual_details_by_tech!$D$2:$D$1295, $D26, annual_details_by_tech!$B$2:$B$1295, "capital_outlay")</f>
        <v>0</v>
      </c>
      <c r="N26" s="33">
        <f>SUMIFS(annual_details_by_tech!J$2:J$1295, annual_details_by_tech!$A$2:$A$1295, "HECO", annual_details_by_tech!$C$2:$C$1295, $F26, annual_details_by_tech!$D$2:$D$1295, $D26, annual_details_by_tech!$B$2:$B$1295, "capital_outlay")</f>
        <v>0</v>
      </c>
      <c r="O26" s="33">
        <f>SUMIFS(annual_details_by_tech!K$2:K$1295, annual_details_by_tech!$A$2:$A$1295, "HECO", annual_details_by_tech!$C$2:$C$1295, $F26, annual_details_by_tech!$D$2:$D$1295, $D26, annual_details_by_tech!$B$2:$B$1295, "capital_outlay")</f>
        <v>0</v>
      </c>
      <c r="P26" s="33">
        <f>SUMIFS(annual_details_by_tech!L$2:L$1295, annual_details_by_tech!$A$2:$A$1295, "HECO", annual_details_by_tech!$C$2:$C$1295, $F26, annual_details_by_tech!$D$2:$D$1295, $D26, annual_details_by_tech!$B$2:$B$1295, "capital_outlay")</f>
        <v>0</v>
      </c>
      <c r="Q26" s="33">
        <f>SUMIFS(annual_details_by_tech!M$2:M$1295, annual_details_by_tech!$A$2:$A$1295, "HECO", annual_details_by_tech!$C$2:$C$1295, $F26, annual_details_by_tech!$D$2:$D$1295, $D26, annual_details_by_tech!$B$2:$B$1295, "capital_outlay")</f>
        <v>0</v>
      </c>
      <c r="R26" s="33">
        <f>SUMIFS(annual_details_by_tech!N$2:N$1295, annual_details_by_tech!$A$2:$A$1295, "HECO", annual_details_by_tech!$C$2:$C$1295, $F26, annual_details_by_tech!$D$2:$D$1295, $D26, annual_details_by_tech!$B$2:$B$1295, "capital_outlay")</f>
        <v>0</v>
      </c>
      <c r="S26" s="33">
        <f>SUMIFS(annual_details_by_tech!O$2:O$1295, annual_details_by_tech!$A$2:$A$1295, "HECO", annual_details_by_tech!$C$2:$C$1295, $F26, annual_details_by_tech!$D$2:$D$1295, $D26, annual_details_by_tech!$B$2:$B$1295, "capital_outlay")</f>
        <v>0</v>
      </c>
      <c r="T26" s="33">
        <f>SUMIFS(annual_details_by_tech!P$2:P$1295, annual_details_by_tech!$A$2:$A$1295, "HECO", annual_details_by_tech!$C$2:$C$1295, $F26, annual_details_by_tech!$D$2:$D$1295, $D26, annual_details_by_tech!$B$2:$B$1295, "capital_outlay")</f>
        <v>0</v>
      </c>
      <c r="U26" s="33">
        <f>SUMIFS(annual_details_by_tech!Q$2:Q$1295, annual_details_by_tech!$A$2:$A$1295, "HECO", annual_details_by_tech!$C$2:$C$1295, $F26, annual_details_by_tech!$D$2:$D$1295, $D26, annual_details_by_tech!$B$2:$B$1295, "capital_outlay")</f>
        <v>0</v>
      </c>
      <c r="V26" s="33">
        <f>SUMIFS(annual_details_by_tech!R$2:R$1295, annual_details_by_tech!$A$2:$A$1295, "HECO", annual_details_by_tech!$C$2:$C$1295, $F26, annual_details_by_tech!$D$2:$D$1295, $D26, annual_details_by_tech!$B$2:$B$1295, "capital_outlay")</f>
        <v>0</v>
      </c>
      <c r="W26" s="33">
        <f>SUMIFS(annual_details_by_tech!S$2:S$1295, annual_details_by_tech!$A$2:$A$1295, "HECO", annual_details_by_tech!$C$2:$C$1295, $F26, annual_details_by_tech!$D$2:$D$1295, $D26, annual_details_by_tech!$B$2:$B$1295, "capital_outlay")</f>
        <v>0</v>
      </c>
      <c r="X26" s="33">
        <f>SUMIFS(annual_details_by_tech!T$2:T$1295, annual_details_by_tech!$A$2:$A$1295, "HECO", annual_details_by_tech!$C$2:$C$1295, $F26, annual_details_by_tech!$D$2:$D$1295, $D26, annual_details_by_tech!$B$2:$B$1295, "capital_outlay")</f>
        <v>0</v>
      </c>
      <c r="Y26" s="33">
        <f>SUMIFS(annual_details_by_tech!U$2:U$1295, annual_details_by_tech!$A$2:$A$1295, "HECO", annual_details_by_tech!$C$2:$C$1295, $F26, annual_details_by_tech!$D$2:$D$1295, $D26, annual_details_by_tech!$B$2:$B$1295, "capital_outlay")</f>
        <v>0</v>
      </c>
      <c r="Z26" s="33">
        <f>SUMIFS(annual_details_by_tech!V$2:V$1295, annual_details_by_tech!$A$2:$A$1295, "HECO", annual_details_by_tech!$C$2:$C$1295, $F26, annual_details_by_tech!$D$2:$D$1295, $D26, annual_details_by_tech!$B$2:$B$1295, "capital_outlay")</f>
        <v>0</v>
      </c>
      <c r="AA26" s="33">
        <f>SUMIFS(annual_details_by_tech!W$2:W$1295, annual_details_by_tech!$A$2:$A$1295, "HECO", annual_details_by_tech!$C$2:$C$1295, $F26, annual_details_by_tech!$D$2:$D$1295, $D26, annual_details_by_tech!$B$2:$B$1295, "capital_outlay")</f>
        <v>0</v>
      </c>
      <c r="AB26" s="33">
        <f>SUMIFS(annual_details_by_tech!X$2:X$1295, annual_details_by_tech!$A$2:$A$1295, "HECO", annual_details_by_tech!$C$2:$C$1295, $F26, annual_details_by_tech!$D$2:$D$1295, $D26, annual_details_by_tech!$B$2:$B$1295, "capital_outlay")</f>
        <v>0</v>
      </c>
    </row>
    <row r="27" spans="1:28" s="9" customFormat="1" x14ac:dyDescent="0.2">
      <c r="A27" s="17"/>
      <c r="B27" s="6"/>
      <c r="C27" s="6"/>
      <c r="D27" s="32" t="str">
        <f>IF(AND(annual_details_by_tech!$A19="HECO",annual_details_by_tech!$B19=annual_details_by_tech!$B$2), annual_details_by_tech!$D19, "-
")</f>
        <v xml:space="preserve">-
</v>
      </c>
      <c r="E27" s="17"/>
      <c r="F27" s="32" t="str">
        <f>IF(AND(annual_details_by_tech!$A19="HECO",annual_details_by_tech!$B19=annual_details_by_tech!$B$2), annual_details_by_tech!$C19, "-
")</f>
        <v xml:space="preserve">-
</v>
      </c>
      <c r="G27" s="33"/>
      <c r="H27" s="33"/>
      <c r="I27" s="33"/>
      <c r="J27" s="33">
        <f>SUMIFS(annual_details_by_tech!F$2:F$1295, annual_details_by_tech!$A$2:$A$1295, "HECO", annual_details_by_tech!$C$2:$C$1295, $F27, annual_details_by_tech!$D$2:$D$1295, $D27, annual_details_by_tech!$B$2:$B$1295, "capital_outlay")</f>
        <v>0</v>
      </c>
      <c r="K27" s="33">
        <f>SUMIFS(annual_details_by_tech!G$2:G$1295, annual_details_by_tech!$A$2:$A$1295, "HECO", annual_details_by_tech!$C$2:$C$1295, $F27, annual_details_by_tech!$D$2:$D$1295, $D27, annual_details_by_tech!$B$2:$B$1295, "capital_outlay")</f>
        <v>0</v>
      </c>
      <c r="L27" s="33">
        <f>SUMIFS(annual_details_by_tech!H$2:H$1295, annual_details_by_tech!$A$2:$A$1295, "HECO", annual_details_by_tech!$C$2:$C$1295, $F27, annual_details_by_tech!$D$2:$D$1295, $D27, annual_details_by_tech!$B$2:$B$1295, "capital_outlay")</f>
        <v>0</v>
      </c>
      <c r="M27" s="33">
        <f>SUMIFS(annual_details_by_tech!I$2:I$1295, annual_details_by_tech!$A$2:$A$1295, "HECO", annual_details_by_tech!$C$2:$C$1295, $F27, annual_details_by_tech!$D$2:$D$1295, $D27, annual_details_by_tech!$B$2:$B$1295, "capital_outlay")</f>
        <v>0</v>
      </c>
      <c r="N27" s="33">
        <f>SUMIFS(annual_details_by_tech!J$2:J$1295, annual_details_by_tech!$A$2:$A$1295, "HECO", annual_details_by_tech!$C$2:$C$1295, $F27, annual_details_by_tech!$D$2:$D$1295, $D27, annual_details_by_tech!$B$2:$B$1295, "capital_outlay")</f>
        <v>0</v>
      </c>
      <c r="O27" s="33">
        <f>SUMIFS(annual_details_by_tech!K$2:K$1295, annual_details_by_tech!$A$2:$A$1295, "HECO", annual_details_by_tech!$C$2:$C$1295, $F27, annual_details_by_tech!$D$2:$D$1295, $D27, annual_details_by_tech!$B$2:$B$1295, "capital_outlay")</f>
        <v>0</v>
      </c>
      <c r="P27" s="33">
        <f>SUMIFS(annual_details_by_tech!L$2:L$1295, annual_details_by_tech!$A$2:$A$1295, "HECO", annual_details_by_tech!$C$2:$C$1295, $F27, annual_details_by_tech!$D$2:$D$1295, $D27, annual_details_by_tech!$B$2:$B$1295, "capital_outlay")</f>
        <v>0</v>
      </c>
      <c r="Q27" s="33">
        <f>SUMIFS(annual_details_by_tech!M$2:M$1295, annual_details_by_tech!$A$2:$A$1295, "HECO", annual_details_by_tech!$C$2:$C$1295, $F27, annual_details_by_tech!$D$2:$D$1295, $D27, annual_details_by_tech!$B$2:$B$1295, "capital_outlay")</f>
        <v>0</v>
      </c>
      <c r="R27" s="33">
        <f>SUMIFS(annual_details_by_tech!N$2:N$1295, annual_details_by_tech!$A$2:$A$1295, "HECO", annual_details_by_tech!$C$2:$C$1295, $F27, annual_details_by_tech!$D$2:$D$1295, $D27, annual_details_by_tech!$B$2:$B$1295, "capital_outlay")</f>
        <v>0</v>
      </c>
      <c r="S27" s="33">
        <f>SUMIFS(annual_details_by_tech!O$2:O$1295, annual_details_by_tech!$A$2:$A$1295, "HECO", annual_details_by_tech!$C$2:$C$1295, $F27, annual_details_by_tech!$D$2:$D$1295, $D27, annual_details_by_tech!$B$2:$B$1295, "capital_outlay")</f>
        <v>0</v>
      </c>
      <c r="T27" s="33">
        <f>SUMIFS(annual_details_by_tech!P$2:P$1295, annual_details_by_tech!$A$2:$A$1295, "HECO", annual_details_by_tech!$C$2:$C$1295, $F27, annual_details_by_tech!$D$2:$D$1295, $D27, annual_details_by_tech!$B$2:$B$1295, "capital_outlay")</f>
        <v>0</v>
      </c>
      <c r="U27" s="33">
        <f>SUMIFS(annual_details_by_tech!Q$2:Q$1295, annual_details_by_tech!$A$2:$A$1295, "HECO", annual_details_by_tech!$C$2:$C$1295, $F27, annual_details_by_tech!$D$2:$D$1295, $D27, annual_details_by_tech!$B$2:$B$1295, "capital_outlay")</f>
        <v>0</v>
      </c>
      <c r="V27" s="33">
        <f>SUMIFS(annual_details_by_tech!R$2:R$1295, annual_details_by_tech!$A$2:$A$1295, "HECO", annual_details_by_tech!$C$2:$C$1295, $F27, annual_details_by_tech!$D$2:$D$1295, $D27, annual_details_by_tech!$B$2:$B$1295, "capital_outlay")</f>
        <v>0</v>
      </c>
      <c r="W27" s="33">
        <f>SUMIFS(annual_details_by_tech!S$2:S$1295, annual_details_by_tech!$A$2:$A$1295, "HECO", annual_details_by_tech!$C$2:$C$1295, $F27, annual_details_by_tech!$D$2:$D$1295, $D27, annual_details_by_tech!$B$2:$B$1295, "capital_outlay")</f>
        <v>0</v>
      </c>
      <c r="X27" s="33">
        <f>SUMIFS(annual_details_by_tech!T$2:T$1295, annual_details_by_tech!$A$2:$A$1295, "HECO", annual_details_by_tech!$C$2:$C$1295, $F27, annual_details_by_tech!$D$2:$D$1295, $D27, annual_details_by_tech!$B$2:$B$1295, "capital_outlay")</f>
        <v>0</v>
      </c>
      <c r="Y27" s="33">
        <f>SUMIFS(annual_details_by_tech!U$2:U$1295, annual_details_by_tech!$A$2:$A$1295, "HECO", annual_details_by_tech!$C$2:$C$1295, $F27, annual_details_by_tech!$D$2:$D$1295, $D27, annual_details_by_tech!$B$2:$B$1295, "capital_outlay")</f>
        <v>0</v>
      </c>
      <c r="Z27" s="33">
        <f>SUMIFS(annual_details_by_tech!V$2:V$1295, annual_details_by_tech!$A$2:$A$1295, "HECO", annual_details_by_tech!$C$2:$C$1295, $F27, annual_details_by_tech!$D$2:$D$1295, $D27, annual_details_by_tech!$B$2:$B$1295, "capital_outlay")</f>
        <v>0</v>
      </c>
      <c r="AA27" s="33">
        <f>SUMIFS(annual_details_by_tech!W$2:W$1295, annual_details_by_tech!$A$2:$A$1295, "HECO", annual_details_by_tech!$C$2:$C$1295, $F27, annual_details_by_tech!$D$2:$D$1295, $D27, annual_details_by_tech!$B$2:$B$1295, "capital_outlay")</f>
        <v>0</v>
      </c>
      <c r="AB27" s="33">
        <f>SUMIFS(annual_details_by_tech!X$2:X$1295, annual_details_by_tech!$A$2:$A$1295, "HECO", annual_details_by_tech!$C$2:$C$1295, $F27, annual_details_by_tech!$D$2:$D$1295, $D27, annual_details_by_tech!$B$2:$B$1295, "capital_outlay")</f>
        <v>0</v>
      </c>
    </row>
    <row r="28" spans="1:28" s="9" customFormat="1" x14ac:dyDescent="0.2">
      <c r="A28" s="17"/>
      <c r="B28" s="6"/>
      <c r="C28" s="6"/>
      <c r="D28" s="32" t="str">
        <f>IF(AND(annual_details_by_tech!$A20="HECO",annual_details_by_tech!$B20=annual_details_by_tech!$B$2), annual_details_by_tech!$D20, "-
")</f>
        <v xml:space="preserve">-
</v>
      </c>
      <c r="E28" s="17"/>
      <c r="F28" s="32" t="str">
        <f>IF(AND(annual_details_by_tech!$A20="HECO",annual_details_by_tech!$B20=annual_details_by_tech!$B$2), annual_details_by_tech!$C20, "-
")</f>
        <v xml:space="preserve">-
</v>
      </c>
      <c r="G28" s="33"/>
      <c r="H28" s="33"/>
      <c r="I28" s="33"/>
      <c r="J28" s="33">
        <f>SUMIFS(annual_details_by_tech!F$2:F$1295, annual_details_by_tech!$A$2:$A$1295, "HECO", annual_details_by_tech!$C$2:$C$1295, $F28, annual_details_by_tech!$D$2:$D$1295, $D28, annual_details_by_tech!$B$2:$B$1295, "capital_outlay")</f>
        <v>0</v>
      </c>
      <c r="K28" s="33">
        <f>SUMIFS(annual_details_by_tech!G$2:G$1295, annual_details_by_tech!$A$2:$A$1295, "HECO", annual_details_by_tech!$C$2:$C$1295, $F28, annual_details_by_tech!$D$2:$D$1295, $D28, annual_details_by_tech!$B$2:$B$1295, "capital_outlay")</f>
        <v>0</v>
      </c>
      <c r="L28" s="33">
        <f>SUMIFS(annual_details_by_tech!H$2:H$1295, annual_details_by_tech!$A$2:$A$1295, "HECO", annual_details_by_tech!$C$2:$C$1295, $F28, annual_details_by_tech!$D$2:$D$1295, $D28, annual_details_by_tech!$B$2:$B$1295, "capital_outlay")</f>
        <v>0</v>
      </c>
      <c r="M28" s="33">
        <f>SUMIFS(annual_details_by_tech!I$2:I$1295, annual_details_by_tech!$A$2:$A$1295, "HECO", annual_details_by_tech!$C$2:$C$1295, $F28, annual_details_by_tech!$D$2:$D$1295, $D28, annual_details_by_tech!$B$2:$B$1295, "capital_outlay")</f>
        <v>0</v>
      </c>
      <c r="N28" s="33">
        <f>SUMIFS(annual_details_by_tech!J$2:J$1295, annual_details_by_tech!$A$2:$A$1295, "HECO", annual_details_by_tech!$C$2:$C$1295, $F28, annual_details_by_tech!$D$2:$D$1295, $D28, annual_details_by_tech!$B$2:$B$1295, "capital_outlay")</f>
        <v>0</v>
      </c>
      <c r="O28" s="33">
        <f>SUMIFS(annual_details_by_tech!K$2:K$1295, annual_details_by_tech!$A$2:$A$1295, "HECO", annual_details_by_tech!$C$2:$C$1295, $F28, annual_details_by_tech!$D$2:$D$1295, $D28, annual_details_by_tech!$B$2:$B$1295, "capital_outlay")</f>
        <v>0</v>
      </c>
      <c r="P28" s="33">
        <f>SUMIFS(annual_details_by_tech!L$2:L$1295, annual_details_by_tech!$A$2:$A$1295, "HECO", annual_details_by_tech!$C$2:$C$1295, $F28, annual_details_by_tech!$D$2:$D$1295, $D28, annual_details_by_tech!$B$2:$B$1295, "capital_outlay")</f>
        <v>0</v>
      </c>
      <c r="Q28" s="33">
        <f>SUMIFS(annual_details_by_tech!M$2:M$1295, annual_details_by_tech!$A$2:$A$1295, "HECO", annual_details_by_tech!$C$2:$C$1295, $F28, annual_details_by_tech!$D$2:$D$1295, $D28, annual_details_by_tech!$B$2:$B$1295, "capital_outlay")</f>
        <v>0</v>
      </c>
      <c r="R28" s="33">
        <f>SUMIFS(annual_details_by_tech!N$2:N$1295, annual_details_by_tech!$A$2:$A$1295, "HECO", annual_details_by_tech!$C$2:$C$1295, $F28, annual_details_by_tech!$D$2:$D$1295, $D28, annual_details_by_tech!$B$2:$B$1295, "capital_outlay")</f>
        <v>0</v>
      </c>
      <c r="S28" s="33">
        <f>SUMIFS(annual_details_by_tech!O$2:O$1295, annual_details_by_tech!$A$2:$A$1295, "HECO", annual_details_by_tech!$C$2:$C$1295, $F28, annual_details_by_tech!$D$2:$D$1295, $D28, annual_details_by_tech!$B$2:$B$1295, "capital_outlay")</f>
        <v>0</v>
      </c>
      <c r="T28" s="33">
        <f>SUMIFS(annual_details_by_tech!P$2:P$1295, annual_details_by_tech!$A$2:$A$1295, "HECO", annual_details_by_tech!$C$2:$C$1295, $F28, annual_details_by_tech!$D$2:$D$1295, $D28, annual_details_by_tech!$B$2:$B$1295, "capital_outlay")</f>
        <v>0</v>
      </c>
      <c r="U28" s="33">
        <f>SUMIFS(annual_details_by_tech!Q$2:Q$1295, annual_details_by_tech!$A$2:$A$1295, "HECO", annual_details_by_tech!$C$2:$C$1295, $F28, annual_details_by_tech!$D$2:$D$1295, $D28, annual_details_by_tech!$B$2:$B$1295, "capital_outlay")</f>
        <v>0</v>
      </c>
      <c r="V28" s="33">
        <f>SUMIFS(annual_details_by_tech!R$2:R$1295, annual_details_by_tech!$A$2:$A$1295, "HECO", annual_details_by_tech!$C$2:$C$1295, $F28, annual_details_by_tech!$D$2:$D$1295, $D28, annual_details_by_tech!$B$2:$B$1295, "capital_outlay")</f>
        <v>0</v>
      </c>
      <c r="W28" s="33">
        <f>SUMIFS(annual_details_by_tech!S$2:S$1295, annual_details_by_tech!$A$2:$A$1295, "HECO", annual_details_by_tech!$C$2:$C$1295, $F28, annual_details_by_tech!$D$2:$D$1295, $D28, annual_details_by_tech!$B$2:$B$1295, "capital_outlay")</f>
        <v>0</v>
      </c>
      <c r="X28" s="33">
        <f>SUMIFS(annual_details_by_tech!T$2:T$1295, annual_details_by_tech!$A$2:$A$1295, "HECO", annual_details_by_tech!$C$2:$C$1295, $F28, annual_details_by_tech!$D$2:$D$1295, $D28, annual_details_by_tech!$B$2:$B$1295, "capital_outlay")</f>
        <v>0</v>
      </c>
      <c r="Y28" s="33">
        <f>SUMIFS(annual_details_by_tech!U$2:U$1295, annual_details_by_tech!$A$2:$A$1295, "HECO", annual_details_by_tech!$C$2:$C$1295, $F28, annual_details_by_tech!$D$2:$D$1295, $D28, annual_details_by_tech!$B$2:$B$1295, "capital_outlay")</f>
        <v>0</v>
      </c>
      <c r="Z28" s="33">
        <f>SUMIFS(annual_details_by_tech!V$2:V$1295, annual_details_by_tech!$A$2:$A$1295, "HECO", annual_details_by_tech!$C$2:$C$1295, $F28, annual_details_by_tech!$D$2:$D$1295, $D28, annual_details_by_tech!$B$2:$B$1295, "capital_outlay")</f>
        <v>0</v>
      </c>
      <c r="AA28" s="33">
        <f>SUMIFS(annual_details_by_tech!W$2:W$1295, annual_details_by_tech!$A$2:$A$1295, "HECO", annual_details_by_tech!$C$2:$C$1295, $F28, annual_details_by_tech!$D$2:$D$1295, $D28, annual_details_by_tech!$B$2:$B$1295, "capital_outlay")</f>
        <v>0</v>
      </c>
      <c r="AB28" s="33">
        <f>SUMIFS(annual_details_by_tech!X$2:X$1295, annual_details_by_tech!$A$2:$A$1295, "HECO", annual_details_by_tech!$C$2:$C$1295, $F28, annual_details_by_tech!$D$2:$D$1295, $D28, annual_details_by_tech!$B$2:$B$1295, "capital_outlay")</f>
        <v>0</v>
      </c>
    </row>
    <row r="29" spans="1:28" s="9" customFormat="1" x14ac:dyDescent="0.2">
      <c r="A29" s="17"/>
      <c r="B29" s="6"/>
      <c r="C29" s="6"/>
      <c r="D29" s="32" t="str">
        <f>IF(AND(annual_details_by_tech!$A21="HECO",annual_details_by_tech!$B21=annual_details_by_tech!$B$2), annual_details_by_tech!$D21, "-
")</f>
        <v xml:space="preserve">-
</v>
      </c>
      <c r="E29" s="17"/>
      <c r="F29" s="32" t="str">
        <f>IF(AND(annual_details_by_tech!$A21="HECO",annual_details_by_tech!$B21=annual_details_by_tech!$B$2), annual_details_by_tech!$C21, "-
")</f>
        <v xml:space="preserve">-
</v>
      </c>
      <c r="G29" s="33"/>
      <c r="H29" s="33"/>
      <c r="I29" s="33"/>
      <c r="J29" s="33">
        <f>SUMIFS(annual_details_by_tech!F$2:F$1295, annual_details_by_tech!$A$2:$A$1295, "HECO", annual_details_by_tech!$C$2:$C$1295, $F29, annual_details_by_tech!$D$2:$D$1295, $D29, annual_details_by_tech!$B$2:$B$1295, "capital_outlay")</f>
        <v>0</v>
      </c>
      <c r="K29" s="33">
        <f>SUMIFS(annual_details_by_tech!G$2:G$1295, annual_details_by_tech!$A$2:$A$1295, "HECO", annual_details_by_tech!$C$2:$C$1295, $F29, annual_details_by_tech!$D$2:$D$1295, $D29, annual_details_by_tech!$B$2:$B$1295, "capital_outlay")</f>
        <v>0</v>
      </c>
      <c r="L29" s="33">
        <f>SUMIFS(annual_details_by_tech!H$2:H$1295, annual_details_by_tech!$A$2:$A$1295, "HECO", annual_details_by_tech!$C$2:$C$1295, $F29, annual_details_by_tech!$D$2:$D$1295, $D29, annual_details_by_tech!$B$2:$B$1295, "capital_outlay")</f>
        <v>0</v>
      </c>
      <c r="M29" s="33">
        <f>SUMIFS(annual_details_by_tech!I$2:I$1295, annual_details_by_tech!$A$2:$A$1295, "HECO", annual_details_by_tech!$C$2:$C$1295, $F29, annual_details_by_tech!$D$2:$D$1295, $D29, annual_details_by_tech!$B$2:$B$1295, "capital_outlay")</f>
        <v>0</v>
      </c>
      <c r="N29" s="33">
        <f>SUMIFS(annual_details_by_tech!J$2:J$1295, annual_details_by_tech!$A$2:$A$1295, "HECO", annual_details_by_tech!$C$2:$C$1295, $F29, annual_details_by_tech!$D$2:$D$1295, $D29, annual_details_by_tech!$B$2:$B$1295, "capital_outlay")</f>
        <v>0</v>
      </c>
      <c r="O29" s="33">
        <f>SUMIFS(annual_details_by_tech!K$2:K$1295, annual_details_by_tech!$A$2:$A$1295, "HECO", annual_details_by_tech!$C$2:$C$1295, $F29, annual_details_by_tech!$D$2:$D$1295, $D29, annual_details_by_tech!$B$2:$B$1295, "capital_outlay")</f>
        <v>0</v>
      </c>
      <c r="P29" s="33">
        <f>SUMIFS(annual_details_by_tech!L$2:L$1295, annual_details_by_tech!$A$2:$A$1295, "HECO", annual_details_by_tech!$C$2:$C$1295, $F29, annual_details_by_tech!$D$2:$D$1295, $D29, annual_details_by_tech!$B$2:$B$1295, "capital_outlay")</f>
        <v>0</v>
      </c>
      <c r="Q29" s="33">
        <f>SUMIFS(annual_details_by_tech!M$2:M$1295, annual_details_by_tech!$A$2:$A$1295, "HECO", annual_details_by_tech!$C$2:$C$1295, $F29, annual_details_by_tech!$D$2:$D$1295, $D29, annual_details_by_tech!$B$2:$B$1295, "capital_outlay")</f>
        <v>0</v>
      </c>
      <c r="R29" s="33">
        <f>SUMIFS(annual_details_by_tech!N$2:N$1295, annual_details_by_tech!$A$2:$A$1295, "HECO", annual_details_by_tech!$C$2:$C$1295, $F29, annual_details_by_tech!$D$2:$D$1295, $D29, annual_details_by_tech!$B$2:$B$1295, "capital_outlay")</f>
        <v>0</v>
      </c>
      <c r="S29" s="33">
        <f>SUMIFS(annual_details_by_tech!O$2:O$1295, annual_details_by_tech!$A$2:$A$1295, "HECO", annual_details_by_tech!$C$2:$C$1295, $F29, annual_details_by_tech!$D$2:$D$1295, $D29, annual_details_by_tech!$B$2:$B$1295, "capital_outlay")</f>
        <v>0</v>
      </c>
      <c r="T29" s="33">
        <f>SUMIFS(annual_details_by_tech!P$2:P$1295, annual_details_by_tech!$A$2:$A$1295, "HECO", annual_details_by_tech!$C$2:$C$1295, $F29, annual_details_by_tech!$D$2:$D$1295, $D29, annual_details_by_tech!$B$2:$B$1295, "capital_outlay")</f>
        <v>0</v>
      </c>
      <c r="U29" s="33">
        <f>SUMIFS(annual_details_by_tech!Q$2:Q$1295, annual_details_by_tech!$A$2:$A$1295, "HECO", annual_details_by_tech!$C$2:$C$1295, $F29, annual_details_by_tech!$D$2:$D$1295, $D29, annual_details_by_tech!$B$2:$B$1295, "capital_outlay")</f>
        <v>0</v>
      </c>
      <c r="V29" s="33">
        <f>SUMIFS(annual_details_by_tech!R$2:R$1295, annual_details_by_tech!$A$2:$A$1295, "HECO", annual_details_by_tech!$C$2:$C$1295, $F29, annual_details_by_tech!$D$2:$D$1295, $D29, annual_details_by_tech!$B$2:$B$1295, "capital_outlay")</f>
        <v>0</v>
      </c>
      <c r="W29" s="33">
        <f>SUMIFS(annual_details_by_tech!S$2:S$1295, annual_details_by_tech!$A$2:$A$1295, "HECO", annual_details_by_tech!$C$2:$C$1295, $F29, annual_details_by_tech!$D$2:$D$1295, $D29, annual_details_by_tech!$B$2:$B$1295, "capital_outlay")</f>
        <v>0</v>
      </c>
      <c r="X29" s="33">
        <f>SUMIFS(annual_details_by_tech!T$2:T$1295, annual_details_by_tech!$A$2:$A$1295, "HECO", annual_details_by_tech!$C$2:$C$1295, $F29, annual_details_by_tech!$D$2:$D$1295, $D29, annual_details_by_tech!$B$2:$B$1295, "capital_outlay")</f>
        <v>0</v>
      </c>
      <c r="Y29" s="33">
        <f>SUMIFS(annual_details_by_tech!U$2:U$1295, annual_details_by_tech!$A$2:$A$1295, "HECO", annual_details_by_tech!$C$2:$C$1295, $F29, annual_details_by_tech!$D$2:$D$1295, $D29, annual_details_by_tech!$B$2:$B$1295, "capital_outlay")</f>
        <v>0</v>
      </c>
      <c r="Z29" s="33">
        <f>SUMIFS(annual_details_by_tech!V$2:V$1295, annual_details_by_tech!$A$2:$A$1295, "HECO", annual_details_by_tech!$C$2:$C$1295, $F29, annual_details_by_tech!$D$2:$D$1295, $D29, annual_details_by_tech!$B$2:$B$1295, "capital_outlay")</f>
        <v>0</v>
      </c>
      <c r="AA29" s="33">
        <f>SUMIFS(annual_details_by_tech!W$2:W$1295, annual_details_by_tech!$A$2:$A$1295, "HECO", annual_details_by_tech!$C$2:$C$1295, $F29, annual_details_by_tech!$D$2:$D$1295, $D29, annual_details_by_tech!$B$2:$B$1295, "capital_outlay")</f>
        <v>0</v>
      </c>
      <c r="AB29" s="33">
        <f>SUMIFS(annual_details_by_tech!X$2:X$1295, annual_details_by_tech!$A$2:$A$1295, "HECO", annual_details_by_tech!$C$2:$C$1295, $F29, annual_details_by_tech!$D$2:$D$1295, $D29, annual_details_by_tech!$B$2:$B$1295, "capital_outlay")</f>
        <v>0</v>
      </c>
    </row>
    <row r="30" spans="1:28" s="9" customFormat="1" x14ac:dyDescent="0.2">
      <c r="A30" s="17"/>
      <c r="B30" s="6"/>
      <c r="C30" s="6"/>
      <c r="D30" s="32" t="str">
        <f>IF(AND(annual_details_by_tech!$A22="HECO",annual_details_by_tech!$B22=annual_details_by_tech!$B$2), annual_details_by_tech!$D22, "-
")</f>
        <v xml:space="preserve">-
</v>
      </c>
      <c r="E30" s="17"/>
      <c r="F30" s="32" t="str">
        <f>IF(AND(annual_details_by_tech!$A22="HECO",annual_details_by_tech!$B22=annual_details_by_tech!$B$2), annual_details_by_tech!$C22, "-
")</f>
        <v xml:space="preserve">-
</v>
      </c>
      <c r="G30" s="33"/>
      <c r="H30" s="33"/>
      <c r="I30" s="33"/>
      <c r="J30" s="33">
        <f>SUMIFS(annual_details_by_tech!F$2:F$1295, annual_details_by_tech!$A$2:$A$1295, "HECO", annual_details_by_tech!$C$2:$C$1295, $F30, annual_details_by_tech!$D$2:$D$1295, $D30, annual_details_by_tech!$B$2:$B$1295, "capital_outlay")</f>
        <v>0</v>
      </c>
      <c r="K30" s="33">
        <f>SUMIFS(annual_details_by_tech!G$2:G$1295, annual_details_by_tech!$A$2:$A$1295, "HECO", annual_details_by_tech!$C$2:$C$1295, $F30, annual_details_by_tech!$D$2:$D$1295, $D30, annual_details_by_tech!$B$2:$B$1295, "capital_outlay")</f>
        <v>0</v>
      </c>
      <c r="L30" s="33">
        <f>SUMIFS(annual_details_by_tech!H$2:H$1295, annual_details_by_tech!$A$2:$A$1295, "HECO", annual_details_by_tech!$C$2:$C$1295, $F30, annual_details_by_tech!$D$2:$D$1295, $D30, annual_details_by_tech!$B$2:$B$1295, "capital_outlay")</f>
        <v>0</v>
      </c>
      <c r="M30" s="33">
        <f>SUMIFS(annual_details_by_tech!I$2:I$1295, annual_details_by_tech!$A$2:$A$1295, "HECO", annual_details_by_tech!$C$2:$C$1295, $F30, annual_details_by_tech!$D$2:$D$1295, $D30, annual_details_by_tech!$B$2:$B$1295, "capital_outlay")</f>
        <v>0</v>
      </c>
      <c r="N30" s="33">
        <f>SUMIFS(annual_details_by_tech!J$2:J$1295, annual_details_by_tech!$A$2:$A$1295, "HECO", annual_details_by_tech!$C$2:$C$1295, $F30, annual_details_by_tech!$D$2:$D$1295, $D30, annual_details_by_tech!$B$2:$B$1295, "capital_outlay")</f>
        <v>0</v>
      </c>
      <c r="O30" s="33">
        <f>SUMIFS(annual_details_by_tech!K$2:K$1295, annual_details_by_tech!$A$2:$A$1295, "HECO", annual_details_by_tech!$C$2:$C$1295, $F30, annual_details_by_tech!$D$2:$D$1295, $D30, annual_details_by_tech!$B$2:$B$1295, "capital_outlay")</f>
        <v>0</v>
      </c>
      <c r="P30" s="33">
        <f>SUMIFS(annual_details_by_tech!L$2:L$1295, annual_details_by_tech!$A$2:$A$1295, "HECO", annual_details_by_tech!$C$2:$C$1295, $F30, annual_details_by_tech!$D$2:$D$1295, $D30, annual_details_by_tech!$B$2:$B$1295, "capital_outlay")</f>
        <v>0</v>
      </c>
      <c r="Q30" s="33">
        <f>SUMIFS(annual_details_by_tech!M$2:M$1295, annual_details_by_tech!$A$2:$A$1295, "HECO", annual_details_by_tech!$C$2:$C$1295, $F30, annual_details_by_tech!$D$2:$D$1295, $D30, annual_details_by_tech!$B$2:$B$1295, "capital_outlay")</f>
        <v>0</v>
      </c>
      <c r="R30" s="33">
        <f>SUMIFS(annual_details_by_tech!N$2:N$1295, annual_details_by_tech!$A$2:$A$1295, "HECO", annual_details_by_tech!$C$2:$C$1295, $F30, annual_details_by_tech!$D$2:$D$1295, $D30, annual_details_by_tech!$B$2:$B$1295, "capital_outlay")</f>
        <v>0</v>
      </c>
      <c r="S30" s="33">
        <f>SUMIFS(annual_details_by_tech!O$2:O$1295, annual_details_by_tech!$A$2:$A$1295, "HECO", annual_details_by_tech!$C$2:$C$1295, $F30, annual_details_by_tech!$D$2:$D$1295, $D30, annual_details_by_tech!$B$2:$B$1295, "capital_outlay")</f>
        <v>0</v>
      </c>
      <c r="T30" s="33">
        <f>SUMIFS(annual_details_by_tech!P$2:P$1295, annual_details_by_tech!$A$2:$A$1295, "HECO", annual_details_by_tech!$C$2:$C$1295, $F30, annual_details_by_tech!$D$2:$D$1295, $D30, annual_details_by_tech!$B$2:$B$1295, "capital_outlay")</f>
        <v>0</v>
      </c>
      <c r="U30" s="33">
        <f>SUMIFS(annual_details_by_tech!Q$2:Q$1295, annual_details_by_tech!$A$2:$A$1295, "HECO", annual_details_by_tech!$C$2:$C$1295, $F30, annual_details_by_tech!$D$2:$D$1295, $D30, annual_details_by_tech!$B$2:$B$1295, "capital_outlay")</f>
        <v>0</v>
      </c>
      <c r="V30" s="33">
        <f>SUMIFS(annual_details_by_tech!R$2:R$1295, annual_details_by_tech!$A$2:$A$1295, "HECO", annual_details_by_tech!$C$2:$C$1295, $F30, annual_details_by_tech!$D$2:$D$1295, $D30, annual_details_by_tech!$B$2:$B$1295, "capital_outlay")</f>
        <v>0</v>
      </c>
      <c r="W30" s="33">
        <f>SUMIFS(annual_details_by_tech!S$2:S$1295, annual_details_by_tech!$A$2:$A$1295, "HECO", annual_details_by_tech!$C$2:$C$1295, $F30, annual_details_by_tech!$D$2:$D$1295, $D30, annual_details_by_tech!$B$2:$B$1295, "capital_outlay")</f>
        <v>0</v>
      </c>
      <c r="X30" s="33">
        <f>SUMIFS(annual_details_by_tech!T$2:T$1295, annual_details_by_tech!$A$2:$A$1295, "HECO", annual_details_by_tech!$C$2:$C$1295, $F30, annual_details_by_tech!$D$2:$D$1295, $D30, annual_details_by_tech!$B$2:$B$1295, "capital_outlay")</f>
        <v>0</v>
      </c>
      <c r="Y30" s="33">
        <f>SUMIFS(annual_details_by_tech!U$2:U$1295, annual_details_by_tech!$A$2:$A$1295, "HECO", annual_details_by_tech!$C$2:$C$1295, $F30, annual_details_by_tech!$D$2:$D$1295, $D30, annual_details_by_tech!$B$2:$B$1295, "capital_outlay")</f>
        <v>0</v>
      </c>
      <c r="Z30" s="33">
        <f>SUMIFS(annual_details_by_tech!V$2:V$1295, annual_details_by_tech!$A$2:$A$1295, "HECO", annual_details_by_tech!$C$2:$C$1295, $F30, annual_details_by_tech!$D$2:$D$1295, $D30, annual_details_by_tech!$B$2:$B$1295, "capital_outlay")</f>
        <v>0</v>
      </c>
      <c r="AA30" s="33">
        <f>SUMIFS(annual_details_by_tech!W$2:W$1295, annual_details_by_tech!$A$2:$A$1295, "HECO", annual_details_by_tech!$C$2:$C$1295, $F30, annual_details_by_tech!$D$2:$D$1295, $D30, annual_details_by_tech!$B$2:$B$1295, "capital_outlay")</f>
        <v>0</v>
      </c>
      <c r="AB30" s="33">
        <f>SUMIFS(annual_details_by_tech!X$2:X$1295, annual_details_by_tech!$A$2:$A$1295, "HECO", annual_details_by_tech!$C$2:$C$1295, $F30, annual_details_by_tech!$D$2:$D$1295, $D30, annual_details_by_tech!$B$2:$B$1295, "capital_outlay")</f>
        <v>0</v>
      </c>
    </row>
    <row r="31" spans="1:28" x14ac:dyDescent="0.2">
      <c r="B31" s="6"/>
      <c r="C31" s="6"/>
      <c r="D31" s="32" t="str">
        <f>IF(AND(annual_details_by_tech!$A23="HECO",annual_details_by_tech!$B23=annual_details_by_tech!$B$2), annual_details_by_tech!$D23, "-
")</f>
        <v xml:space="preserve">-
</v>
      </c>
      <c r="F31" s="32" t="str">
        <f>IF(AND(annual_details_by_tech!$A23="HECO",annual_details_by_tech!$B23=annual_details_by_tech!$B$2), annual_details_by_tech!$C23, "-
")</f>
        <v xml:space="preserve">-
</v>
      </c>
      <c r="G31" s="33"/>
      <c r="H31" s="33"/>
      <c r="I31" s="33"/>
      <c r="J31" s="33">
        <f>SUMIFS(annual_details_by_tech!F$2:F$1295, annual_details_by_tech!$A$2:$A$1295, "HECO", annual_details_by_tech!$C$2:$C$1295, $F31, annual_details_by_tech!$D$2:$D$1295, $D31, annual_details_by_tech!$B$2:$B$1295, "capital_outlay")</f>
        <v>0</v>
      </c>
      <c r="K31" s="33">
        <f>SUMIFS(annual_details_by_tech!G$2:G$1295, annual_details_by_tech!$A$2:$A$1295, "HECO", annual_details_by_tech!$C$2:$C$1295, $F31, annual_details_by_tech!$D$2:$D$1295, $D31, annual_details_by_tech!$B$2:$B$1295, "capital_outlay")</f>
        <v>0</v>
      </c>
      <c r="L31" s="33">
        <f>SUMIFS(annual_details_by_tech!H$2:H$1295, annual_details_by_tech!$A$2:$A$1295, "HECO", annual_details_by_tech!$C$2:$C$1295, $F31, annual_details_by_tech!$D$2:$D$1295, $D31, annual_details_by_tech!$B$2:$B$1295, "capital_outlay")</f>
        <v>0</v>
      </c>
      <c r="M31" s="33">
        <f>SUMIFS(annual_details_by_tech!I$2:I$1295, annual_details_by_tech!$A$2:$A$1295, "HECO", annual_details_by_tech!$C$2:$C$1295, $F31, annual_details_by_tech!$D$2:$D$1295, $D31, annual_details_by_tech!$B$2:$B$1295, "capital_outlay")</f>
        <v>0</v>
      </c>
      <c r="N31" s="33">
        <f>SUMIFS(annual_details_by_tech!J$2:J$1295, annual_details_by_tech!$A$2:$A$1295, "HECO", annual_details_by_tech!$C$2:$C$1295, $F31, annual_details_by_tech!$D$2:$D$1295, $D31, annual_details_by_tech!$B$2:$B$1295, "capital_outlay")</f>
        <v>0</v>
      </c>
      <c r="O31" s="33">
        <f>SUMIFS(annual_details_by_tech!K$2:K$1295, annual_details_by_tech!$A$2:$A$1295, "HECO", annual_details_by_tech!$C$2:$C$1295, $F31, annual_details_by_tech!$D$2:$D$1295, $D31, annual_details_by_tech!$B$2:$B$1295, "capital_outlay")</f>
        <v>0</v>
      </c>
      <c r="P31" s="33">
        <f>SUMIFS(annual_details_by_tech!L$2:L$1295, annual_details_by_tech!$A$2:$A$1295, "HECO", annual_details_by_tech!$C$2:$C$1295, $F31, annual_details_by_tech!$D$2:$D$1295, $D31, annual_details_by_tech!$B$2:$B$1295, "capital_outlay")</f>
        <v>0</v>
      </c>
      <c r="Q31" s="33">
        <f>SUMIFS(annual_details_by_tech!M$2:M$1295, annual_details_by_tech!$A$2:$A$1295, "HECO", annual_details_by_tech!$C$2:$C$1295, $F31, annual_details_by_tech!$D$2:$D$1295, $D31, annual_details_by_tech!$B$2:$B$1295, "capital_outlay")</f>
        <v>0</v>
      </c>
      <c r="R31" s="33">
        <f>SUMIFS(annual_details_by_tech!N$2:N$1295, annual_details_by_tech!$A$2:$A$1295, "HECO", annual_details_by_tech!$C$2:$C$1295, $F31, annual_details_by_tech!$D$2:$D$1295, $D31, annual_details_by_tech!$B$2:$B$1295, "capital_outlay")</f>
        <v>0</v>
      </c>
      <c r="S31" s="33">
        <f>SUMIFS(annual_details_by_tech!O$2:O$1295, annual_details_by_tech!$A$2:$A$1295, "HECO", annual_details_by_tech!$C$2:$C$1295, $F31, annual_details_by_tech!$D$2:$D$1295, $D31, annual_details_by_tech!$B$2:$B$1295, "capital_outlay")</f>
        <v>0</v>
      </c>
      <c r="T31" s="33">
        <f>SUMIFS(annual_details_by_tech!P$2:P$1295, annual_details_by_tech!$A$2:$A$1295, "HECO", annual_details_by_tech!$C$2:$C$1295, $F31, annual_details_by_tech!$D$2:$D$1295, $D31, annual_details_by_tech!$B$2:$B$1295, "capital_outlay")</f>
        <v>0</v>
      </c>
      <c r="U31" s="33">
        <f>SUMIFS(annual_details_by_tech!Q$2:Q$1295, annual_details_by_tech!$A$2:$A$1295, "HECO", annual_details_by_tech!$C$2:$C$1295, $F31, annual_details_by_tech!$D$2:$D$1295, $D31, annual_details_by_tech!$B$2:$B$1295, "capital_outlay")</f>
        <v>0</v>
      </c>
      <c r="V31" s="33">
        <f>SUMIFS(annual_details_by_tech!R$2:R$1295, annual_details_by_tech!$A$2:$A$1295, "HECO", annual_details_by_tech!$C$2:$C$1295, $F31, annual_details_by_tech!$D$2:$D$1295, $D31, annual_details_by_tech!$B$2:$B$1295, "capital_outlay")</f>
        <v>0</v>
      </c>
      <c r="W31" s="33">
        <f>SUMIFS(annual_details_by_tech!S$2:S$1295, annual_details_by_tech!$A$2:$A$1295, "HECO", annual_details_by_tech!$C$2:$C$1295, $F31, annual_details_by_tech!$D$2:$D$1295, $D31, annual_details_by_tech!$B$2:$B$1295, "capital_outlay")</f>
        <v>0</v>
      </c>
      <c r="X31" s="33">
        <f>SUMIFS(annual_details_by_tech!T$2:T$1295, annual_details_by_tech!$A$2:$A$1295, "HECO", annual_details_by_tech!$C$2:$C$1295, $F31, annual_details_by_tech!$D$2:$D$1295, $D31, annual_details_by_tech!$B$2:$B$1295, "capital_outlay")</f>
        <v>0</v>
      </c>
      <c r="Y31" s="33">
        <f>SUMIFS(annual_details_by_tech!U$2:U$1295, annual_details_by_tech!$A$2:$A$1295, "HECO", annual_details_by_tech!$C$2:$C$1295, $F31, annual_details_by_tech!$D$2:$D$1295, $D31, annual_details_by_tech!$B$2:$B$1295, "capital_outlay")</f>
        <v>0</v>
      </c>
      <c r="Z31" s="33">
        <f>SUMIFS(annual_details_by_tech!V$2:V$1295, annual_details_by_tech!$A$2:$A$1295, "HECO", annual_details_by_tech!$C$2:$C$1295, $F31, annual_details_by_tech!$D$2:$D$1295, $D31, annual_details_by_tech!$B$2:$B$1295, "capital_outlay")</f>
        <v>0</v>
      </c>
      <c r="AA31" s="33">
        <f>SUMIFS(annual_details_by_tech!W$2:W$1295, annual_details_by_tech!$A$2:$A$1295, "HECO", annual_details_by_tech!$C$2:$C$1295, $F31, annual_details_by_tech!$D$2:$D$1295, $D31, annual_details_by_tech!$B$2:$B$1295, "capital_outlay")</f>
        <v>0</v>
      </c>
      <c r="AB31" s="33">
        <f>SUMIFS(annual_details_by_tech!X$2:X$1295, annual_details_by_tech!$A$2:$A$1295, "HECO", annual_details_by_tech!$C$2:$C$1295, $F31, annual_details_by_tech!$D$2:$D$1295, $D31, annual_details_by_tech!$B$2:$B$1295, "capital_outlay")</f>
        <v>0</v>
      </c>
    </row>
    <row r="32" spans="1:28" x14ac:dyDescent="0.2">
      <c r="B32" s="6"/>
      <c r="C32" s="6"/>
      <c r="D32" s="32" t="str">
        <f>IF(AND(annual_details_by_tech!$A24="HECO",annual_details_by_tech!$B24=annual_details_by_tech!$B$2), annual_details_by_tech!$D24, "-
")</f>
        <v xml:space="preserve">-
</v>
      </c>
      <c r="F32" s="32" t="str">
        <f>IF(AND(annual_details_by_tech!$A24="HECO",annual_details_by_tech!$B24=annual_details_by_tech!$B$2), annual_details_by_tech!$C24, "-
")</f>
        <v xml:space="preserve">-
</v>
      </c>
      <c r="G32" s="33"/>
      <c r="H32" s="33"/>
      <c r="I32" s="33"/>
      <c r="J32" s="33">
        <f>SUMIFS(annual_details_by_tech!F$2:F$1295, annual_details_by_tech!$A$2:$A$1295, "HECO", annual_details_by_tech!$C$2:$C$1295, $F32, annual_details_by_tech!$D$2:$D$1295, $D32, annual_details_by_tech!$B$2:$B$1295, "capital_outlay")</f>
        <v>0</v>
      </c>
      <c r="K32" s="33">
        <f>SUMIFS(annual_details_by_tech!G$2:G$1295, annual_details_by_tech!$A$2:$A$1295, "HECO", annual_details_by_tech!$C$2:$C$1295, $F32, annual_details_by_tech!$D$2:$D$1295, $D32, annual_details_by_tech!$B$2:$B$1295, "capital_outlay")</f>
        <v>0</v>
      </c>
      <c r="L32" s="33">
        <f>SUMIFS(annual_details_by_tech!H$2:H$1295, annual_details_by_tech!$A$2:$A$1295, "HECO", annual_details_by_tech!$C$2:$C$1295, $F32, annual_details_by_tech!$D$2:$D$1295, $D32, annual_details_by_tech!$B$2:$B$1295, "capital_outlay")</f>
        <v>0</v>
      </c>
      <c r="M32" s="33">
        <f>SUMIFS(annual_details_by_tech!I$2:I$1295, annual_details_by_tech!$A$2:$A$1295, "HECO", annual_details_by_tech!$C$2:$C$1295, $F32, annual_details_by_tech!$D$2:$D$1295, $D32, annual_details_by_tech!$B$2:$B$1295, "capital_outlay")</f>
        <v>0</v>
      </c>
      <c r="N32" s="33">
        <f>SUMIFS(annual_details_by_tech!J$2:J$1295, annual_details_by_tech!$A$2:$A$1295, "HECO", annual_details_by_tech!$C$2:$C$1295, $F32, annual_details_by_tech!$D$2:$D$1295, $D32, annual_details_by_tech!$B$2:$B$1295, "capital_outlay")</f>
        <v>0</v>
      </c>
      <c r="O32" s="33">
        <f>SUMIFS(annual_details_by_tech!K$2:K$1295, annual_details_by_tech!$A$2:$A$1295, "HECO", annual_details_by_tech!$C$2:$C$1295, $F32, annual_details_by_tech!$D$2:$D$1295, $D32, annual_details_by_tech!$B$2:$B$1295, "capital_outlay")</f>
        <v>0</v>
      </c>
      <c r="P32" s="33">
        <f>SUMIFS(annual_details_by_tech!L$2:L$1295, annual_details_by_tech!$A$2:$A$1295, "HECO", annual_details_by_tech!$C$2:$C$1295, $F32, annual_details_by_tech!$D$2:$D$1295, $D32, annual_details_by_tech!$B$2:$B$1295, "capital_outlay")</f>
        <v>0</v>
      </c>
      <c r="Q32" s="33">
        <f>SUMIFS(annual_details_by_tech!M$2:M$1295, annual_details_by_tech!$A$2:$A$1295, "HECO", annual_details_by_tech!$C$2:$C$1295, $F32, annual_details_by_tech!$D$2:$D$1295, $D32, annual_details_by_tech!$B$2:$B$1295, "capital_outlay")</f>
        <v>0</v>
      </c>
      <c r="R32" s="33">
        <f>SUMIFS(annual_details_by_tech!N$2:N$1295, annual_details_by_tech!$A$2:$A$1295, "HECO", annual_details_by_tech!$C$2:$C$1295, $F32, annual_details_by_tech!$D$2:$D$1295, $D32, annual_details_by_tech!$B$2:$B$1295, "capital_outlay")</f>
        <v>0</v>
      </c>
      <c r="S32" s="33">
        <f>SUMIFS(annual_details_by_tech!O$2:O$1295, annual_details_by_tech!$A$2:$A$1295, "HECO", annual_details_by_tech!$C$2:$C$1295, $F32, annual_details_by_tech!$D$2:$D$1295, $D32, annual_details_by_tech!$B$2:$B$1295, "capital_outlay")</f>
        <v>0</v>
      </c>
      <c r="T32" s="33">
        <f>SUMIFS(annual_details_by_tech!P$2:P$1295, annual_details_by_tech!$A$2:$A$1295, "HECO", annual_details_by_tech!$C$2:$C$1295, $F32, annual_details_by_tech!$D$2:$D$1295, $D32, annual_details_by_tech!$B$2:$B$1295, "capital_outlay")</f>
        <v>0</v>
      </c>
      <c r="U32" s="33">
        <f>SUMIFS(annual_details_by_tech!Q$2:Q$1295, annual_details_by_tech!$A$2:$A$1295, "HECO", annual_details_by_tech!$C$2:$C$1295, $F32, annual_details_by_tech!$D$2:$D$1295, $D32, annual_details_by_tech!$B$2:$B$1295, "capital_outlay")</f>
        <v>0</v>
      </c>
      <c r="V32" s="33">
        <f>SUMIFS(annual_details_by_tech!R$2:R$1295, annual_details_by_tech!$A$2:$A$1295, "HECO", annual_details_by_tech!$C$2:$C$1295, $F32, annual_details_by_tech!$D$2:$D$1295, $D32, annual_details_by_tech!$B$2:$B$1295, "capital_outlay")</f>
        <v>0</v>
      </c>
      <c r="W32" s="33">
        <f>SUMIFS(annual_details_by_tech!S$2:S$1295, annual_details_by_tech!$A$2:$A$1295, "HECO", annual_details_by_tech!$C$2:$C$1295, $F32, annual_details_by_tech!$D$2:$D$1295, $D32, annual_details_by_tech!$B$2:$B$1295, "capital_outlay")</f>
        <v>0</v>
      </c>
      <c r="X32" s="33">
        <f>SUMIFS(annual_details_by_tech!T$2:T$1295, annual_details_by_tech!$A$2:$A$1295, "HECO", annual_details_by_tech!$C$2:$C$1295, $F32, annual_details_by_tech!$D$2:$D$1295, $D32, annual_details_by_tech!$B$2:$B$1295, "capital_outlay")</f>
        <v>0</v>
      </c>
      <c r="Y32" s="33">
        <f>SUMIFS(annual_details_by_tech!U$2:U$1295, annual_details_by_tech!$A$2:$A$1295, "HECO", annual_details_by_tech!$C$2:$C$1295, $F32, annual_details_by_tech!$D$2:$D$1295, $D32, annual_details_by_tech!$B$2:$B$1295, "capital_outlay")</f>
        <v>0</v>
      </c>
      <c r="Z32" s="33">
        <f>SUMIFS(annual_details_by_tech!V$2:V$1295, annual_details_by_tech!$A$2:$A$1295, "HECO", annual_details_by_tech!$C$2:$C$1295, $F32, annual_details_by_tech!$D$2:$D$1295, $D32, annual_details_by_tech!$B$2:$B$1295, "capital_outlay")</f>
        <v>0</v>
      </c>
      <c r="AA32" s="33">
        <f>SUMIFS(annual_details_by_tech!W$2:W$1295, annual_details_by_tech!$A$2:$A$1295, "HECO", annual_details_by_tech!$C$2:$C$1295, $F32, annual_details_by_tech!$D$2:$D$1295, $D32, annual_details_by_tech!$B$2:$B$1295, "capital_outlay")</f>
        <v>0</v>
      </c>
      <c r="AB32" s="33">
        <f>SUMIFS(annual_details_by_tech!X$2:X$1295, annual_details_by_tech!$A$2:$A$1295, "HECO", annual_details_by_tech!$C$2:$C$1295, $F32, annual_details_by_tech!$D$2:$D$1295, $D32, annual_details_by_tech!$B$2:$B$1295, "capital_outlay")</f>
        <v>0</v>
      </c>
    </row>
    <row r="33" spans="1:28" x14ac:dyDescent="0.2">
      <c r="B33" s="6"/>
      <c r="C33" s="6"/>
      <c r="D33" s="32" t="str">
        <f>IF(AND(annual_details_by_tech!$A25="HECO",annual_details_by_tech!$B25=annual_details_by_tech!$B$2), annual_details_by_tech!$D25, "-
")</f>
        <v xml:space="preserve">-
</v>
      </c>
      <c r="F33" s="32" t="str">
        <f>IF(AND(annual_details_by_tech!$A25="HECO",annual_details_by_tech!$B25=annual_details_by_tech!$B$2), annual_details_by_tech!$C25, "-
")</f>
        <v xml:space="preserve">-
</v>
      </c>
      <c r="G33" s="33"/>
      <c r="H33" s="33"/>
      <c r="I33" s="33"/>
      <c r="J33" s="33">
        <f>SUMIFS(annual_details_by_tech!F$2:F$1295, annual_details_by_tech!$A$2:$A$1295, "HECO", annual_details_by_tech!$C$2:$C$1295, $F33, annual_details_by_tech!$D$2:$D$1295, $D33, annual_details_by_tech!$B$2:$B$1295, "capital_outlay")</f>
        <v>0</v>
      </c>
      <c r="K33" s="33">
        <f>SUMIFS(annual_details_by_tech!G$2:G$1295, annual_details_by_tech!$A$2:$A$1295, "HECO", annual_details_by_tech!$C$2:$C$1295, $F33, annual_details_by_tech!$D$2:$D$1295, $D33, annual_details_by_tech!$B$2:$B$1295, "capital_outlay")</f>
        <v>0</v>
      </c>
      <c r="L33" s="33">
        <f>SUMIFS(annual_details_by_tech!H$2:H$1295, annual_details_by_tech!$A$2:$A$1295, "HECO", annual_details_by_tech!$C$2:$C$1295, $F33, annual_details_by_tech!$D$2:$D$1295, $D33, annual_details_by_tech!$B$2:$B$1295, "capital_outlay")</f>
        <v>0</v>
      </c>
      <c r="M33" s="33">
        <f>SUMIFS(annual_details_by_tech!I$2:I$1295, annual_details_by_tech!$A$2:$A$1295, "HECO", annual_details_by_tech!$C$2:$C$1295, $F33, annual_details_by_tech!$D$2:$D$1295, $D33, annual_details_by_tech!$B$2:$B$1295, "capital_outlay")</f>
        <v>0</v>
      </c>
      <c r="N33" s="33">
        <f>SUMIFS(annual_details_by_tech!J$2:J$1295, annual_details_by_tech!$A$2:$A$1295, "HECO", annual_details_by_tech!$C$2:$C$1295, $F33, annual_details_by_tech!$D$2:$D$1295, $D33, annual_details_by_tech!$B$2:$B$1295, "capital_outlay")</f>
        <v>0</v>
      </c>
      <c r="O33" s="33">
        <f>SUMIFS(annual_details_by_tech!K$2:K$1295, annual_details_by_tech!$A$2:$A$1295, "HECO", annual_details_by_tech!$C$2:$C$1295, $F33, annual_details_by_tech!$D$2:$D$1295, $D33, annual_details_by_tech!$B$2:$B$1295, "capital_outlay")</f>
        <v>0</v>
      </c>
      <c r="P33" s="33">
        <f>SUMIFS(annual_details_by_tech!L$2:L$1295, annual_details_by_tech!$A$2:$A$1295, "HECO", annual_details_by_tech!$C$2:$C$1295, $F33, annual_details_by_tech!$D$2:$D$1295, $D33, annual_details_by_tech!$B$2:$B$1295, "capital_outlay")</f>
        <v>0</v>
      </c>
      <c r="Q33" s="33">
        <f>SUMIFS(annual_details_by_tech!M$2:M$1295, annual_details_by_tech!$A$2:$A$1295, "HECO", annual_details_by_tech!$C$2:$C$1295, $F33, annual_details_by_tech!$D$2:$D$1295, $D33, annual_details_by_tech!$B$2:$B$1295, "capital_outlay")</f>
        <v>0</v>
      </c>
      <c r="R33" s="33">
        <f>SUMIFS(annual_details_by_tech!N$2:N$1295, annual_details_by_tech!$A$2:$A$1295, "HECO", annual_details_by_tech!$C$2:$C$1295, $F33, annual_details_by_tech!$D$2:$D$1295, $D33, annual_details_by_tech!$B$2:$B$1295, "capital_outlay")</f>
        <v>0</v>
      </c>
      <c r="S33" s="33">
        <f>SUMIFS(annual_details_by_tech!O$2:O$1295, annual_details_by_tech!$A$2:$A$1295, "HECO", annual_details_by_tech!$C$2:$C$1295, $F33, annual_details_by_tech!$D$2:$D$1295, $D33, annual_details_by_tech!$B$2:$B$1295, "capital_outlay")</f>
        <v>0</v>
      </c>
      <c r="T33" s="33">
        <f>SUMIFS(annual_details_by_tech!P$2:P$1295, annual_details_by_tech!$A$2:$A$1295, "HECO", annual_details_by_tech!$C$2:$C$1295, $F33, annual_details_by_tech!$D$2:$D$1295, $D33, annual_details_by_tech!$B$2:$B$1295, "capital_outlay")</f>
        <v>0</v>
      </c>
      <c r="U33" s="33">
        <f>SUMIFS(annual_details_by_tech!Q$2:Q$1295, annual_details_by_tech!$A$2:$A$1295, "HECO", annual_details_by_tech!$C$2:$C$1295, $F33, annual_details_by_tech!$D$2:$D$1295, $D33, annual_details_by_tech!$B$2:$B$1295, "capital_outlay")</f>
        <v>0</v>
      </c>
      <c r="V33" s="33">
        <f>SUMIFS(annual_details_by_tech!R$2:R$1295, annual_details_by_tech!$A$2:$A$1295, "HECO", annual_details_by_tech!$C$2:$C$1295, $F33, annual_details_by_tech!$D$2:$D$1295, $D33, annual_details_by_tech!$B$2:$B$1295, "capital_outlay")</f>
        <v>0</v>
      </c>
      <c r="W33" s="33">
        <f>SUMIFS(annual_details_by_tech!S$2:S$1295, annual_details_by_tech!$A$2:$A$1295, "HECO", annual_details_by_tech!$C$2:$C$1295, $F33, annual_details_by_tech!$D$2:$D$1295, $D33, annual_details_by_tech!$B$2:$B$1295, "capital_outlay")</f>
        <v>0</v>
      </c>
      <c r="X33" s="33">
        <f>SUMIFS(annual_details_by_tech!T$2:T$1295, annual_details_by_tech!$A$2:$A$1295, "HECO", annual_details_by_tech!$C$2:$C$1295, $F33, annual_details_by_tech!$D$2:$D$1295, $D33, annual_details_by_tech!$B$2:$B$1295, "capital_outlay")</f>
        <v>0</v>
      </c>
      <c r="Y33" s="33">
        <f>SUMIFS(annual_details_by_tech!U$2:U$1295, annual_details_by_tech!$A$2:$A$1295, "HECO", annual_details_by_tech!$C$2:$C$1295, $F33, annual_details_by_tech!$D$2:$D$1295, $D33, annual_details_by_tech!$B$2:$B$1295, "capital_outlay")</f>
        <v>0</v>
      </c>
      <c r="Z33" s="33">
        <f>SUMIFS(annual_details_by_tech!V$2:V$1295, annual_details_by_tech!$A$2:$A$1295, "HECO", annual_details_by_tech!$C$2:$C$1295, $F33, annual_details_by_tech!$D$2:$D$1295, $D33, annual_details_by_tech!$B$2:$B$1295, "capital_outlay")</f>
        <v>0</v>
      </c>
      <c r="AA33" s="33">
        <f>SUMIFS(annual_details_by_tech!W$2:W$1295, annual_details_by_tech!$A$2:$A$1295, "HECO", annual_details_by_tech!$C$2:$C$1295, $F33, annual_details_by_tech!$D$2:$D$1295, $D33, annual_details_by_tech!$B$2:$B$1295, "capital_outlay")</f>
        <v>0</v>
      </c>
      <c r="AB33" s="33">
        <f>SUMIFS(annual_details_by_tech!X$2:X$1295, annual_details_by_tech!$A$2:$A$1295, "HECO", annual_details_by_tech!$C$2:$C$1295, $F33, annual_details_by_tech!$D$2:$D$1295, $D33, annual_details_by_tech!$B$2:$B$1295, "capital_outlay")</f>
        <v>0</v>
      </c>
    </row>
    <row r="34" spans="1:28" x14ac:dyDescent="0.2">
      <c r="B34" s="6"/>
      <c r="C34" s="6"/>
      <c r="D34" s="32" t="str">
        <f>IF(AND(annual_details_by_tech!$A26="HECO",annual_details_by_tech!$B26=annual_details_by_tech!$B$2), annual_details_by_tech!$D26, "-
")</f>
        <v xml:space="preserve">-
</v>
      </c>
      <c r="F34" s="32" t="str">
        <f>IF(AND(annual_details_by_tech!$A26="HECO",annual_details_by_tech!$B26=annual_details_by_tech!$B$2), annual_details_by_tech!$C26, "-
")</f>
        <v xml:space="preserve">-
</v>
      </c>
      <c r="G34" s="33"/>
      <c r="H34" s="33"/>
      <c r="I34" s="33"/>
      <c r="J34" s="33">
        <f>SUMIFS(annual_details_by_tech!F$2:F$1295, annual_details_by_tech!$A$2:$A$1295, "HECO", annual_details_by_tech!$C$2:$C$1295, $F34, annual_details_by_tech!$D$2:$D$1295, $D34, annual_details_by_tech!$B$2:$B$1295, "capital_outlay")</f>
        <v>0</v>
      </c>
      <c r="K34" s="33">
        <f>SUMIFS(annual_details_by_tech!G$2:G$1295, annual_details_by_tech!$A$2:$A$1295, "HECO", annual_details_by_tech!$C$2:$C$1295, $F34, annual_details_by_tech!$D$2:$D$1295, $D34, annual_details_by_tech!$B$2:$B$1295, "capital_outlay")</f>
        <v>0</v>
      </c>
      <c r="L34" s="33">
        <f>SUMIFS(annual_details_by_tech!H$2:H$1295, annual_details_by_tech!$A$2:$A$1295, "HECO", annual_details_by_tech!$C$2:$C$1295, $F34, annual_details_by_tech!$D$2:$D$1295, $D34, annual_details_by_tech!$B$2:$B$1295, "capital_outlay")</f>
        <v>0</v>
      </c>
      <c r="M34" s="33">
        <f>SUMIFS(annual_details_by_tech!I$2:I$1295, annual_details_by_tech!$A$2:$A$1295, "HECO", annual_details_by_tech!$C$2:$C$1295, $F34, annual_details_by_tech!$D$2:$D$1295, $D34, annual_details_by_tech!$B$2:$B$1295, "capital_outlay")</f>
        <v>0</v>
      </c>
      <c r="N34" s="33">
        <f>SUMIFS(annual_details_by_tech!J$2:J$1295, annual_details_by_tech!$A$2:$A$1295, "HECO", annual_details_by_tech!$C$2:$C$1295, $F34, annual_details_by_tech!$D$2:$D$1295, $D34, annual_details_by_tech!$B$2:$B$1295, "capital_outlay")</f>
        <v>0</v>
      </c>
      <c r="O34" s="33">
        <f>SUMIFS(annual_details_by_tech!K$2:K$1295, annual_details_by_tech!$A$2:$A$1295, "HECO", annual_details_by_tech!$C$2:$C$1295, $F34, annual_details_by_tech!$D$2:$D$1295, $D34, annual_details_by_tech!$B$2:$B$1295, "capital_outlay")</f>
        <v>0</v>
      </c>
      <c r="P34" s="33">
        <f>SUMIFS(annual_details_by_tech!L$2:L$1295, annual_details_by_tech!$A$2:$A$1295, "HECO", annual_details_by_tech!$C$2:$C$1295, $F34, annual_details_by_tech!$D$2:$D$1295, $D34, annual_details_by_tech!$B$2:$B$1295, "capital_outlay")</f>
        <v>0</v>
      </c>
      <c r="Q34" s="33">
        <f>SUMIFS(annual_details_by_tech!M$2:M$1295, annual_details_by_tech!$A$2:$A$1295, "HECO", annual_details_by_tech!$C$2:$C$1295, $F34, annual_details_by_tech!$D$2:$D$1295, $D34, annual_details_by_tech!$B$2:$B$1295, "capital_outlay")</f>
        <v>0</v>
      </c>
      <c r="R34" s="33">
        <f>SUMIFS(annual_details_by_tech!N$2:N$1295, annual_details_by_tech!$A$2:$A$1295, "HECO", annual_details_by_tech!$C$2:$C$1295, $F34, annual_details_by_tech!$D$2:$D$1295, $D34, annual_details_by_tech!$B$2:$B$1295, "capital_outlay")</f>
        <v>0</v>
      </c>
      <c r="S34" s="33">
        <f>SUMIFS(annual_details_by_tech!O$2:O$1295, annual_details_by_tech!$A$2:$A$1295, "HECO", annual_details_by_tech!$C$2:$C$1295, $F34, annual_details_by_tech!$D$2:$D$1295, $D34, annual_details_by_tech!$B$2:$B$1295, "capital_outlay")</f>
        <v>0</v>
      </c>
      <c r="T34" s="33">
        <f>SUMIFS(annual_details_by_tech!P$2:P$1295, annual_details_by_tech!$A$2:$A$1295, "HECO", annual_details_by_tech!$C$2:$C$1295, $F34, annual_details_by_tech!$D$2:$D$1295, $D34, annual_details_by_tech!$B$2:$B$1295, "capital_outlay")</f>
        <v>0</v>
      </c>
      <c r="U34" s="33">
        <f>SUMIFS(annual_details_by_tech!Q$2:Q$1295, annual_details_by_tech!$A$2:$A$1295, "HECO", annual_details_by_tech!$C$2:$C$1295, $F34, annual_details_by_tech!$D$2:$D$1295, $D34, annual_details_by_tech!$B$2:$B$1295, "capital_outlay")</f>
        <v>0</v>
      </c>
      <c r="V34" s="33">
        <f>SUMIFS(annual_details_by_tech!R$2:R$1295, annual_details_by_tech!$A$2:$A$1295, "HECO", annual_details_by_tech!$C$2:$C$1295, $F34, annual_details_by_tech!$D$2:$D$1295, $D34, annual_details_by_tech!$B$2:$B$1295, "capital_outlay")</f>
        <v>0</v>
      </c>
      <c r="W34" s="33">
        <f>SUMIFS(annual_details_by_tech!S$2:S$1295, annual_details_by_tech!$A$2:$A$1295, "HECO", annual_details_by_tech!$C$2:$C$1295, $F34, annual_details_by_tech!$D$2:$D$1295, $D34, annual_details_by_tech!$B$2:$B$1295, "capital_outlay")</f>
        <v>0</v>
      </c>
      <c r="X34" s="33">
        <f>SUMIFS(annual_details_by_tech!T$2:T$1295, annual_details_by_tech!$A$2:$A$1295, "HECO", annual_details_by_tech!$C$2:$C$1295, $F34, annual_details_by_tech!$D$2:$D$1295, $D34, annual_details_by_tech!$B$2:$B$1295, "capital_outlay")</f>
        <v>0</v>
      </c>
      <c r="Y34" s="33">
        <f>SUMIFS(annual_details_by_tech!U$2:U$1295, annual_details_by_tech!$A$2:$A$1295, "HECO", annual_details_by_tech!$C$2:$C$1295, $F34, annual_details_by_tech!$D$2:$D$1295, $D34, annual_details_by_tech!$B$2:$B$1295, "capital_outlay")</f>
        <v>0</v>
      </c>
      <c r="Z34" s="33">
        <f>SUMIFS(annual_details_by_tech!V$2:V$1295, annual_details_by_tech!$A$2:$A$1295, "HECO", annual_details_by_tech!$C$2:$C$1295, $F34, annual_details_by_tech!$D$2:$D$1295, $D34, annual_details_by_tech!$B$2:$B$1295, "capital_outlay")</f>
        <v>0</v>
      </c>
      <c r="AA34" s="33">
        <f>SUMIFS(annual_details_by_tech!W$2:W$1295, annual_details_by_tech!$A$2:$A$1295, "HECO", annual_details_by_tech!$C$2:$C$1295, $F34, annual_details_by_tech!$D$2:$D$1295, $D34, annual_details_by_tech!$B$2:$B$1295, "capital_outlay")</f>
        <v>0</v>
      </c>
      <c r="AB34" s="33">
        <f>SUMIFS(annual_details_by_tech!X$2:X$1295, annual_details_by_tech!$A$2:$A$1295, "HECO", annual_details_by_tech!$C$2:$C$1295, $F34, annual_details_by_tech!$D$2:$D$1295, $D34, annual_details_by_tech!$B$2:$B$1295, "capital_outlay")</f>
        <v>0</v>
      </c>
    </row>
    <row r="35" spans="1:28" x14ac:dyDescent="0.2">
      <c r="B35" s="6"/>
      <c r="C35" s="6"/>
      <c r="D35" s="32" t="str">
        <f>IF(AND(annual_details_by_tech!$A27="HECO",annual_details_by_tech!$B27=annual_details_by_tech!$B$2), annual_details_by_tech!$D27, "-
")</f>
        <v xml:space="preserve">-
</v>
      </c>
      <c r="F35" s="32" t="str">
        <f>IF(AND(annual_details_by_tech!$A27="HECO",annual_details_by_tech!$B27=annual_details_by_tech!$B$2), annual_details_by_tech!$C27, "-
")</f>
        <v xml:space="preserve">-
</v>
      </c>
      <c r="G35" s="33"/>
      <c r="H35" s="33"/>
      <c r="I35" s="33"/>
      <c r="J35" s="33">
        <f>SUMIFS(annual_details_by_tech!F$2:F$1295, annual_details_by_tech!$A$2:$A$1295, "HECO", annual_details_by_tech!$C$2:$C$1295, $F35, annual_details_by_tech!$D$2:$D$1295, $D35, annual_details_by_tech!$B$2:$B$1295, "capital_outlay")</f>
        <v>0</v>
      </c>
      <c r="K35" s="33">
        <f>SUMIFS(annual_details_by_tech!G$2:G$1295, annual_details_by_tech!$A$2:$A$1295, "HECO", annual_details_by_tech!$C$2:$C$1295, $F35, annual_details_by_tech!$D$2:$D$1295, $D35, annual_details_by_tech!$B$2:$B$1295, "capital_outlay")</f>
        <v>0</v>
      </c>
      <c r="L35" s="33">
        <f>SUMIFS(annual_details_by_tech!H$2:H$1295, annual_details_by_tech!$A$2:$A$1295, "HECO", annual_details_by_tech!$C$2:$C$1295, $F35, annual_details_by_tech!$D$2:$D$1295, $D35, annual_details_by_tech!$B$2:$B$1295, "capital_outlay")</f>
        <v>0</v>
      </c>
      <c r="M35" s="33">
        <f>SUMIFS(annual_details_by_tech!I$2:I$1295, annual_details_by_tech!$A$2:$A$1295, "HECO", annual_details_by_tech!$C$2:$C$1295, $F35, annual_details_by_tech!$D$2:$D$1295, $D35, annual_details_by_tech!$B$2:$B$1295, "capital_outlay")</f>
        <v>0</v>
      </c>
      <c r="N35" s="33">
        <f>SUMIFS(annual_details_by_tech!J$2:J$1295, annual_details_by_tech!$A$2:$A$1295, "HECO", annual_details_by_tech!$C$2:$C$1295, $F35, annual_details_by_tech!$D$2:$D$1295, $D35, annual_details_by_tech!$B$2:$B$1295, "capital_outlay")</f>
        <v>0</v>
      </c>
      <c r="O35" s="33">
        <f>SUMIFS(annual_details_by_tech!K$2:K$1295, annual_details_by_tech!$A$2:$A$1295, "HECO", annual_details_by_tech!$C$2:$C$1295, $F35, annual_details_by_tech!$D$2:$D$1295, $D35, annual_details_by_tech!$B$2:$B$1295, "capital_outlay")</f>
        <v>0</v>
      </c>
      <c r="P35" s="33">
        <f>SUMIFS(annual_details_by_tech!L$2:L$1295, annual_details_by_tech!$A$2:$A$1295, "HECO", annual_details_by_tech!$C$2:$C$1295, $F35, annual_details_by_tech!$D$2:$D$1295, $D35, annual_details_by_tech!$B$2:$B$1295, "capital_outlay")</f>
        <v>0</v>
      </c>
      <c r="Q35" s="33">
        <f>SUMIFS(annual_details_by_tech!M$2:M$1295, annual_details_by_tech!$A$2:$A$1295, "HECO", annual_details_by_tech!$C$2:$C$1295, $F35, annual_details_by_tech!$D$2:$D$1295, $D35, annual_details_by_tech!$B$2:$B$1295, "capital_outlay")</f>
        <v>0</v>
      </c>
      <c r="R35" s="33">
        <f>SUMIFS(annual_details_by_tech!N$2:N$1295, annual_details_by_tech!$A$2:$A$1295, "HECO", annual_details_by_tech!$C$2:$C$1295, $F35, annual_details_by_tech!$D$2:$D$1295, $D35, annual_details_by_tech!$B$2:$B$1295, "capital_outlay")</f>
        <v>0</v>
      </c>
      <c r="S35" s="33">
        <f>SUMIFS(annual_details_by_tech!O$2:O$1295, annual_details_by_tech!$A$2:$A$1295, "HECO", annual_details_by_tech!$C$2:$C$1295, $F35, annual_details_by_tech!$D$2:$D$1295, $D35, annual_details_by_tech!$B$2:$B$1295, "capital_outlay")</f>
        <v>0</v>
      </c>
      <c r="T35" s="33">
        <f>SUMIFS(annual_details_by_tech!P$2:P$1295, annual_details_by_tech!$A$2:$A$1295, "HECO", annual_details_by_tech!$C$2:$C$1295, $F35, annual_details_by_tech!$D$2:$D$1295, $D35, annual_details_by_tech!$B$2:$B$1295, "capital_outlay")</f>
        <v>0</v>
      </c>
      <c r="U35" s="33">
        <f>SUMIFS(annual_details_by_tech!Q$2:Q$1295, annual_details_by_tech!$A$2:$A$1295, "HECO", annual_details_by_tech!$C$2:$C$1295, $F35, annual_details_by_tech!$D$2:$D$1295, $D35, annual_details_by_tech!$B$2:$B$1295, "capital_outlay")</f>
        <v>0</v>
      </c>
      <c r="V35" s="33">
        <f>SUMIFS(annual_details_by_tech!R$2:R$1295, annual_details_by_tech!$A$2:$A$1295, "HECO", annual_details_by_tech!$C$2:$C$1295, $F35, annual_details_by_tech!$D$2:$D$1295, $D35, annual_details_by_tech!$B$2:$B$1295, "capital_outlay")</f>
        <v>0</v>
      </c>
      <c r="W35" s="33">
        <f>SUMIFS(annual_details_by_tech!S$2:S$1295, annual_details_by_tech!$A$2:$A$1295, "HECO", annual_details_by_tech!$C$2:$C$1295, $F35, annual_details_by_tech!$D$2:$D$1295, $D35, annual_details_by_tech!$B$2:$B$1295, "capital_outlay")</f>
        <v>0</v>
      </c>
      <c r="X35" s="33">
        <f>SUMIFS(annual_details_by_tech!T$2:T$1295, annual_details_by_tech!$A$2:$A$1295, "HECO", annual_details_by_tech!$C$2:$C$1295, $F35, annual_details_by_tech!$D$2:$D$1295, $D35, annual_details_by_tech!$B$2:$B$1295, "capital_outlay")</f>
        <v>0</v>
      </c>
      <c r="Y35" s="33">
        <f>SUMIFS(annual_details_by_tech!U$2:U$1295, annual_details_by_tech!$A$2:$A$1295, "HECO", annual_details_by_tech!$C$2:$C$1295, $F35, annual_details_by_tech!$D$2:$D$1295, $D35, annual_details_by_tech!$B$2:$B$1295, "capital_outlay")</f>
        <v>0</v>
      </c>
      <c r="Z35" s="33">
        <f>SUMIFS(annual_details_by_tech!V$2:V$1295, annual_details_by_tech!$A$2:$A$1295, "HECO", annual_details_by_tech!$C$2:$C$1295, $F35, annual_details_by_tech!$D$2:$D$1295, $D35, annual_details_by_tech!$B$2:$B$1295, "capital_outlay")</f>
        <v>0</v>
      </c>
      <c r="AA35" s="33">
        <f>SUMIFS(annual_details_by_tech!W$2:W$1295, annual_details_by_tech!$A$2:$A$1295, "HECO", annual_details_by_tech!$C$2:$C$1295, $F35, annual_details_by_tech!$D$2:$D$1295, $D35, annual_details_by_tech!$B$2:$B$1295, "capital_outlay")</f>
        <v>0</v>
      </c>
      <c r="AB35" s="33">
        <f>SUMIFS(annual_details_by_tech!X$2:X$1295, annual_details_by_tech!$A$2:$A$1295, "HECO", annual_details_by_tech!$C$2:$C$1295, $F35, annual_details_by_tech!$D$2:$D$1295, $D35, annual_details_by_tech!$B$2:$B$1295, "capital_outlay")</f>
        <v>0</v>
      </c>
    </row>
    <row r="36" spans="1:28" x14ac:dyDescent="0.2">
      <c r="B36" s="6"/>
      <c r="C36" s="6"/>
      <c r="D36" s="32" t="str">
        <f>IF(AND(annual_details_by_tech!$A28="HECO",annual_details_by_tech!$B28=annual_details_by_tech!$B$2), annual_details_by_tech!$D28, "-
")</f>
        <v xml:space="preserve">-
</v>
      </c>
      <c r="F36" s="32" t="str">
        <f>IF(AND(annual_details_by_tech!$A28="HECO",annual_details_by_tech!$B28=annual_details_by_tech!$B$2), annual_details_by_tech!$C28, "-
")</f>
        <v xml:space="preserve">-
</v>
      </c>
      <c r="G36" s="33"/>
      <c r="H36" s="33"/>
      <c r="I36" s="33"/>
      <c r="J36" s="33">
        <f>SUMIFS(annual_details_by_tech!F$2:F$1295, annual_details_by_tech!$A$2:$A$1295, "HECO", annual_details_by_tech!$C$2:$C$1295, $F36, annual_details_by_tech!$D$2:$D$1295, $D36, annual_details_by_tech!$B$2:$B$1295, "capital_outlay")</f>
        <v>0</v>
      </c>
      <c r="K36" s="33">
        <f>SUMIFS(annual_details_by_tech!G$2:G$1295, annual_details_by_tech!$A$2:$A$1295, "HECO", annual_details_by_tech!$C$2:$C$1295, $F36, annual_details_by_tech!$D$2:$D$1295, $D36, annual_details_by_tech!$B$2:$B$1295, "capital_outlay")</f>
        <v>0</v>
      </c>
      <c r="L36" s="33">
        <f>SUMIFS(annual_details_by_tech!H$2:H$1295, annual_details_by_tech!$A$2:$A$1295, "HECO", annual_details_by_tech!$C$2:$C$1295, $F36, annual_details_by_tech!$D$2:$D$1295, $D36, annual_details_by_tech!$B$2:$B$1295, "capital_outlay")</f>
        <v>0</v>
      </c>
      <c r="M36" s="33">
        <f>SUMIFS(annual_details_by_tech!I$2:I$1295, annual_details_by_tech!$A$2:$A$1295, "HECO", annual_details_by_tech!$C$2:$C$1295, $F36, annual_details_by_tech!$D$2:$D$1295, $D36, annual_details_by_tech!$B$2:$B$1295, "capital_outlay")</f>
        <v>0</v>
      </c>
      <c r="N36" s="33">
        <f>SUMIFS(annual_details_by_tech!J$2:J$1295, annual_details_by_tech!$A$2:$A$1295, "HECO", annual_details_by_tech!$C$2:$C$1295, $F36, annual_details_by_tech!$D$2:$D$1295, $D36, annual_details_by_tech!$B$2:$B$1295, "capital_outlay")</f>
        <v>0</v>
      </c>
      <c r="O36" s="33">
        <f>SUMIFS(annual_details_by_tech!K$2:K$1295, annual_details_by_tech!$A$2:$A$1295, "HECO", annual_details_by_tech!$C$2:$C$1295, $F36, annual_details_by_tech!$D$2:$D$1295, $D36, annual_details_by_tech!$B$2:$B$1295, "capital_outlay")</f>
        <v>0</v>
      </c>
      <c r="P36" s="33">
        <f>SUMIFS(annual_details_by_tech!L$2:L$1295, annual_details_by_tech!$A$2:$A$1295, "HECO", annual_details_by_tech!$C$2:$C$1295, $F36, annual_details_by_tech!$D$2:$D$1295, $D36, annual_details_by_tech!$B$2:$B$1295, "capital_outlay")</f>
        <v>0</v>
      </c>
      <c r="Q36" s="33">
        <f>SUMIFS(annual_details_by_tech!M$2:M$1295, annual_details_by_tech!$A$2:$A$1295, "HECO", annual_details_by_tech!$C$2:$C$1295, $F36, annual_details_by_tech!$D$2:$D$1295, $D36, annual_details_by_tech!$B$2:$B$1295, "capital_outlay")</f>
        <v>0</v>
      </c>
      <c r="R36" s="33">
        <f>SUMIFS(annual_details_by_tech!N$2:N$1295, annual_details_by_tech!$A$2:$A$1295, "HECO", annual_details_by_tech!$C$2:$C$1295, $F36, annual_details_by_tech!$D$2:$D$1295, $D36, annual_details_by_tech!$B$2:$B$1295, "capital_outlay")</f>
        <v>0</v>
      </c>
      <c r="S36" s="33">
        <f>SUMIFS(annual_details_by_tech!O$2:O$1295, annual_details_by_tech!$A$2:$A$1295, "HECO", annual_details_by_tech!$C$2:$C$1295, $F36, annual_details_by_tech!$D$2:$D$1295, $D36, annual_details_by_tech!$B$2:$B$1295, "capital_outlay")</f>
        <v>0</v>
      </c>
      <c r="T36" s="33">
        <f>SUMIFS(annual_details_by_tech!P$2:P$1295, annual_details_by_tech!$A$2:$A$1295, "HECO", annual_details_by_tech!$C$2:$C$1295, $F36, annual_details_by_tech!$D$2:$D$1295, $D36, annual_details_by_tech!$B$2:$B$1295, "capital_outlay")</f>
        <v>0</v>
      </c>
      <c r="U36" s="33">
        <f>SUMIFS(annual_details_by_tech!Q$2:Q$1295, annual_details_by_tech!$A$2:$A$1295, "HECO", annual_details_by_tech!$C$2:$C$1295, $F36, annual_details_by_tech!$D$2:$D$1295, $D36, annual_details_by_tech!$B$2:$B$1295, "capital_outlay")</f>
        <v>0</v>
      </c>
      <c r="V36" s="33">
        <f>SUMIFS(annual_details_by_tech!R$2:R$1295, annual_details_by_tech!$A$2:$A$1295, "HECO", annual_details_by_tech!$C$2:$C$1295, $F36, annual_details_by_tech!$D$2:$D$1295, $D36, annual_details_by_tech!$B$2:$B$1295, "capital_outlay")</f>
        <v>0</v>
      </c>
      <c r="W36" s="33">
        <f>SUMIFS(annual_details_by_tech!S$2:S$1295, annual_details_by_tech!$A$2:$A$1295, "HECO", annual_details_by_tech!$C$2:$C$1295, $F36, annual_details_by_tech!$D$2:$D$1295, $D36, annual_details_by_tech!$B$2:$B$1295, "capital_outlay")</f>
        <v>0</v>
      </c>
      <c r="X36" s="33">
        <f>SUMIFS(annual_details_by_tech!T$2:T$1295, annual_details_by_tech!$A$2:$A$1295, "HECO", annual_details_by_tech!$C$2:$C$1295, $F36, annual_details_by_tech!$D$2:$D$1295, $D36, annual_details_by_tech!$B$2:$B$1295, "capital_outlay")</f>
        <v>0</v>
      </c>
      <c r="Y36" s="33">
        <f>SUMIFS(annual_details_by_tech!U$2:U$1295, annual_details_by_tech!$A$2:$A$1295, "HECO", annual_details_by_tech!$C$2:$C$1295, $F36, annual_details_by_tech!$D$2:$D$1295, $D36, annual_details_by_tech!$B$2:$B$1295, "capital_outlay")</f>
        <v>0</v>
      </c>
      <c r="Z36" s="33">
        <f>SUMIFS(annual_details_by_tech!V$2:V$1295, annual_details_by_tech!$A$2:$A$1295, "HECO", annual_details_by_tech!$C$2:$C$1295, $F36, annual_details_by_tech!$D$2:$D$1295, $D36, annual_details_by_tech!$B$2:$B$1295, "capital_outlay")</f>
        <v>0</v>
      </c>
      <c r="AA36" s="33">
        <f>SUMIFS(annual_details_by_tech!W$2:W$1295, annual_details_by_tech!$A$2:$A$1295, "HECO", annual_details_by_tech!$C$2:$C$1295, $F36, annual_details_by_tech!$D$2:$D$1295, $D36, annual_details_by_tech!$B$2:$B$1295, "capital_outlay")</f>
        <v>0</v>
      </c>
      <c r="AB36" s="33">
        <f>SUMIFS(annual_details_by_tech!X$2:X$1295, annual_details_by_tech!$A$2:$A$1295, "HECO", annual_details_by_tech!$C$2:$C$1295, $F36, annual_details_by_tech!$D$2:$D$1295, $D36, annual_details_by_tech!$B$2:$B$1295, "capital_outlay")</f>
        <v>0</v>
      </c>
    </row>
    <row r="37" spans="1:28" x14ac:dyDescent="0.2">
      <c r="B37" s="6"/>
      <c r="C37" s="6"/>
      <c r="D37" s="32" t="str">
        <f>IF(AND(annual_details_by_tech!$A29="HECO",annual_details_by_tech!$B29=annual_details_by_tech!$B$2), annual_details_by_tech!$D29, "-
")</f>
        <v xml:space="preserve">-
</v>
      </c>
      <c r="F37" s="32" t="str">
        <f>IF(AND(annual_details_by_tech!$A29="HECO",annual_details_by_tech!$B29=annual_details_by_tech!$B$2), annual_details_by_tech!$C29, "-
")</f>
        <v xml:space="preserve">-
</v>
      </c>
      <c r="G37" s="33"/>
      <c r="H37" s="33"/>
      <c r="I37" s="33"/>
      <c r="J37" s="33">
        <f>SUMIFS(annual_details_by_tech!F$2:F$1295, annual_details_by_tech!$A$2:$A$1295, "HECO", annual_details_by_tech!$C$2:$C$1295, $F37, annual_details_by_tech!$D$2:$D$1295, $D37, annual_details_by_tech!$B$2:$B$1295, "capital_outlay")</f>
        <v>0</v>
      </c>
      <c r="K37" s="33">
        <f>SUMIFS(annual_details_by_tech!G$2:G$1295, annual_details_by_tech!$A$2:$A$1295, "HECO", annual_details_by_tech!$C$2:$C$1295, $F37, annual_details_by_tech!$D$2:$D$1295, $D37, annual_details_by_tech!$B$2:$B$1295, "capital_outlay")</f>
        <v>0</v>
      </c>
      <c r="L37" s="33">
        <f>SUMIFS(annual_details_by_tech!H$2:H$1295, annual_details_by_tech!$A$2:$A$1295, "HECO", annual_details_by_tech!$C$2:$C$1295, $F37, annual_details_by_tech!$D$2:$D$1295, $D37, annual_details_by_tech!$B$2:$B$1295, "capital_outlay")</f>
        <v>0</v>
      </c>
      <c r="M37" s="33">
        <f>SUMIFS(annual_details_by_tech!I$2:I$1295, annual_details_by_tech!$A$2:$A$1295, "HECO", annual_details_by_tech!$C$2:$C$1295, $F37, annual_details_by_tech!$D$2:$D$1295, $D37, annual_details_by_tech!$B$2:$B$1295, "capital_outlay")</f>
        <v>0</v>
      </c>
      <c r="N37" s="33">
        <f>SUMIFS(annual_details_by_tech!J$2:J$1295, annual_details_by_tech!$A$2:$A$1295, "HECO", annual_details_by_tech!$C$2:$C$1295, $F37, annual_details_by_tech!$D$2:$D$1295, $D37, annual_details_by_tech!$B$2:$B$1295, "capital_outlay")</f>
        <v>0</v>
      </c>
      <c r="O37" s="33">
        <f>SUMIFS(annual_details_by_tech!K$2:K$1295, annual_details_by_tech!$A$2:$A$1295, "HECO", annual_details_by_tech!$C$2:$C$1295, $F37, annual_details_by_tech!$D$2:$D$1295, $D37, annual_details_by_tech!$B$2:$B$1295, "capital_outlay")</f>
        <v>0</v>
      </c>
      <c r="P37" s="33">
        <f>SUMIFS(annual_details_by_tech!L$2:L$1295, annual_details_by_tech!$A$2:$A$1295, "HECO", annual_details_by_tech!$C$2:$C$1295, $F37, annual_details_by_tech!$D$2:$D$1295, $D37, annual_details_by_tech!$B$2:$B$1295, "capital_outlay")</f>
        <v>0</v>
      </c>
      <c r="Q37" s="33">
        <f>SUMIFS(annual_details_by_tech!M$2:M$1295, annual_details_by_tech!$A$2:$A$1295, "HECO", annual_details_by_tech!$C$2:$C$1295, $F37, annual_details_by_tech!$D$2:$D$1295, $D37, annual_details_by_tech!$B$2:$B$1295, "capital_outlay")</f>
        <v>0</v>
      </c>
      <c r="R37" s="33">
        <f>SUMIFS(annual_details_by_tech!N$2:N$1295, annual_details_by_tech!$A$2:$A$1295, "HECO", annual_details_by_tech!$C$2:$C$1295, $F37, annual_details_by_tech!$D$2:$D$1295, $D37, annual_details_by_tech!$B$2:$B$1295, "capital_outlay")</f>
        <v>0</v>
      </c>
      <c r="S37" s="33">
        <f>SUMIFS(annual_details_by_tech!O$2:O$1295, annual_details_by_tech!$A$2:$A$1295, "HECO", annual_details_by_tech!$C$2:$C$1295, $F37, annual_details_by_tech!$D$2:$D$1295, $D37, annual_details_by_tech!$B$2:$B$1295, "capital_outlay")</f>
        <v>0</v>
      </c>
      <c r="T37" s="33">
        <f>SUMIFS(annual_details_by_tech!P$2:P$1295, annual_details_by_tech!$A$2:$A$1295, "HECO", annual_details_by_tech!$C$2:$C$1295, $F37, annual_details_by_tech!$D$2:$D$1295, $D37, annual_details_by_tech!$B$2:$B$1295, "capital_outlay")</f>
        <v>0</v>
      </c>
      <c r="U37" s="33">
        <f>SUMIFS(annual_details_by_tech!Q$2:Q$1295, annual_details_by_tech!$A$2:$A$1295, "HECO", annual_details_by_tech!$C$2:$C$1295, $F37, annual_details_by_tech!$D$2:$D$1295, $D37, annual_details_by_tech!$B$2:$B$1295, "capital_outlay")</f>
        <v>0</v>
      </c>
      <c r="V37" s="33">
        <f>SUMIFS(annual_details_by_tech!R$2:R$1295, annual_details_by_tech!$A$2:$A$1295, "HECO", annual_details_by_tech!$C$2:$C$1295, $F37, annual_details_by_tech!$D$2:$D$1295, $D37, annual_details_by_tech!$B$2:$B$1295, "capital_outlay")</f>
        <v>0</v>
      </c>
      <c r="W37" s="33">
        <f>SUMIFS(annual_details_by_tech!S$2:S$1295, annual_details_by_tech!$A$2:$A$1295, "HECO", annual_details_by_tech!$C$2:$C$1295, $F37, annual_details_by_tech!$D$2:$D$1295, $D37, annual_details_by_tech!$B$2:$B$1295, "capital_outlay")</f>
        <v>0</v>
      </c>
      <c r="X37" s="33">
        <f>SUMIFS(annual_details_by_tech!T$2:T$1295, annual_details_by_tech!$A$2:$A$1295, "HECO", annual_details_by_tech!$C$2:$C$1295, $F37, annual_details_by_tech!$D$2:$D$1295, $D37, annual_details_by_tech!$B$2:$B$1295, "capital_outlay")</f>
        <v>0</v>
      </c>
      <c r="Y37" s="33">
        <f>SUMIFS(annual_details_by_tech!U$2:U$1295, annual_details_by_tech!$A$2:$A$1295, "HECO", annual_details_by_tech!$C$2:$C$1295, $F37, annual_details_by_tech!$D$2:$D$1295, $D37, annual_details_by_tech!$B$2:$B$1295, "capital_outlay")</f>
        <v>0</v>
      </c>
      <c r="Z37" s="33">
        <f>SUMIFS(annual_details_by_tech!V$2:V$1295, annual_details_by_tech!$A$2:$A$1295, "HECO", annual_details_by_tech!$C$2:$C$1295, $F37, annual_details_by_tech!$D$2:$D$1295, $D37, annual_details_by_tech!$B$2:$B$1295, "capital_outlay")</f>
        <v>0</v>
      </c>
      <c r="AA37" s="33">
        <f>SUMIFS(annual_details_by_tech!W$2:W$1295, annual_details_by_tech!$A$2:$A$1295, "HECO", annual_details_by_tech!$C$2:$C$1295, $F37, annual_details_by_tech!$D$2:$D$1295, $D37, annual_details_by_tech!$B$2:$B$1295, "capital_outlay")</f>
        <v>0</v>
      </c>
      <c r="AB37" s="33">
        <f>SUMIFS(annual_details_by_tech!X$2:X$1295, annual_details_by_tech!$A$2:$A$1295, "HECO", annual_details_by_tech!$C$2:$C$1295, $F37, annual_details_by_tech!$D$2:$D$1295, $D37, annual_details_by_tech!$B$2:$B$1295, "capital_outlay")</f>
        <v>0</v>
      </c>
    </row>
    <row r="38" spans="1:28" x14ac:dyDescent="0.2">
      <c r="B38" s="6"/>
      <c r="C38" s="6"/>
      <c r="D38" s="32" t="str">
        <f>IF(AND(annual_details_by_tech!$A30="HECO",annual_details_by_tech!$B30=annual_details_by_tech!$B$2), annual_details_by_tech!$D30, "-
")</f>
        <v xml:space="preserve">-
</v>
      </c>
      <c r="F38" s="32" t="str">
        <f>IF(AND(annual_details_by_tech!$A30="HECO",annual_details_by_tech!$B30=annual_details_by_tech!$B$2), annual_details_by_tech!$C30, "-
")</f>
        <v xml:space="preserve">-
</v>
      </c>
      <c r="G38" s="33"/>
      <c r="H38" s="33"/>
      <c r="I38" s="33"/>
      <c r="J38" s="33">
        <f>SUMIFS(annual_details_by_tech!F$2:F$1295, annual_details_by_tech!$A$2:$A$1295, "HECO", annual_details_by_tech!$C$2:$C$1295, $F38, annual_details_by_tech!$D$2:$D$1295, $D38, annual_details_by_tech!$B$2:$B$1295, "capital_outlay")</f>
        <v>0</v>
      </c>
      <c r="K38" s="33">
        <f>SUMIFS(annual_details_by_tech!G$2:G$1295, annual_details_by_tech!$A$2:$A$1295, "HECO", annual_details_by_tech!$C$2:$C$1295, $F38, annual_details_by_tech!$D$2:$D$1295, $D38, annual_details_by_tech!$B$2:$B$1295, "capital_outlay")</f>
        <v>0</v>
      </c>
      <c r="L38" s="33">
        <f>SUMIFS(annual_details_by_tech!H$2:H$1295, annual_details_by_tech!$A$2:$A$1295, "HECO", annual_details_by_tech!$C$2:$C$1295, $F38, annual_details_by_tech!$D$2:$D$1295, $D38, annual_details_by_tech!$B$2:$B$1295, "capital_outlay")</f>
        <v>0</v>
      </c>
      <c r="M38" s="33">
        <f>SUMIFS(annual_details_by_tech!I$2:I$1295, annual_details_by_tech!$A$2:$A$1295, "HECO", annual_details_by_tech!$C$2:$C$1295, $F38, annual_details_by_tech!$D$2:$D$1295, $D38, annual_details_by_tech!$B$2:$B$1295, "capital_outlay")</f>
        <v>0</v>
      </c>
      <c r="N38" s="33">
        <f>SUMIFS(annual_details_by_tech!J$2:J$1295, annual_details_by_tech!$A$2:$A$1295, "HECO", annual_details_by_tech!$C$2:$C$1295, $F38, annual_details_by_tech!$D$2:$D$1295, $D38, annual_details_by_tech!$B$2:$B$1295, "capital_outlay")</f>
        <v>0</v>
      </c>
      <c r="O38" s="33">
        <f>SUMIFS(annual_details_by_tech!K$2:K$1295, annual_details_by_tech!$A$2:$A$1295, "HECO", annual_details_by_tech!$C$2:$C$1295, $F38, annual_details_by_tech!$D$2:$D$1295, $D38, annual_details_by_tech!$B$2:$B$1295, "capital_outlay")</f>
        <v>0</v>
      </c>
      <c r="P38" s="33">
        <f>SUMIFS(annual_details_by_tech!L$2:L$1295, annual_details_by_tech!$A$2:$A$1295, "HECO", annual_details_by_tech!$C$2:$C$1295, $F38, annual_details_by_tech!$D$2:$D$1295, $D38, annual_details_by_tech!$B$2:$B$1295, "capital_outlay")</f>
        <v>0</v>
      </c>
      <c r="Q38" s="33">
        <f>SUMIFS(annual_details_by_tech!M$2:M$1295, annual_details_by_tech!$A$2:$A$1295, "HECO", annual_details_by_tech!$C$2:$C$1295, $F38, annual_details_by_tech!$D$2:$D$1295, $D38, annual_details_by_tech!$B$2:$B$1295, "capital_outlay")</f>
        <v>0</v>
      </c>
      <c r="R38" s="33">
        <f>SUMIFS(annual_details_by_tech!N$2:N$1295, annual_details_by_tech!$A$2:$A$1295, "HECO", annual_details_by_tech!$C$2:$C$1295, $F38, annual_details_by_tech!$D$2:$D$1295, $D38, annual_details_by_tech!$B$2:$B$1295, "capital_outlay")</f>
        <v>0</v>
      </c>
      <c r="S38" s="33">
        <f>SUMIFS(annual_details_by_tech!O$2:O$1295, annual_details_by_tech!$A$2:$A$1295, "HECO", annual_details_by_tech!$C$2:$C$1295, $F38, annual_details_by_tech!$D$2:$D$1295, $D38, annual_details_by_tech!$B$2:$B$1295, "capital_outlay")</f>
        <v>0</v>
      </c>
      <c r="T38" s="33">
        <f>SUMIFS(annual_details_by_tech!P$2:P$1295, annual_details_by_tech!$A$2:$A$1295, "HECO", annual_details_by_tech!$C$2:$C$1295, $F38, annual_details_by_tech!$D$2:$D$1295, $D38, annual_details_by_tech!$B$2:$B$1295, "capital_outlay")</f>
        <v>0</v>
      </c>
      <c r="U38" s="33">
        <f>SUMIFS(annual_details_by_tech!Q$2:Q$1295, annual_details_by_tech!$A$2:$A$1295, "HECO", annual_details_by_tech!$C$2:$C$1295, $F38, annual_details_by_tech!$D$2:$D$1295, $D38, annual_details_by_tech!$B$2:$B$1295, "capital_outlay")</f>
        <v>0</v>
      </c>
      <c r="V38" s="33">
        <f>SUMIFS(annual_details_by_tech!R$2:R$1295, annual_details_by_tech!$A$2:$A$1295, "HECO", annual_details_by_tech!$C$2:$C$1295, $F38, annual_details_by_tech!$D$2:$D$1295, $D38, annual_details_by_tech!$B$2:$B$1295, "capital_outlay")</f>
        <v>0</v>
      </c>
      <c r="W38" s="33">
        <f>SUMIFS(annual_details_by_tech!S$2:S$1295, annual_details_by_tech!$A$2:$A$1295, "HECO", annual_details_by_tech!$C$2:$C$1295, $F38, annual_details_by_tech!$D$2:$D$1295, $D38, annual_details_by_tech!$B$2:$B$1295, "capital_outlay")</f>
        <v>0</v>
      </c>
      <c r="X38" s="33">
        <f>SUMIFS(annual_details_by_tech!T$2:T$1295, annual_details_by_tech!$A$2:$A$1295, "HECO", annual_details_by_tech!$C$2:$C$1295, $F38, annual_details_by_tech!$D$2:$D$1295, $D38, annual_details_by_tech!$B$2:$B$1295, "capital_outlay")</f>
        <v>0</v>
      </c>
      <c r="Y38" s="33">
        <f>SUMIFS(annual_details_by_tech!U$2:U$1295, annual_details_by_tech!$A$2:$A$1295, "HECO", annual_details_by_tech!$C$2:$C$1295, $F38, annual_details_by_tech!$D$2:$D$1295, $D38, annual_details_by_tech!$B$2:$B$1295, "capital_outlay")</f>
        <v>0</v>
      </c>
      <c r="Z38" s="33">
        <f>SUMIFS(annual_details_by_tech!V$2:V$1295, annual_details_by_tech!$A$2:$A$1295, "HECO", annual_details_by_tech!$C$2:$C$1295, $F38, annual_details_by_tech!$D$2:$D$1295, $D38, annual_details_by_tech!$B$2:$B$1295, "capital_outlay")</f>
        <v>0</v>
      </c>
      <c r="AA38" s="33">
        <f>SUMIFS(annual_details_by_tech!W$2:W$1295, annual_details_by_tech!$A$2:$A$1295, "HECO", annual_details_by_tech!$C$2:$C$1295, $F38, annual_details_by_tech!$D$2:$D$1295, $D38, annual_details_by_tech!$B$2:$B$1295, "capital_outlay")</f>
        <v>0</v>
      </c>
      <c r="AB38" s="33">
        <f>SUMIFS(annual_details_by_tech!X$2:X$1295, annual_details_by_tech!$A$2:$A$1295, "HECO", annual_details_by_tech!$C$2:$C$1295, $F38, annual_details_by_tech!$D$2:$D$1295, $D38, annual_details_by_tech!$B$2:$B$1295, "capital_outlay")</f>
        <v>0</v>
      </c>
    </row>
    <row r="39" spans="1:28" x14ac:dyDescent="0.2">
      <c r="B39" s="6"/>
      <c r="C39" s="6"/>
      <c r="D39" s="32" t="str">
        <f>IF(AND(annual_details_by_tech!$A31="HECO",annual_details_by_tech!$B31=annual_details_by_tech!$B$2), annual_details_by_tech!$D31, "-
")</f>
        <v xml:space="preserve">-
</v>
      </c>
      <c r="F39" s="32" t="str">
        <f>IF(AND(annual_details_by_tech!$A31="HECO",annual_details_by_tech!$B31=annual_details_by_tech!$B$2), annual_details_by_tech!$C31, "-
")</f>
        <v xml:space="preserve">-
</v>
      </c>
      <c r="G39" s="33"/>
      <c r="H39" s="33"/>
      <c r="I39" s="33"/>
      <c r="J39" s="33">
        <f>SUMIFS(annual_details_by_tech!F$2:F$1295, annual_details_by_tech!$A$2:$A$1295, "HECO", annual_details_by_tech!$C$2:$C$1295, $F39, annual_details_by_tech!$D$2:$D$1295, $D39, annual_details_by_tech!$B$2:$B$1295, "capital_outlay")</f>
        <v>0</v>
      </c>
      <c r="K39" s="33">
        <f>SUMIFS(annual_details_by_tech!G$2:G$1295, annual_details_by_tech!$A$2:$A$1295, "HECO", annual_details_by_tech!$C$2:$C$1295, $F39, annual_details_by_tech!$D$2:$D$1295, $D39, annual_details_by_tech!$B$2:$B$1295, "capital_outlay")</f>
        <v>0</v>
      </c>
      <c r="L39" s="33">
        <f>SUMIFS(annual_details_by_tech!H$2:H$1295, annual_details_by_tech!$A$2:$A$1295, "HECO", annual_details_by_tech!$C$2:$C$1295, $F39, annual_details_by_tech!$D$2:$D$1295, $D39, annual_details_by_tech!$B$2:$B$1295, "capital_outlay")</f>
        <v>0</v>
      </c>
      <c r="M39" s="33">
        <f>SUMIFS(annual_details_by_tech!I$2:I$1295, annual_details_by_tech!$A$2:$A$1295, "HECO", annual_details_by_tech!$C$2:$C$1295, $F39, annual_details_by_tech!$D$2:$D$1295, $D39, annual_details_by_tech!$B$2:$B$1295, "capital_outlay")</f>
        <v>0</v>
      </c>
      <c r="N39" s="33">
        <f>SUMIFS(annual_details_by_tech!J$2:J$1295, annual_details_by_tech!$A$2:$A$1295, "HECO", annual_details_by_tech!$C$2:$C$1295, $F39, annual_details_by_tech!$D$2:$D$1295, $D39, annual_details_by_tech!$B$2:$B$1295, "capital_outlay")</f>
        <v>0</v>
      </c>
      <c r="O39" s="33">
        <f>SUMIFS(annual_details_by_tech!K$2:K$1295, annual_details_by_tech!$A$2:$A$1295, "HECO", annual_details_by_tech!$C$2:$C$1295, $F39, annual_details_by_tech!$D$2:$D$1295, $D39, annual_details_by_tech!$B$2:$B$1295, "capital_outlay")</f>
        <v>0</v>
      </c>
      <c r="P39" s="33">
        <f>SUMIFS(annual_details_by_tech!L$2:L$1295, annual_details_by_tech!$A$2:$A$1295, "HECO", annual_details_by_tech!$C$2:$C$1295, $F39, annual_details_by_tech!$D$2:$D$1295, $D39, annual_details_by_tech!$B$2:$B$1295, "capital_outlay")</f>
        <v>0</v>
      </c>
      <c r="Q39" s="33">
        <f>SUMIFS(annual_details_by_tech!M$2:M$1295, annual_details_by_tech!$A$2:$A$1295, "HECO", annual_details_by_tech!$C$2:$C$1295, $F39, annual_details_by_tech!$D$2:$D$1295, $D39, annual_details_by_tech!$B$2:$B$1295, "capital_outlay")</f>
        <v>0</v>
      </c>
      <c r="R39" s="33">
        <f>SUMIFS(annual_details_by_tech!N$2:N$1295, annual_details_by_tech!$A$2:$A$1295, "HECO", annual_details_by_tech!$C$2:$C$1295, $F39, annual_details_by_tech!$D$2:$D$1295, $D39, annual_details_by_tech!$B$2:$B$1295, "capital_outlay")</f>
        <v>0</v>
      </c>
      <c r="S39" s="33">
        <f>SUMIFS(annual_details_by_tech!O$2:O$1295, annual_details_by_tech!$A$2:$A$1295, "HECO", annual_details_by_tech!$C$2:$C$1295, $F39, annual_details_by_tech!$D$2:$D$1295, $D39, annual_details_by_tech!$B$2:$B$1295, "capital_outlay")</f>
        <v>0</v>
      </c>
      <c r="T39" s="33">
        <f>SUMIFS(annual_details_by_tech!P$2:P$1295, annual_details_by_tech!$A$2:$A$1295, "HECO", annual_details_by_tech!$C$2:$C$1295, $F39, annual_details_by_tech!$D$2:$D$1295, $D39, annual_details_by_tech!$B$2:$B$1295, "capital_outlay")</f>
        <v>0</v>
      </c>
      <c r="U39" s="33">
        <f>SUMIFS(annual_details_by_tech!Q$2:Q$1295, annual_details_by_tech!$A$2:$A$1295, "HECO", annual_details_by_tech!$C$2:$C$1295, $F39, annual_details_by_tech!$D$2:$D$1295, $D39, annual_details_by_tech!$B$2:$B$1295, "capital_outlay")</f>
        <v>0</v>
      </c>
      <c r="V39" s="33">
        <f>SUMIFS(annual_details_by_tech!R$2:R$1295, annual_details_by_tech!$A$2:$A$1295, "HECO", annual_details_by_tech!$C$2:$C$1295, $F39, annual_details_by_tech!$D$2:$D$1295, $D39, annual_details_by_tech!$B$2:$B$1295, "capital_outlay")</f>
        <v>0</v>
      </c>
      <c r="W39" s="33">
        <f>SUMIFS(annual_details_by_tech!S$2:S$1295, annual_details_by_tech!$A$2:$A$1295, "HECO", annual_details_by_tech!$C$2:$C$1295, $F39, annual_details_by_tech!$D$2:$D$1295, $D39, annual_details_by_tech!$B$2:$B$1295, "capital_outlay")</f>
        <v>0</v>
      </c>
      <c r="X39" s="33">
        <f>SUMIFS(annual_details_by_tech!T$2:T$1295, annual_details_by_tech!$A$2:$A$1295, "HECO", annual_details_by_tech!$C$2:$C$1295, $F39, annual_details_by_tech!$D$2:$D$1295, $D39, annual_details_by_tech!$B$2:$B$1295, "capital_outlay")</f>
        <v>0</v>
      </c>
      <c r="Y39" s="33">
        <f>SUMIFS(annual_details_by_tech!U$2:U$1295, annual_details_by_tech!$A$2:$A$1295, "HECO", annual_details_by_tech!$C$2:$C$1295, $F39, annual_details_by_tech!$D$2:$D$1295, $D39, annual_details_by_tech!$B$2:$B$1295, "capital_outlay")</f>
        <v>0</v>
      </c>
      <c r="Z39" s="33">
        <f>SUMIFS(annual_details_by_tech!V$2:V$1295, annual_details_by_tech!$A$2:$A$1295, "HECO", annual_details_by_tech!$C$2:$C$1295, $F39, annual_details_by_tech!$D$2:$D$1295, $D39, annual_details_by_tech!$B$2:$B$1295, "capital_outlay")</f>
        <v>0</v>
      </c>
      <c r="AA39" s="33">
        <f>SUMIFS(annual_details_by_tech!W$2:W$1295, annual_details_by_tech!$A$2:$A$1295, "HECO", annual_details_by_tech!$C$2:$C$1295, $F39, annual_details_by_tech!$D$2:$D$1295, $D39, annual_details_by_tech!$B$2:$B$1295, "capital_outlay")</f>
        <v>0</v>
      </c>
      <c r="AB39" s="33">
        <f>SUMIFS(annual_details_by_tech!X$2:X$1295, annual_details_by_tech!$A$2:$A$1295, "HECO", annual_details_by_tech!$C$2:$C$1295, $F39, annual_details_by_tech!$D$2:$D$1295, $D39, annual_details_by_tech!$B$2:$B$1295, "capital_outlay")</f>
        <v>0</v>
      </c>
    </row>
    <row r="40" spans="1:28" x14ac:dyDescent="0.2">
      <c r="B40" s="6"/>
      <c r="C40" s="6"/>
      <c r="D40" s="32" t="str">
        <f>IF(AND(annual_details_by_tech!$A32="HECO",annual_details_by_tech!$B32=annual_details_by_tech!$B$2), annual_details_by_tech!$D32, "-
")</f>
        <v xml:space="preserve">-
</v>
      </c>
      <c r="F40" s="32" t="str">
        <f>IF(AND(annual_details_by_tech!$A32="HECO",annual_details_by_tech!$B32=annual_details_by_tech!$B$2), annual_details_by_tech!$C32, "-
")</f>
        <v xml:space="preserve">-
</v>
      </c>
      <c r="G40" s="33"/>
      <c r="H40" s="33"/>
      <c r="I40" s="33"/>
      <c r="J40" s="33">
        <f>SUMIFS(annual_details_by_tech!F$2:F$1295, annual_details_by_tech!$A$2:$A$1295, "HECO", annual_details_by_tech!$C$2:$C$1295, $F40, annual_details_by_tech!$D$2:$D$1295, $D40, annual_details_by_tech!$B$2:$B$1295, "capital_outlay")</f>
        <v>0</v>
      </c>
      <c r="K40" s="33">
        <f>SUMIFS(annual_details_by_tech!G$2:G$1295, annual_details_by_tech!$A$2:$A$1295, "HECO", annual_details_by_tech!$C$2:$C$1295, $F40, annual_details_by_tech!$D$2:$D$1295, $D40, annual_details_by_tech!$B$2:$B$1295, "capital_outlay")</f>
        <v>0</v>
      </c>
      <c r="L40" s="33">
        <f>SUMIFS(annual_details_by_tech!H$2:H$1295, annual_details_by_tech!$A$2:$A$1295, "HECO", annual_details_by_tech!$C$2:$C$1295, $F40, annual_details_by_tech!$D$2:$D$1295, $D40, annual_details_by_tech!$B$2:$B$1295, "capital_outlay")</f>
        <v>0</v>
      </c>
      <c r="M40" s="33">
        <f>SUMIFS(annual_details_by_tech!I$2:I$1295, annual_details_by_tech!$A$2:$A$1295, "HECO", annual_details_by_tech!$C$2:$C$1295, $F40, annual_details_by_tech!$D$2:$D$1295, $D40, annual_details_by_tech!$B$2:$B$1295, "capital_outlay")</f>
        <v>0</v>
      </c>
      <c r="N40" s="33">
        <f>SUMIFS(annual_details_by_tech!J$2:J$1295, annual_details_by_tech!$A$2:$A$1295, "HECO", annual_details_by_tech!$C$2:$C$1295, $F40, annual_details_by_tech!$D$2:$D$1295, $D40, annual_details_by_tech!$B$2:$B$1295, "capital_outlay")</f>
        <v>0</v>
      </c>
      <c r="O40" s="33">
        <f>SUMIFS(annual_details_by_tech!K$2:K$1295, annual_details_by_tech!$A$2:$A$1295, "HECO", annual_details_by_tech!$C$2:$C$1295, $F40, annual_details_by_tech!$D$2:$D$1295, $D40, annual_details_by_tech!$B$2:$B$1295, "capital_outlay")</f>
        <v>0</v>
      </c>
      <c r="P40" s="33">
        <f>SUMIFS(annual_details_by_tech!L$2:L$1295, annual_details_by_tech!$A$2:$A$1295, "HECO", annual_details_by_tech!$C$2:$C$1295, $F40, annual_details_by_tech!$D$2:$D$1295, $D40, annual_details_by_tech!$B$2:$B$1295, "capital_outlay")</f>
        <v>0</v>
      </c>
      <c r="Q40" s="33">
        <f>SUMIFS(annual_details_by_tech!M$2:M$1295, annual_details_by_tech!$A$2:$A$1295, "HECO", annual_details_by_tech!$C$2:$C$1295, $F40, annual_details_by_tech!$D$2:$D$1295, $D40, annual_details_by_tech!$B$2:$B$1295, "capital_outlay")</f>
        <v>0</v>
      </c>
      <c r="R40" s="33">
        <f>SUMIFS(annual_details_by_tech!N$2:N$1295, annual_details_by_tech!$A$2:$A$1295, "HECO", annual_details_by_tech!$C$2:$C$1295, $F40, annual_details_by_tech!$D$2:$D$1295, $D40, annual_details_by_tech!$B$2:$B$1295, "capital_outlay")</f>
        <v>0</v>
      </c>
      <c r="S40" s="33">
        <f>SUMIFS(annual_details_by_tech!O$2:O$1295, annual_details_by_tech!$A$2:$A$1295, "HECO", annual_details_by_tech!$C$2:$C$1295, $F40, annual_details_by_tech!$D$2:$D$1295, $D40, annual_details_by_tech!$B$2:$B$1295, "capital_outlay")</f>
        <v>0</v>
      </c>
      <c r="T40" s="33">
        <f>SUMIFS(annual_details_by_tech!P$2:P$1295, annual_details_by_tech!$A$2:$A$1295, "HECO", annual_details_by_tech!$C$2:$C$1295, $F40, annual_details_by_tech!$D$2:$D$1295, $D40, annual_details_by_tech!$B$2:$B$1295, "capital_outlay")</f>
        <v>0</v>
      </c>
      <c r="U40" s="33">
        <f>SUMIFS(annual_details_by_tech!Q$2:Q$1295, annual_details_by_tech!$A$2:$A$1295, "HECO", annual_details_by_tech!$C$2:$C$1295, $F40, annual_details_by_tech!$D$2:$D$1295, $D40, annual_details_by_tech!$B$2:$B$1295, "capital_outlay")</f>
        <v>0</v>
      </c>
      <c r="V40" s="33">
        <f>SUMIFS(annual_details_by_tech!R$2:R$1295, annual_details_by_tech!$A$2:$A$1295, "HECO", annual_details_by_tech!$C$2:$C$1295, $F40, annual_details_by_tech!$D$2:$D$1295, $D40, annual_details_by_tech!$B$2:$B$1295, "capital_outlay")</f>
        <v>0</v>
      </c>
      <c r="W40" s="33">
        <f>SUMIFS(annual_details_by_tech!S$2:S$1295, annual_details_by_tech!$A$2:$A$1295, "HECO", annual_details_by_tech!$C$2:$C$1295, $F40, annual_details_by_tech!$D$2:$D$1295, $D40, annual_details_by_tech!$B$2:$B$1295, "capital_outlay")</f>
        <v>0</v>
      </c>
      <c r="X40" s="33">
        <f>SUMIFS(annual_details_by_tech!T$2:T$1295, annual_details_by_tech!$A$2:$A$1295, "HECO", annual_details_by_tech!$C$2:$C$1295, $F40, annual_details_by_tech!$D$2:$D$1295, $D40, annual_details_by_tech!$B$2:$B$1295, "capital_outlay")</f>
        <v>0</v>
      </c>
      <c r="Y40" s="33">
        <f>SUMIFS(annual_details_by_tech!U$2:U$1295, annual_details_by_tech!$A$2:$A$1295, "HECO", annual_details_by_tech!$C$2:$C$1295, $F40, annual_details_by_tech!$D$2:$D$1295, $D40, annual_details_by_tech!$B$2:$B$1295, "capital_outlay")</f>
        <v>0</v>
      </c>
      <c r="Z40" s="33">
        <f>SUMIFS(annual_details_by_tech!V$2:V$1295, annual_details_by_tech!$A$2:$A$1295, "HECO", annual_details_by_tech!$C$2:$C$1295, $F40, annual_details_by_tech!$D$2:$D$1295, $D40, annual_details_by_tech!$B$2:$B$1295, "capital_outlay")</f>
        <v>0</v>
      </c>
      <c r="AA40" s="33">
        <f>SUMIFS(annual_details_by_tech!W$2:W$1295, annual_details_by_tech!$A$2:$A$1295, "HECO", annual_details_by_tech!$C$2:$C$1295, $F40, annual_details_by_tech!$D$2:$D$1295, $D40, annual_details_by_tech!$B$2:$B$1295, "capital_outlay")</f>
        <v>0</v>
      </c>
      <c r="AB40" s="33">
        <f>SUMIFS(annual_details_by_tech!X$2:X$1295, annual_details_by_tech!$A$2:$A$1295, "HECO", annual_details_by_tech!$C$2:$C$1295, $F40, annual_details_by_tech!$D$2:$D$1295, $D40, annual_details_by_tech!$B$2:$B$1295, "capital_outlay")</f>
        <v>0</v>
      </c>
    </row>
    <row r="41" spans="1:28" x14ac:dyDescent="0.2">
      <c r="B41" s="6"/>
      <c r="C41" s="6"/>
      <c r="D41" s="32" t="str">
        <f>IF(AND(annual_details_by_tech!$A33="HECO",annual_details_by_tech!$B33=annual_details_by_tech!$B$2), annual_details_by_tech!$D33, "-
")</f>
        <v xml:space="preserve">-
</v>
      </c>
      <c r="F41" s="32" t="str">
        <f>IF(AND(annual_details_by_tech!$A33="HECO",annual_details_by_tech!$B33=annual_details_by_tech!$B$2), annual_details_by_tech!$C33, "-
")</f>
        <v xml:space="preserve">-
</v>
      </c>
      <c r="G41" s="33"/>
      <c r="H41" s="33"/>
      <c r="I41" s="33"/>
      <c r="J41" s="33">
        <f>SUMIFS(annual_details_by_tech!F$2:F$1295, annual_details_by_tech!$A$2:$A$1295, "HECO", annual_details_by_tech!$C$2:$C$1295, $F41, annual_details_by_tech!$D$2:$D$1295, $D41, annual_details_by_tech!$B$2:$B$1295, "capital_outlay")</f>
        <v>0</v>
      </c>
      <c r="K41" s="33">
        <f>SUMIFS(annual_details_by_tech!G$2:G$1295, annual_details_by_tech!$A$2:$A$1295, "HECO", annual_details_by_tech!$C$2:$C$1295, $F41, annual_details_by_tech!$D$2:$D$1295, $D41, annual_details_by_tech!$B$2:$B$1295, "capital_outlay")</f>
        <v>0</v>
      </c>
      <c r="L41" s="33">
        <f>SUMIFS(annual_details_by_tech!H$2:H$1295, annual_details_by_tech!$A$2:$A$1295, "HECO", annual_details_by_tech!$C$2:$C$1295, $F41, annual_details_by_tech!$D$2:$D$1295, $D41, annual_details_by_tech!$B$2:$B$1295, "capital_outlay")</f>
        <v>0</v>
      </c>
      <c r="M41" s="33">
        <f>SUMIFS(annual_details_by_tech!I$2:I$1295, annual_details_by_tech!$A$2:$A$1295, "HECO", annual_details_by_tech!$C$2:$C$1295, $F41, annual_details_by_tech!$D$2:$D$1295, $D41, annual_details_by_tech!$B$2:$B$1295, "capital_outlay")</f>
        <v>0</v>
      </c>
      <c r="N41" s="33">
        <f>SUMIFS(annual_details_by_tech!J$2:J$1295, annual_details_by_tech!$A$2:$A$1295, "HECO", annual_details_by_tech!$C$2:$C$1295, $F41, annual_details_by_tech!$D$2:$D$1295, $D41, annual_details_by_tech!$B$2:$B$1295, "capital_outlay")</f>
        <v>0</v>
      </c>
      <c r="O41" s="33">
        <f>SUMIFS(annual_details_by_tech!K$2:K$1295, annual_details_by_tech!$A$2:$A$1295, "HECO", annual_details_by_tech!$C$2:$C$1295, $F41, annual_details_by_tech!$D$2:$D$1295, $D41, annual_details_by_tech!$B$2:$B$1295, "capital_outlay")</f>
        <v>0</v>
      </c>
      <c r="P41" s="33">
        <f>SUMIFS(annual_details_by_tech!L$2:L$1295, annual_details_by_tech!$A$2:$A$1295, "HECO", annual_details_by_tech!$C$2:$C$1295, $F41, annual_details_by_tech!$D$2:$D$1295, $D41, annual_details_by_tech!$B$2:$B$1295, "capital_outlay")</f>
        <v>0</v>
      </c>
      <c r="Q41" s="33">
        <f>SUMIFS(annual_details_by_tech!M$2:M$1295, annual_details_by_tech!$A$2:$A$1295, "HECO", annual_details_by_tech!$C$2:$C$1295, $F41, annual_details_by_tech!$D$2:$D$1295, $D41, annual_details_by_tech!$B$2:$B$1295, "capital_outlay")</f>
        <v>0</v>
      </c>
      <c r="R41" s="33">
        <f>SUMIFS(annual_details_by_tech!N$2:N$1295, annual_details_by_tech!$A$2:$A$1295, "HECO", annual_details_by_tech!$C$2:$C$1295, $F41, annual_details_by_tech!$D$2:$D$1295, $D41, annual_details_by_tech!$B$2:$B$1295, "capital_outlay")</f>
        <v>0</v>
      </c>
      <c r="S41" s="33">
        <f>SUMIFS(annual_details_by_tech!O$2:O$1295, annual_details_by_tech!$A$2:$A$1295, "HECO", annual_details_by_tech!$C$2:$C$1295, $F41, annual_details_by_tech!$D$2:$D$1295, $D41, annual_details_by_tech!$B$2:$B$1295, "capital_outlay")</f>
        <v>0</v>
      </c>
      <c r="T41" s="33">
        <f>SUMIFS(annual_details_by_tech!P$2:P$1295, annual_details_by_tech!$A$2:$A$1295, "HECO", annual_details_by_tech!$C$2:$C$1295, $F41, annual_details_by_tech!$D$2:$D$1295, $D41, annual_details_by_tech!$B$2:$B$1295, "capital_outlay")</f>
        <v>0</v>
      </c>
      <c r="U41" s="33">
        <f>SUMIFS(annual_details_by_tech!Q$2:Q$1295, annual_details_by_tech!$A$2:$A$1295, "HECO", annual_details_by_tech!$C$2:$C$1295, $F41, annual_details_by_tech!$D$2:$D$1295, $D41, annual_details_by_tech!$B$2:$B$1295, "capital_outlay")</f>
        <v>0</v>
      </c>
      <c r="V41" s="33">
        <f>SUMIFS(annual_details_by_tech!R$2:R$1295, annual_details_by_tech!$A$2:$A$1295, "HECO", annual_details_by_tech!$C$2:$C$1295, $F41, annual_details_by_tech!$D$2:$D$1295, $D41, annual_details_by_tech!$B$2:$B$1295, "capital_outlay")</f>
        <v>0</v>
      </c>
      <c r="W41" s="33">
        <f>SUMIFS(annual_details_by_tech!S$2:S$1295, annual_details_by_tech!$A$2:$A$1295, "HECO", annual_details_by_tech!$C$2:$C$1295, $F41, annual_details_by_tech!$D$2:$D$1295, $D41, annual_details_by_tech!$B$2:$B$1295, "capital_outlay")</f>
        <v>0</v>
      </c>
      <c r="X41" s="33">
        <f>SUMIFS(annual_details_by_tech!T$2:T$1295, annual_details_by_tech!$A$2:$A$1295, "HECO", annual_details_by_tech!$C$2:$C$1295, $F41, annual_details_by_tech!$D$2:$D$1295, $D41, annual_details_by_tech!$B$2:$B$1295, "capital_outlay")</f>
        <v>0</v>
      </c>
      <c r="Y41" s="33">
        <f>SUMIFS(annual_details_by_tech!U$2:U$1295, annual_details_by_tech!$A$2:$A$1295, "HECO", annual_details_by_tech!$C$2:$C$1295, $F41, annual_details_by_tech!$D$2:$D$1295, $D41, annual_details_by_tech!$B$2:$B$1295, "capital_outlay")</f>
        <v>0</v>
      </c>
      <c r="Z41" s="33">
        <f>SUMIFS(annual_details_by_tech!V$2:V$1295, annual_details_by_tech!$A$2:$A$1295, "HECO", annual_details_by_tech!$C$2:$C$1295, $F41, annual_details_by_tech!$D$2:$D$1295, $D41, annual_details_by_tech!$B$2:$B$1295, "capital_outlay")</f>
        <v>0</v>
      </c>
      <c r="AA41" s="33">
        <f>SUMIFS(annual_details_by_tech!W$2:W$1295, annual_details_by_tech!$A$2:$A$1295, "HECO", annual_details_by_tech!$C$2:$C$1295, $F41, annual_details_by_tech!$D$2:$D$1295, $D41, annual_details_by_tech!$B$2:$B$1295, "capital_outlay")</f>
        <v>0</v>
      </c>
      <c r="AB41" s="33">
        <f>SUMIFS(annual_details_by_tech!X$2:X$1295, annual_details_by_tech!$A$2:$A$1295, "HECO", annual_details_by_tech!$C$2:$C$1295, $F41, annual_details_by_tech!$D$2:$D$1295, $D41, annual_details_by_tech!$B$2:$B$1295, "capital_outlay")</f>
        <v>0</v>
      </c>
    </row>
    <row r="42" spans="1:28" x14ac:dyDescent="0.2">
      <c r="B42" s="6"/>
      <c r="C42" s="6"/>
      <c r="D42" s="32" t="str">
        <f>IF(AND(annual_details_by_tech!$A34="HECO",annual_details_by_tech!$B34=annual_details_by_tech!$B$2), annual_details_by_tech!$D34, "-
")</f>
        <v xml:space="preserve">-
</v>
      </c>
      <c r="F42" s="32" t="str">
        <f>IF(AND(annual_details_by_tech!$A34="HECO",annual_details_by_tech!$B34=annual_details_by_tech!$B$2), annual_details_by_tech!$C34, "-
")</f>
        <v xml:space="preserve">-
</v>
      </c>
      <c r="G42" s="33"/>
      <c r="H42" s="33"/>
      <c r="I42" s="33"/>
      <c r="J42" s="33">
        <f>SUMIFS(annual_details_by_tech!F$2:F$1295, annual_details_by_tech!$A$2:$A$1295, "HECO", annual_details_by_tech!$C$2:$C$1295, $F42, annual_details_by_tech!$D$2:$D$1295, $D42, annual_details_by_tech!$B$2:$B$1295, "capital_outlay")</f>
        <v>0</v>
      </c>
      <c r="K42" s="33">
        <f>SUMIFS(annual_details_by_tech!G$2:G$1295, annual_details_by_tech!$A$2:$A$1295, "HECO", annual_details_by_tech!$C$2:$C$1295, $F42, annual_details_by_tech!$D$2:$D$1295, $D42, annual_details_by_tech!$B$2:$B$1295, "capital_outlay")</f>
        <v>0</v>
      </c>
      <c r="L42" s="33">
        <f>SUMIFS(annual_details_by_tech!H$2:H$1295, annual_details_by_tech!$A$2:$A$1295, "HECO", annual_details_by_tech!$C$2:$C$1295, $F42, annual_details_by_tech!$D$2:$D$1295, $D42, annual_details_by_tech!$B$2:$B$1295, "capital_outlay")</f>
        <v>0</v>
      </c>
      <c r="M42" s="33">
        <f>SUMIFS(annual_details_by_tech!I$2:I$1295, annual_details_by_tech!$A$2:$A$1295, "HECO", annual_details_by_tech!$C$2:$C$1295, $F42, annual_details_by_tech!$D$2:$D$1295, $D42, annual_details_by_tech!$B$2:$B$1295, "capital_outlay")</f>
        <v>0</v>
      </c>
      <c r="N42" s="33">
        <f>SUMIFS(annual_details_by_tech!J$2:J$1295, annual_details_by_tech!$A$2:$A$1295, "HECO", annual_details_by_tech!$C$2:$C$1295, $F42, annual_details_by_tech!$D$2:$D$1295, $D42, annual_details_by_tech!$B$2:$B$1295, "capital_outlay")</f>
        <v>0</v>
      </c>
      <c r="O42" s="33">
        <f>SUMIFS(annual_details_by_tech!K$2:K$1295, annual_details_by_tech!$A$2:$A$1295, "HECO", annual_details_by_tech!$C$2:$C$1295, $F42, annual_details_by_tech!$D$2:$D$1295, $D42, annual_details_by_tech!$B$2:$B$1295, "capital_outlay")</f>
        <v>0</v>
      </c>
      <c r="P42" s="33">
        <f>SUMIFS(annual_details_by_tech!L$2:L$1295, annual_details_by_tech!$A$2:$A$1295, "HECO", annual_details_by_tech!$C$2:$C$1295, $F42, annual_details_by_tech!$D$2:$D$1295, $D42, annual_details_by_tech!$B$2:$B$1295, "capital_outlay")</f>
        <v>0</v>
      </c>
      <c r="Q42" s="33">
        <f>SUMIFS(annual_details_by_tech!M$2:M$1295, annual_details_by_tech!$A$2:$A$1295, "HECO", annual_details_by_tech!$C$2:$C$1295, $F42, annual_details_by_tech!$D$2:$D$1295, $D42, annual_details_by_tech!$B$2:$B$1295, "capital_outlay")</f>
        <v>0</v>
      </c>
      <c r="R42" s="33">
        <f>SUMIFS(annual_details_by_tech!N$2:N$1295, annual_details_by_tech!$A$2:$A$1295, "HECO", annual_details_by_tech!$C$2:$C$1295, $F42, annual_details_by_tech!$D$2:$D$1295, $D42, annual_details_by_tech!$B$2:$B$1295, "capital_outlay")</f>
        <v>0</v>
      </c>
      <c r="S42" s="33">
        <f>SUMIFS(annual_details_by_tech!O$2:O$1295, annual_details_by_tech!$A$2:$A$1295, "HECO", annual_details_by_tech!$C$2:$C$1295, $F42, annual_details_by_tech!$D$2:$D$1295, $D42, annual_details_by_tech!$B$2:$B$1295, "capital_outlay")</f>
        <v>0</v>
      </c>
      <c r="T42" s="33">
        <f>SUMIFS(annual_details_by_tech!P$2:P$1295, annual_details_by_tech!$A$2:$A$1295, "HECO", annual_details_by_tech!$C$2:$C$1295, $F42, annual_details_by_tech!$D$2:$D$1295, $D42, annual_details_by_tech!$B$2:$B$1295, "capital_outlay")</f>
        <v>0</v>
      </c>
      <c r="U42" s="33">
        <f>SUMIFS(annual_details_by_tech!Q$2:Q$1295, annual_details_by_tech!$A$2:$A$1295, "HECO", annual_details_by_tech!$C$2:$C$1295, $F42, annual_details_by_tech!$D$2:$D$1295, $D42, annual_details_by_tech!$B$2:$B$1295, "capital_outlay")</f>
        <v>0</v>
      </c>
      <c r="V42" s="33">
        <f>SUMIFS(annual_details_by_tech!R$2:R$1295, annual_details_by_tech!$A$2:$A$1295, "HECO", annual_details_by_tech!$C$2:$C$1295, $F42, annual_details_by_tech!$D$2:$D$1295, $D42, annual_details_by_tech!$B$2:$B$1295, "capital_outlay")</f>
        <v>0</v>
      </c>
      <c r="W42" s="33">
        <f>SUMIFS(annual_details_by_tech!S$2:S$1295, annual_details_by_tech!$A$2:$A$1295, "HECO", annual_details_by_tech!$C$2:$C$1295, $F42, annual_details_by_tech!$D$2:$D$1295, $D42, annual_details_by_tech!$B$2:$B$1295, "capital_outlay")</f>
        <v>0</v>
      </c>
      <c r="X42" s="33">
        <f>SUMIFS(annual_details_by_tech!T$2:T$1295, annual_details_by_tech!$A$2:$A$1295, "HECO", annual_details_by_tech!$C$2:$C$1295, $F42, annual_details_by_tech!$D$2:$D$1295, $D42, annual_details_by_tech!$B$2:$B$1295, "capital_outlay")</f>
        <v>0</v>
      </c>
      <c r="Y42" s="33">
        <f>SUMIFS(annual_details_by_tech!U$2:U$1295, annual_details_by_tech!$A$2:$A$1295, "HECO", annual_details_by_tech!$C$2:$C$1295, $F42, annual_details_by_tech!$D$2:$D$1295, $D42, annual_details_by_tech!$B$2:$B$1295, "capital_outlay")</f>
        <v>0</v>
      </c>
      <c r="Z42" s="33">
        <f>SUMIFS(annual_details_by_tech!V$2:V$1295, annual_details_by_tech!$A$2:$A$1295, "HECO", annual_details_by_tech!$C$2:$C$1295, $F42, annual_details_by_tech!$D$2:$D$1295, $D42, annual_details_by_tech!$B$2:$B$1295, "capital_outlay")</f>
        <v>0</v>
      </c>
      <c r="AA42" s="33">
        <f>SUMIFS(annual_details_by_tech!W$2:W$1295, annual_details_by_tech!$A$2:$A$1295, "HECO", annual_details_by_tech!$C$2:$C$1295, $F42, annual_details_by_tech!$D$2:$D$1295, $D42, annual_details_by_tech!$B$2:$B$1295, "capital_outlay")</f>
        <v>0</v>
      </c>
      <c r="AB42" s="33">
        <f>SUMIFS(annual_details_by_tech!X$2:X$1295, annual_details_by_tech!$A$2:$A$1295, "HECO", annual_details_by_tech!$C$2:$C$1295, $F42, annual_details_by_tech!$D$2:$D$1295, $D42, annual_details_by_tech!$B$2:$B$1295, "capital_outlay")</f>
        <v>0</v>
      </c>
    </row>
    <row r="43" spans="1:28" x14ac:dyDescent="0.2">
      <c r="B43" s="6"/>
      <c r="C43" s="6"/>
      <c r="D43" s="32" t="str">
        <f>IF(AND(annual_details_by_tech!$A35="HECO",annual_details_by_tech!$B35=annual_details_by_tech!$B$2), annual_details_by_tech!$D35, "-
")</f>
        <v xml:space="preserve">-
</v>
      </c>
      <c r="F43" s="32" t="str">
        <f>IF(AND(annual_details_by_tech!$A35="HECO",annual_details_by_tech!$B35=annual_details_by_tech!$B$2), annual_details_by_tech!$C35, "-
")</f>
        <v xml:space="preserve">-
</v>
      </c>
      <c r="G43" s="33"/>
      <c r="H43" s="33"/>
      <c r="I43" s="33"/>
      <c r="J43" s="33">
        <f>SUMIFS(annual_details_by_tech!F$2:F$1295, annual_details_by_tech!$A$2:$A$1295, "HECO", annual_details_by_tech!$C$2:$C$1295, $F43, annual_details_by_tech!$D$2:$D$1295, $D43, annual_details_by_tech!$B$2:$B$1295, "capital_outlay")</f>
        <v>0</v>
      </c>
      <c r="K43" s="33">
        <f>SUMIFS(annual_details_by_tech!G$2:G$1295, annual_details_by_tech!$A$2:$A$1295, "HECO", annual_details_by_tech!$C$2:$C$1295, $F43, annual_details_by_tech!$D$2:$D$1295, $D43, annual_details_by_tech!$B$2:$B$1295, "capital_outlay")</f>
        <v>0</v>
      </c>
      <c r="L43" s="33">
        <f>SUMIFS(annual_details_by_tech!H$2:H$1295, annual_details_by_tech!$A$2:$A$1295, "HECO", annual_details_by_tech!$C$2:$C$1295, $F43, annual_details_by_tech!$D$2:$D$1295, $D43, annual_details_by_tech!$B$2:$B$1295, "capital_outlay")</f>
        <v>0</v>
      </c>
      <c r="M43" s="33">
        <f>SUMIFS(annual_details_by_tech!I$2:I$1295, annual_details_by_tech!$A$2:$A$1295, "HECO", annual_details_by_tech!$C$2:$C$1295, $F43, annual_details_by_tech!$D$2:$D$1295, $D43, annual_details_by_tech!$B$2:$B$1295, "capital_outlay")</f>
        <v>0</v>
      </c>
      <c r="N43" s="33">
        <f>SUMIFS(annual_details_by_tech!J$2:J$1295, annual_details_by_tech!$A$2:$A$1295, "HECO", annual_details_by_tech!$C$2:$C$1295, $F43, annual_details_by_tech!$D$2:$D$1295, $D43, annual_details_by_tech!$B$2:$B$1295, "capital_outlay")</f>
        <v>0</v>
      </c>
      <c r="O43" s="33">
        <f>SUMIFS(annual_details_by_tech!K$2:K$1295, annual_details_by_tech!$A$2:$A$1295, "HECO", annual_details_by_tech!$C$2:$C$1295, $F43, annual_details_by_tech!$D$2:$D$1295, $D43, annual_details_by_tech!$B$2:$B$1295, "capital_outlay")</f>
        <v>0</v>
      </c>
      <c r="P43" s="33">
        <f>SUMIFS(annual_details_by_tech!L$2:L$1295, annual_details_by_tech!$A$2:$A$1295, "HECO", annual_details_by_tech!$C$2:$C$1295, $F43, annual_details_by_tech!$D$2:$D$1295, $D43, annual_details_by_tech!$B$2:$B$1295, "capital_outlay")</f>
        <v>0</v>
      </c>
      <c r="Q43" s="33">
        <f>SUMIFS(annual_details_by_tech!M$2:M$1295, annual_details_by_tech!$A$2:$A$1295, "HECO", annual_details_by_tech!$C$2:$C$1295, $F43, annual_details_by_tech!$D$2:$D$1295, $D43, annual_details_by_tech!$B$2:$B$1295, "capital_outlay")</f>
        <v>0</v>
      </c>
      <c r="R43" s="33">
        <f>SUMIFS(annual_details_by_tech!N$2:N$1295, annual_details_by_tech!$A$2:$A$1295, "HECO", annual_details_by_tech!$C$2:$C$1295, $F43, annual_details_by_tech!$D$2:$D$1295, $D43, annual_details_by_tech!$B$2:$B$1295, "capital_outlay")</f>
        <v>0</v>
      </c>
      <c r="S43" s="33">
        <f>SUMIFS(annual_details_by_tech!O$2:O$1295, annual_details_by_tech!$A$2:$A$1295, "HECO", annual_details_by_tech!$C$2:$C$1295, $F43, annual_details_by_tech!$D$2:$D$1295, $D43, annual_details_by_tech!$B$2:$B$1295, "capital_outlay")</f>
        <v>0</v>
      </c>
      <c r="T43" s="33">
        <f>SUMIFS(annual_details_by_tech!P$2:P$1295, annual_details_by_tech!$A$2:$A$1295, "HECO", annual_details_by_tech!$C$2:$C$1295, $F43, annual_details_by_tech!$D$2:$D$1295, $D43, annual_details_by_tech!$B$2:$B$1295, "capital_outlay")</f>
        <v>0</v>
      </c>
      <c r="U43" s="33">
        <f>SUMIFS(annual_details_by_tech!Q$2:Q$1295, annual_details_by_tech!$A$2:$A$1295, "HECO", annual_details_by_tech!$C$2:$C$1295, $F43, annual_details_by_tech!$D$2:$D$1295, $D43, annual_details_by_tech!$B$2:$B$1295, "capital_outlay")</f>
        <v>0</v>
      </c>
      <c r="V43" s="33">
        <f>SUMIFS(annual_details_by_tech!R$2:R$1295, annual_details_by_tech!$A$2:$A$1295, "HECO", annual_details_by_tech!$C$2:$C$1295, $F43, annual_details_by_tech!$D$2:$D$1295, $D43, annual_details_by_tech!$B$2:$B$1295, "capital_outlay")</f>
        <v>0</v>
      </c>
      <c r="W43" s="33">
        <f>SUMIFS(annual_details_by_tech!S$2:S$1295, annual_details_by_tech!$A$2:$A$1295, "HECO", annual_details_by_tech!$C$2:$C$1295, $F43, annual_details_by_tech!$D$2:$D$1295, $D43, annual_details_by_tech!$B$2:$B$1295, "capital_outlay")</f>
        <v>0</v>
      </c>
      <c r="X43" s="33">
        <f>SUMIFS(annual_details_by_tech!T$2:T$1295, annual_details_by_tech!$A$2:$A$1295, "HECO", annual_details_by_tech!$C$2:$C$1295, $F43, annual_details_by_tech!$D$2:$D$1295, $D43, annual_details_by_tech!$B$2:$B$1295, "capital_outlay")</f>
        <v>0</v>
      </c>
      <c r="Y43" s="33">
        <f>SUMIFS(annual_details_by_tech!U$2:U$1295, annual_details_by_tech!$A$2:$A$1295, "HECO", annual_details_by_tech!$C$2:$C$1295, $F43, annual_details_by_tech!$D$2:$D$1295, $D43, annual_details_by_tech!$B$2:$B$1295, "capital_outlay")</f>
        <v>0</v>
      </c>
      <c r="Z43" s="33">
        <f>SUMIFS(annual_details_by_tech!V$2:V$1295, annual_details_by_tech!$A$2:$A$1295, "HECO", annual_details_by_tech!$C$2:$C$1295, $F43, annual_details_by_tech!$D$2:$D$1295, $D43, annual_details_by_tech!$B$2:$B$1295, "capital_outlay")</f>
        <v>0</v>
      </c>
      <c r="AA43" s="33">
        <f>SUMIFS(annual_details_by_tech!W$2:W$1295, annual_details_by_tech!$A$2:$A$1295, "HECO", annual_details_by_tech!$C$2:$C$1295, $F43, annual_details_by_tech!$D$2:$D$1295, $D43, annual_details_by_tech!$B$2:$B$1295, "capital_outlay")</f>
        <v>0</v>
      </c>
      <c r="AB43" s="33">
        <f>SUMIFS(annual_details_by_tech!X$2:X$1295, annual_details_by_tech!$A$2:$A$1295, "HECO", annual_details_by_tech!$C$2:$C$1295, $F43, annual_details_by_tech!$D$2:$D$1295, $D43, annual_details_by_tech!$B$2:$B$1295, "capital_outlay")</f>
        <v>0</v>
      </c>
    </row>
    <row r="44" spans="1:28" x14ac:dyDescent="0.2">
      <c r="B44" s="6"/>
      <c r="C44" s="6"/>
      <c r="D44" s="32" t="str">
        <f>IF(AND(annual_details_by_tech!$A36="HECO",annual_details_by_tech!$B36=annual_details_by_tech!$B$2), annual_details_by_tech!$D36, "-
")</f>
        <v xml:space="preserve">-
</v>
      </c>
      <c r="F44" s="32" t="str">
        <f>IF(AND(annual_details_by_tech!$A36="HECO",annual_details_by_tech!$B36=annual_details_by_tech!$B$2), annual_details_by_tech!$C36, "-
")</f>
        <v xml:space="preserve">-
</v>
      </c>
      <c r="G44" s="33"/>
      <c r="H44" s="33"/>
      <c r="I44" s="33"/>
      <c r="J44" s="33">
        <f>SUMIFS(annual_details_by_tech!F$2:F$1295, annual_details_by_tech!$A$2:$A$1295, "HECO", annual_details_by_tech!$C$2:$C$1295, $F44, annual_details_by_tech!$D$2:$D$1295, $D44, annual_details_by_tech!$B$2:$B$1295, "capital_outlay")</f>
        <v>0</v>
      </c>
      <c r="K44" s="33">
        <f>SUMIFS(annual_details_by_tech!G$2:G$1295, annual_details_by_tech!$A$2:$A$1295, "HECO", annual_details_by_tech!$C$2:$C$1295, $F44, annual_details_by_tech!$D$2:$D$1295, $D44, annual_details_by_tech!$B$2:$B$1295, "capital_outlay")</f>
        <v>0</v>
      </c>
      <c r="L44" s="33">
        <f>SUMIFS(annual_details_by_tech!H$2:H$1295, annual_details_by_tech!$A$2:$A$1295, "HECO", annual_details_by_tech!$C$2:$C$1295, $F44, annual_details_by_tech!$D$2:$D$1295, $D44, annual_details_by_tech!$B$2:$B$1295, "capital_outlay")</f>
        <v>0</v>
      </c>
      <c r="M44" s="33">
        <f>SUMIFS(annual_details_by_tech!I$2:I$1295, annual_details_by_tech!$A$2:$A$1295, "HECO", annual_details_by_tech!$C$2:$C$1295, $F44, annual_details_by_tech!$D$2:$D$1295, $D44, annual_details_by_tech!$B$2:$B$1295, "capital_outlay")</f>
        <v>0</v>
      </c>
      <c r="N44" s="33">
        <f>SUMIFS(annual_details_by_tech!J$2:J$1295, annual_details_by_tech!$A$2:$A$1295, "HECO", annual_details_by_tech!$C$2:$C$1295, $F44, annual_details_by_tech!$D$2:$D$1295, $D44, annual_details_by_tech!$B$2:$B$1295, "capital_outlay")</f>
        <v>0</v>
      </c>
      <c r="O44" s="33">
        <f>SUMIFS(annual_details_by_tech!K$2:K$1295, annual_details_by_tech!$A$2:$A$1295, "HECO", annual_details_by_tech!$C$2:$C$1295, $F44, annual_details_by_tech!$D$2:$D$1295, $D44, annual_details_by_tech!$B$2:$B$1295, "capital_outlay")</f>
        <v>0</v>
      </c>
      <c r="P44" s="33">
        <f>SUMIFS(annual_details_by_tech!L$2:L$1295, annual_details_by_tech!$A$2:$A$1295, "HECO", annual_details_by_tech!$C$2:$C$1295, $F44, annual_details_by_tech!$D$2:$D$1295, $D44, annual_details_by_tech!$B$2:$B$1295, "capital_outlay")</f>
        <v>0</v>
      </c>
      <c r="Q44" s="33">
        <f>SUMIFS(annual_details_by_tech!M$2:M$1295, annual_details_by_tech!$A$2:$A$1295, "HECO", annual_details_by_tech!$C$2:$C$1295, $F44, annual_details_by_tech!$D$2:$D$1295, $D44, annual_details_by_tech!$B$2:$B$1295, "capital_outlay")</f>
        <v>0</v>
      </c>
      <c r="R44" s="33">
        <f>SUMIFS(annual_details_by_tech!N$2:N$1295, annual_details_by_tech!$A$2:$A$1295, "HECO", annual_details_by_tech!$C$2:$C$1295, $F44, annual_details_by_tech!$D$2:$D$1295, $D44, annual_details_by_tech!$B$2:$B$1295, "capital_outlay")</f>
        <v>0</v>
      </c>
      <c r="S44" s="33">
        <f>SUMIFS(annual_details_by_tech!O$2:O$1295, annual_details_by_tech!$A$2:$A$1295, "HECO", annual_details_by_tech!$C$2:$C$1295, $F44, annual_details_by_tech!$D$2:$D$1295, $D44, annual_details_by_tech!$B$2:$B$1295, "capital_outlay")</f>
        <v>0</v>
      </c>
      <c r="T44" s="33">
        <f>SUMIFS(annual_details_by_tech!P$2:P$1295, annual_details_by_tech!$A$2:$A$1295, "HECO", annual_details_by_tech!$C$2:$C$1295, $F44, annual_details_by_tech!$D$2:$D$1295, $D44, annual_details_by_tech!$B$2:$B$1295, "capital_outlay")</f>
        <v>0</v>
      </c>
      <c r="U44" s="33">
        <f>SUMIFS(annual_details_by_tech!Q$2:Q$1295, annual_details_by_tech!$A$2:$A$1295, "HECO", annual_details_by_tech!$C$2:$C$1295, $F44, annual_details_by_tech!$D$2:$D$1295, $D44, annual_details_by_tech!$B$2:$B$1295, "capital_outlay")</f>
        <v>0</v>
      </c>
      <c r="V44" s="33">
        <f>SUMIFS(annual_details_by_tech!R$2:R$1295, annual_details_by_tech!$A$2:$A$1295, "HECO", annual_details_by_tech!$C$2:$C$1295, $F44, annual_details_by_tech!$D$2:$D$1295, $D44, annual_details_by_tech!$B$2:$B$1295, "capital_outlay")</f>
        <v>0</v>
      </c>
      <c r="W44" s="33">
        <f>SUMIFS(annual_details_by_tech!S$2:S$1295, annual_details_by_tech!$A$2:$A$1295, "HECO", annual_details_by_tech!$C$2:$C$1295, $F44, annual_details_by_tech!$D$2:$D$1295, $D44, annual_details_by_tech!$B$2:$B$1295, "capital_outlay")</f>
        <v>0</v>
      </c>
      <c r="X44" s="33">
        <f>SUMIFS(annual_details_by_tech!T$2:T$1295, annual_details_by_tech!$A$2:$A$1295, "HECO", annual_details_by_tech!$C$2:$C$1295, $F44, annual_details_by_tech!$D$2:$D$1295, $D44, annual_details_by_tech!$B$2:$B$1295, "capital_outlay")</f>
        <v>0</v>
      </c>
      <c r="Y44" s="33">
        <f>SUMIFS(annual_details_by_tech!U$2:U$1295, annual_details_by_tech!$A$2:$A$1295, "HECO", annual_details_by_tech!$C$2:$C$1295, $F44, annual_details_by_tech!$D$2:$D$1295, $D44, annual_details_by_tech!$B$2:$B$1295, "capital_outlay")</f>
        <v>0</v>
      </c>
      <c r="Z44" s="33">
        <f>SUMIFS(annual_details_by_tech!V$2:V$1295, annual_details_by_tech!$A$2:$A$1295, "HECO", annual_details_by_tech!$C$2:$C$1295, $F44, annual_details_by_tech!$D$2:$D$1295, $D44, annual_details_by_tech!$B$2:$B$1295, "capital_outlay")</f>
        <v>0</v>
      </c>
      <c r="AA44" s="33">
        <f>SUMIFS(annual_details_by_tech!W$2:W$1295, annual_details_by_tech!$A$2:$A$1295, "HECO", annual_details_by_tech!$C$2:$C$1295, $F44, annual_details_by_tech!$D$2:$D$1295, $D44, annual_details_by_tech!$B$2:$B$1295, "capital_outlay")</f>
        <v>0</v>
      </c>
      <c r="AB44" s="33">
        <f>SUMIFS(annual_details_by_tech!X$2:X$1295, annual_details_by_tech!$A$2:$A$1295, "HECO", annual_details_by_tech!$C$2:$C$1295, $F44, annual_details_by_tech!$D$2:$D$1295, $D44, annual_details_by_tech!$B$2:$B$1295, "capital_outlay")</f>
        <v>0</v>
      </c>
    </row>
    <row r="45" spans="1:28" x14ac:dyDescent="0.2">
      <c r="B45" s="6"/>
      <c r="C45" s="6"/>
      <c r="D45" s="32" t="str">
        <f>IF(AND(annual_details_by_tech!$A37="HECO",annual_details_by_tech!$B37=annual_details_by_tech!$B$2), annual_details_by_tech!$D37, "-
")</f>
        <v xml:space="preserve">-
</v>
      </c>
      <c r="F45" s="32" t="str">
        <f>IF(AND(annual_details_by_tech!$A37="HECO",annual_details_by_tech!$B37=annual_details_by_tech!$B$2), annual_details_by_tech!$C37, "-
")</f>
        <v xml:space="preserve">-
</v>
      </c>
      <c r="G45" s="33"/>
      <c r="H45" s="33"/>
      <c r="I45" s="33"/>
      <c r="J45" s="33">
        <f>SUMIFS(annual_details_by_tech!F$2:F$1295, annual_details_by_tech!$A$2:$A$1295, "HECO", annual_details_by_tech!$C$2:$C$1295, $F45, annual_details_by_tech!$D$2:$D$1295, $D45, annual_details_by_tech!$B$2:$B$1295, "capital_outlay")</f>
        <v>0</v>
      </c>
      <c r="K45" s="33">
        <f>SUMIFS(annual_details_by_tech!G$2:G$1295, annual_details_by_tech!$A$2:$A$1295, "HECO", annual_details_by_tech!$C$2:$C$1295, $F45, annual_details_by_tech!$D$2:$D$1295, $D45, annual_details_by_tech!$B$2:$B$1295, "capital_outlay")</f>
        <v>0</v>
      </c>
      <c r="L45" s="33">
        <f>SUMIFS(annual_details_by_tech!H$2:H$1295, annual_details_by_tech!$A$2:$A$1295, "HECO", annual_details_by_tech!$C$2:$C$1295, $F45, annual_details_by_tech!$D$2:$D$1295, $D45, annual_details_by_tech!$B$2:$B$1295, "capital_outlay")</f>
        <v>0</v>
      </c>
      <c r="M45" s="33">
        <f>SUMIFS(annual_details_by_tech!I$2:I$1295, annual_details_by_tech!$A$2:$A$1295, "HECO", annual_details_by_tech!$C$2:$C$1295, $F45, annual_details_by_tech!$D$2:$D$1295, $D45, annual_details_by_tech!$B$2:$B$1295, "capital_outlay")</f>
        <v>0</v>
      </c>
      <c r="N45" s="33">
        <f>SUMIFS(annual_details_by_tech!J$2:J$1295, annual_details_by_tech!$A$2:$A$1295, "HECO", annual_details_by_tech!$C$2:$C$1295, $F45, annual_details_by_tech!$D$2:$D$1295, $D45, annual_details_by_tech!$B$2:$B$1295, "capital_outlay")</f>
        <v>0</v>
      </c>
      <c r="O45" s="33">
        <f>SUMIFS(annual_details_by_tech!K$2:K$1295, annual_details_by_tech!$A$2:$A$1295, "HECO", annual_details_by_tech!$C$2:$C$1295, $F45, annual_details_by_tech!$D$2:$D$1295, $D45, annual_details_by_tech!$B$2:$B$1295, "capital_outlay")</f>
        <v>0</v>
      </c>
      <c r="P45" s="33">
        <f>SUMIFS(annual_details_by_tech!L$2:L$1295, annual_details_by_tech!$A$2:$A$1295, "HECO", annual_details_by_tech!$C$2:$C$1295, $F45, annual_details_by_tech!$D$2:$D$1295, $D45, annual_details_by_tech!$B$2:$B$1295, "capital_outlay")</f>
        <v>0</v>
      </c>
      <c r="Q45" s="33">
        <f>SUMIFS(annual_details_by_tech!M$2:M$1295, annual_details_by_tech!$A$2:$A$1295, "HECO", annual_details_by_tech!$C$2:$C$1295, $F45, annual_details_by_tech!$D$2:$D$1295, $D45, annual_details_by_tech!$B$2:$B$1295, "capital_outlay")</f>
        <v>0</v>
      </c>
      <c r="R45" s="33">
        <f>SUMIFS(annual_details_by_tech!N$2:N$1295, annual_details_by_tech!$A$2:$A$1295, "HECO", annual_details_by_tech!$C$2:$C$1295, $F45, annual_details_by_tech!$D$2:$D$1295, $D45, annual_details_by_tech!$B$2:$B$1295, "capital_outlay")</f>
        <v>0</v>
      </c>
      <c r="S45" s="33">
        <f>SUMIFS(annual_details_by_tech!O$2:O$1295, annual_details_by_tech!$A$2:$A$1295, "HECO", annual_details_by_tech!$C$2:$C$1295, $F45, annual_details_by_tech!$D$2:$D$1295, $D45, annual_details_by_tech!$B$2:$B$1295, "capital_outlay")</f>
        <v>0</v>
      </c>
      <c r="T45" s="33">
        <f>SUMIFS(annual_details_by_tech!P$2:P$1295, annual_details_by_tech!$A$2:$A$1295, "HECO", annual_details_by_tech!$C$2:$C$1295, $F45, annual_details_by_tech!$D$2:$D$1295, $D45, annual_details_by_tech!$B$2:$B$1295, "capital_outlay")</f>
        <v>0</v>
      </c>
      <c r="U45" s="33">
        <f>SUMIFS(annual_details_by_tech!Q$2:Q$1295, annual_details_by_tech!$A$2:$A$1295, "HECO", annual_details_by_tech!$C$2:$C$1295, $F45, annual_details_by_tech!$D$2:$D$1295, $D45, annual_details_by_tech!$B$2:$B$1295, "capital_outlay")</f>
        <v>0</v>
      </c>
      <c r="V45" s="33">
        <f>SUMIFS(annual_details_by_tech!R$2:R$1295, annual_details_by_tech!$A$2:$A$1295, "HECO", annual_details_by_tech!$C$2:$C$1295, $F45, annual_details_by_tech!$D$2:$D$1295, $D45, annual_details_by_tech!$B$2:$B$1295, "capital_outlay")</f>
        <v>0</v>
      </c>
      <c r="W45" s="33">
        <f>SUMIFS(annual_details_by_tech!S$2:S$1295, annual_details_by_tech!$A$2:$A$1295, "HECO", annual_details_by_tech!$C$2:$C$1295, $F45, annual_details_by_tech!$D$2:$D$1295, $D45, annual_details_by_tech!$B$2:$B$1295, "capital_outlay")</f>
        <v>0</v>
      </c>
      <c r="X45" s="33">
        <f>SUMIFS(annual_details_by_tech!T$2:T$1295, annual_details_by_tech!$A$2:$A$1295, "HECO", annual_details_by_tech!$C$2:$C$1295, $F45, annual_details_by_tech!$D$2:$D$1295, $D45, annual_details_by_tech!$B$2:$B$1295, "capital_outlay")</f>
        <v>0</v>
      </c>
      <c r="Y45" s="33">
        <f>SUMIFS(annual_details_by_tech!U$2:U$1295, annual_details_by_tech!$A$2:$A$1295, "HECO", annual_details_by_tech!$C$2:$C$1295, $F45, annual_details_by_tech!$D$2:$D$1295, $D45, annual_details_by_tech!$B$2:$B$1295, "capital_outlay")</f>
        <v>0</v>
      </c>
      <c r="Z45" s="33">
        <f>SUMIFS(annual_details_by_tech!V$2:V$1295, annual_details_by_tech!$A$2:$A$1295, "HECO", annual_details_by_tech!$C$2:$C$1295, $F45, annual_details_by_tech!$D$2:$D$1295, $D45, annual_details_by_tech!$B$2:$B$1295, "capital_outlay")</f>
        <v>0</v>
      </c>
      <c r="AA45" s="33">
        <f>SUMIFS(annual_details_by_tech!W$2:W$1295, annual_details_by_tech!$A$2:$A$1295, "HECO", annual_details_by_tech!$C$2:$C$1295, $F45, annual_details_by_tech!$D$2:$D$1295, $D45, annual_details_by_tech!$B$2:$B$1295, "capital_outlay")</f>
        <v>0</v>
      </c>
      <c r="AB45" s="33">
        <f>SUMIFS(annual_details_by_tech!X$2:X$1295, annual_details_by_tech!$A$2:$A$1295, "HECO", annual_details_by_tech!$C$2:$C$1295, $F45, annual_details_by_tech!$D$2:$D$1295, $D45, annual_details_by_tech!$B$2:$B$1295, "capital_outlay")</f>
        <v>0</v>
      </c>
    </row>
    <row r="46" spans="1:28" x14ac:dyDescent="0.2">
      <c r="B46" s="10"/>
      <c r="C46" s="10"/>
      <c r="D46" s="10"/>
      <c r="F46" s="25" t="s">
        <v>8</v>
      </c>
      <c r="G46" s="28"/>
      <c r="H46" s="28"/>
      <c r="I46" s="28">
        <f t="shared" ref="I46:AB46" si="2">SUM(I47:I48)</f>
        <v>0</v>
      </c>
      <c r="J46" s="28">
        <f t="shared" si="2"/>
        <v>0</v>
      </c>
      <c r="K46" s="28">
        <f t="shared" si="2"/>
        <v>0</v>
      </c>
      <c r="L46" s="28">
        <f t="shared" si="2"/>
        <v>0</v>
      </c>
      <c r="M46" s="28">
        <f t="shared" si="2"/>
        <v>0</v>
      </c>
      <c r="N46" s="28">
        <f t="shared" si="2"/>
        <v>0</v>
      </c>
      <c r="O46" s="28">
        <f t="shared" si="2"/>
        <v>0</v>
      </c>
      <c r="P46" s="28">
        <f t="shared" si="2"/>
        <v>0</v>
      </c>
      <c r="Q46" s="28">
        <f t="shared" si="2"/>
        <v>0</v>
      </c>
      <c r="R46" s="28">
        <f t="shared" si="2"/>
        <v>0</v>
      </c>
      <c r="S46" s="28">
        <f t="shared" si="2"/>
        <v>0</v>
      </c>
      <c r="T46" s="28">
        <f t="shared" si="2"/>
        <v>0</v>
      </c>
      <c r="U46" s="28">
        <f t="shared" si="2"/>
        <v>0</v>
      </c>
      <c r="V46" s="28">
        <f t="shared" si="2"/>
        <v>0</v>
      </c>
      <c r="W46" s="28">
        <f t="shared" si="2"/>
        <v>0</v>
      </c>
      <c r="X46" s="28">
        <f t="shared" si="2"/>
        <v>0</v>
      </c>
      <c r="Y46" s="28">
        <f t="shared" si="2"/>
        <v>0</v>
      </c>
      <c r="Z46" s="28">
        <f t="shared" si="2"/>
        <v>0</v>
      </c>
      <c r="AA46" s="28">
        <f t="shared" si="2"/>
        <v>0</v>
      </c>
      <c r="AB46" s="28">
        <f t="shared" si="2"/>
        <v>0</v>
      </c>
    </row>
    <row r="47" spans="1:28" s="5" customFormat="1" x14ac:dyDescent="0.2">
      <c r="A47" s="17"/>
      <c r="B47" s="6"/>
      <c r="C47" s="6"/>
      <c r="D47" s="7"/>
      <c r="E47" s="17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s="5" customFormat="1" x14ac:dyDescent="0.2">
      <c r="A48" s="17"/>
      <c r="B48" s="6"/>
      <c r="C48" s="6"/>
      <c r="D48" s="7"/>
      <c r="E48" s="17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30" s="5" customFormat="1" x14ac:dyDescent="0.2">
      <c r="A49" s="17"/>
      <c r="B49" s="6"/>
      <c r="C49" s="6"/>
      <c r="D49" s="7"/>
      <c r="E49" s="17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30" s="5" customFormat="1" x14ac:dyDescent="0.2">
      <c r="A50" s="17"/>
      <c r="B50" s="6"/>
      <c r="C50" s="6"/>
      <c r="D50" s="7"/>
      <c r="E50" s="17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30" x14ac:dyDescent="0.2">
      <c r="B51" s="5"/>
      <c r="C51" s="5"/>
      <c r="D51" s="11"/>
      <c r="F51" s="25" t="s">
        <v>9</v>
      </c>
      <c r="G51" s="28"/>
      <c r="H51" s="28"/>
      <c r="I51" s="28">
        <f t="shared" ref="I51:AB51" si="3">SUM(I52:I56)</f>
        <v>0</v>
      </c>
      <c r="J51" s="28">
        <f t="shared" si="3"/>
        <v>0</v>
      </c>
      <c r="K51" s="28">
        <f t="shared" si="3"/>
        <v>0</v>
      </c>
      <c r="L51" s="28">
        <f t="shared" si="3"/>
        <v>0</v>
      </c>
      <c r="M51" s="28">
        <f t="shared" si="3"/>
        <v>0</v>
      </c>
      <c r="N51" s="28">
        <f t="shared" si="3"/>
        <v>0</v>
      </c>
      <c r="O51" s="28">
        <f t="shared" si="3"/>
        <v>0</v>
      </c>
      <c r="P51" s="28">
        <f t="shared" si="3"/>
        <v>0</v>
      </c>
      <c r="Q51" s="28">
        <f t="shared" si="3"/>
        <v>0</v>
      </c>
      <c r="R51" s="28">
        <f t="shared" si="3"/>
        <v>0</v>
      </c>
      <c r="S51" s="28">
        <f t="shared" si="3"/>
        <v>0</v>
      </c>
      <c r="T51" s="28">
        <f t="shared" si="3"/>
        <v>0</v>
      </c>
      <c r="U51" s="28">
        <f t="shared" si="3"/>
        <v>0</v>
      </c>
      <c r="V51" s="28">
        <f t="shared" si="3"/>
        <v>0</v>
      </c>
      <c r="W51" s="28">
        <f t="shared" si="3"/>
        <v>0</v>
      </c>
      <c r="X51" s="28">
        <f t="shared" si="3"/>
        <v>0</v>
      </c>
      <c r="Y51" s="28">
        <f t="shared" si="3"/>
        <v>0</v>
      </c>
      <c r="Z51" s="28">
        <f t="shared" si="3"/>
        <v>0</v>
      </c>
      <c r="AA51" s="28">
        <f t="shared" si="3"/>
        <v>0</v>
      </c>
      <c r="AB51" s="28">
        <f t="shared" si="3"/>
        <v>0</v>
      </c>
    </row>
    <row r="52" spans="1:30" x14ac:dyDescent="0.2">
      <c r="B52" s="6"/>
      <c r="C52" s="6"/>
      <c r="D52" s="7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30" x14ac:dyDescent="0.2">
      <c r="B53" s="6"/>
      <c r="C53" s="6"/>
      <c r="D53" s="7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30" x14ac:dyDescent="0.2">
      <c r="B54" s="6"/>
      <c r="C54" s="6"/>
      <c r="D54" s="7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30" x14ac:dyDescent="0.2">
      <c r="B55" s="6"/>
      <c r="C55" s="6"/>
      <c r="D55" s="7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D55" s="26"/>
    </row>
    <row r="56" spans="1:30" x14ac:dyDescent="0.2">
      <c r="B56" s="6"/>
      <c r="C56" s="6"/>
      <c r="D56" s="7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30" x14ac:dyDescent="0.2">
      <c r="B57" s="6"/>
      <c r="C57" s="6"/>
      <c r="D57" s="7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30" x14ac:dyDescent="0.2">
      <c r="B58" s="6"/>
      <c r="C58" s="6"/>
      <c r="D58" s="7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30" x14ac:dyDescent="0.2">
      <c r="B59" s="5"/>
      <c r="C59" s="5"/>
      <c r="D59" s="5"/>
      <c r="F59" s="25" t="s">
        <v>10</v>
      </c>
      <c r="G59" s="28"/>
      <c r="H59" s="28"/>
      <c r="I59" s="28">
        <f>I60</f>
        <v>0</v>
      </c>
      <c r="J59" s="28">
        <f t="shared" ref="J59:AB59" si="4">J60</f>
        <v>0</v>
      </c>
      <c r="K59" s="28">
        <f t="shared" si="4"/>
        <v>0</v>
      </c>
      <c r="L59" s="28">
        <f t="shared" si="4"/>
        <v>0</v>
      </c>
      <c r="M59" s="28">
        <f t="shared" si="4"/>
        <v>0</v>
      </c>
      <c r="N59" s="28">
        <f t="shared" si="4"/>
        <v>0</v>
      </c>
      <c r="O59" s="28">
        <f t="shared" si="4"/>
        <v>0</v>
      </c>
      <c r="P59" s="28">
        <f t="shared" si="4"/>
        <v>0</v>
      </c>
      <c r="Q59" s="28">
        <f t="shared" si="4"/>
        <v>0</v>
      </c>
      <c r="R59" s="28">
        <f t="shared" si="4"/>
        <v>0</v>
      </c>
      <c r="S59" s="28">
        <f t="shared" si="4"/>
        <v>0</v>
      </c>
      <c r="T59" s="28">
        <f t="shared" si="4"/>
        <v>0</v>
      </c>
      <c r="U59" s="28">
        <f t="shared" si="4"/>
        <v>0</v>
      </c>
      <c r="V59" s="28">
        <f t="shared" si="4"/>
        <v>0</v>
      </c>
      <c r="W59" s="28">
        <f t="shared" si="4"/>
        <v>0</v>
      </c>
      <c r="X59" s="28">
        <f t="shared" si="4"/>
        <v>0</v>
      </c>
      <c r="Y59" s="28">
        <f t="shared" si="4"/>
        <v>0</v>
      </c>
      <c r="Z59" s="28">
        <f t="shared" si="4"/>
        <v>0</v>
      </c>
      <c r="AA59" s="28">
        <f t="shared" si="4"/>
        <v>0</v>
      </c>
      <c r="AB59" s="28">
        <f t="shared" si="4"/>
        <v>0</v>
      </c>
    </row>
    <row r="60" spans="1:30" x14ac:dyDescent="0.2">
      <c r="B60" s="6"/>
      <c r="C60" s="6"/>
      <c r="D60" s="7"/>
      <c r="F60" s="6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30" x14ac:dyDescent="0.2">
      <c r="B61" s="6"/>
      <c r="C61" s="6"/>
      <c r="D61" s="7"/>
      <c r="F61" s="6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30" x14ac:dyDescent="0.2">
      <c r="B62" s="6"/>
      <c r="C62" s="6"/>
      <c r="D62" s="7"/>
      <c r="F62" s="6"/>
      <c r="G62" s="12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30" x14ac:dyDescent="0.2">
      <c r="B63" s="6"/>
      <c r="C63" s="6"/>
      <c r="D63" s="7"/>
      <c r="F63" s="6"/>
      <c r="G63" s="12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30" x14ac:dyDescent="0.2">
      <c r="B64" s="6"/>
      <c r="C64" s="6"/>
      <c r="D64" s="7"/>
      <c r="F64" s="6"/>
      <c r="G64" s="12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6:28" s="27" customFormat="1" x14ac:dyDescent="0.2"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6:28" x14ac:dyDescent="0.2"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6:28" x14ac:dyDescent="0.2">
      <c r="F67" s="17" t="s">
        <v>11</v>
      </c>
      <c r="G67" s="30"/>
      <c r="H67" s="30">
        <f t="shared" ref="H67:AB67" si="5">H51+H46+H9+H59</f>
        <v>0</v>
      </c>
      <c r="I67" s="30">
        <f t="shared" si="5"/>
        <v>0</v>
      </c>
      <c r="J67" s="30">
        <f t="shared" si="5"/>
        <v>24328866.052052699</v>
      </c>
      <c r="K67" s="30">
        <f t="shared" si="5"/>
        <v>0</v>
      </c>
      <c r="L67" s="30">
        <f t="shared" si="5"/>
        <v>15309579.6821822</v>
      </c>
      <c r="M67" s="30">
        <f t="shared" si="5"/>
        <v>0</v>
      </c>
      <c r="N67" s="30">
        <f t="shared" si="5"/>
        <v>0</v>
      </c>
      <c r="O67" s="30">
        <f t="shared" si="5"/>
        <v>0</v>
      </c>
      <c r="P67" s="30">
        <f t="shared" si="5"/>
        <v>0</v>
      </c>
      <c r="Q67" s="30">
        <f t="shared" si="5"/>
        <v>0</v>
      </c>
      <c r="R67" s="30">
        <f t="shared" si="5"/>
        <v>0</v>
      </c>
      <c r="S67" s="30">
        <f t="shared" si="5"/>
        <v>0</v>
      </c>
      <c r="T67" s="30">
        <f t="shared" si="5"/>
        <v>12938026.004547499</v>
      </c>
      <c r="U67" s="30">
        <f t="shared" si="5"/>
        <v>0</v>
      </c>
      <c r="V67" s="30">
        <f t="shared" si="5"/>
        <v>0</v>
      </c>
      <c r="W67" s="30">
        <f t="shared" si="5"/>
        <v>0</v>
      </c>
      <c r="X67" s="30">
        <f t="shared" si="5"/>
        <v>0</v>
      </c>
      <c r="Y67" s="30">
        <f t="shared" si="5"/>
        <v>0</v>
      </c>
      <c r="Z67" s="30">
        <f t="shared" si="5"/>
        <v>0</v>
      </c>
      <c r="AA67" s="30">
        <f t="shared" si="5"/>
        <v>0</v>
      </c>
      <c r="AB67" s="30">
        <f t="shared" si="5"/>
        <v>0</v>
      </c>
    </row>
    <row r="68" spans="6:28" x14ac:dyDescent="0.2"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6:28" x14ac:dyDescent="0.2">
      <c r="F69" s="1" t="s">
        <v>26</v>
      </c>
      <c r="G69" s="30"/>
      <c r="H69" s="30"/>
      <c r="I69" s="31">
        <v>2019</v>
      </c>
      <c r="J69" s="31">
        <f>I69+1</f>
        <v>2020</v>
      </c>
      <c r="K69" s="31">
        <f t="shared" ref="K69:AB69" si="6">J69+1</f>
        <v>2021</v>
      </c>
      <c r="L69" s="31">
        <f t="shared" si="6"/>
        <v>2022</v>
      </c>
      <c r="M69" s="31">
        <f t="shared" si="6"/>
        <v>2023</v>
      </c>
      <c r="N69" s="31">
        <f t="shared" si="6"/>
        <v>2024</v>
      </c>
      <c r="O69" s="31">
        <f t="shared" si="6"/>
        <v>2025</v>
      </c>
      <c r="P69" s="31">
        <f t="shared" si="6"/>
        <v>2026</v>
      </c>
      <c r="Q69" s="31">
        <f t="shared" si="6"/>
        <v>2027</v>
      </c>
      <c r="R69" s="31">
        <f t="shared" si="6"/>
        <v>2028</v>
      </c>
      <c r="S69" s="31">
        <f t="shared" si="6"/>
        <v>2029</v>
      </c>
      <c r="T69" s="31">
        <f t="shared" si="6"/>
        <v>2030</v>
      </c>
      <c r="U69" s="31">
        <f t="shared" si="6"/>
        <v>2031</v>
      </c>
      <c r="V69" s="31">
        <f t="shared" si="6"/>
        <v>2032</v>
      </c>
      <c r="W69" s="31">
        <f t="shared" si="6"/>
        <v>2033</v>
      </c>
      <c r="X69" s="31">
        <f t="shared" si="6"/>
        <v>2034</v>
      </c>
      <c r="Y69" s="31">
        <f t="shared" si="6"/>
        <v>2035</v>
      </c>
      <c r="Z69" s="31">
        <f t="shared" si="6"/>
        <v>2036</v>
      </c>
      <c r="AA69" s="31">
        <f t="shared" si="6"/>
        <v>2037</v>
      </c>
      <c r="AB69" s="31">
        <f t="shared" si="6"/>
        <v>2038</v>
      </c>
    </row>
    <row r="70" spans="6:28" x14ac:dyDescent="0.2">
      <c r="F70" s="17" t="s">
        <v>12</v>
      </c>
      <c r="G70" s="30"/>
      <c r="H70" s="30"/>
      <c r="I70" s="33"/>
      <c r="J70" s="33">
        <f>0.001*SUMIFS(annual_details_by_tech!F$2:F$1295, annual_details_by_tech!$A$2:$A$1295, "HECO", annual_details_by_tech!$B$2:$B$1295, "fuel_cost")</f>
        <v>335562.04254719627</v>
      </c>
      <c r="K70" s="33">
        <f>0.001*SUMIFS(annual_details_by_tech!G$2:G$1295, annual_details_by_tech!$A$2:$A$1295, "HECO", annual_details_by_tech!$B$2:$B$1295, "fuel_cost")</f>
        <v>278058.16073649266</v>
      </c>
      <c r="L70" s="33">
        <f>0.001*SUMIFS(annual_details_by_tech!H$2:H$1295, annual_details_by_tech!$A$2:$A$1295, "HECO", annual_details_by_tech!$B$2:$B$1295, "fuel_cost")</f>
        <v>269220.04610248044</v>
      </c>
      <c r="M70" s="33">
        <f>0.001*SUMIFS(annual_details_by_tech!I$2:I$1295, annual_details_by_tech!$A$2:$A$1295, "HECO", annual_details_by_tech!$B$2:$B$1295, "fuel_cost")</f>
        <v>262798.30205733946</v>
      </c>
      <c r="N70" s="33">
        <f>0.001*SUMIFS(annual_details_by_tech!J$2:J$1295, annual_details_by_tech!$A$2:$A$1295, "HECO", annual_details_by_tech!$B$2:$B$1295, "fuel_cost")</f>
        <v>263851.18718330178</v>
      </c>
      <c r="O70" s="33">
        <f>0.001*SUMIFS(annual_details_by_tech!K$2:K$1295, annual_details_by_tech!$A$2:$A$1295, "HECO", annual_details_by_tech!$B$2:$B$1295, "fuel_cost")</f>
        <v>255620.81408896926</v>
      </c>
      <c r="P70" s="33">
        <f>0.001*SUMIFS(annual_details_by_tech!L$2:L$1295, annual_details_by_tech!$A$2:$A$1295, "HECO", annual_details_by_tech!$B$2:$B$1295, "fuel_cost")</f>
        <v>251321.46116843272</v>
      </c>
      <c r="Q70" s="33">
        <f>0.001*SUMIFS(annual_details_by_tech!M$2:M$1295, annual_details_by_tech!$A$2:$A$1295, "HECO", annual_details_by_tech!$B$2:$B$1295, "fuel_cost")</f>
        <v>251967.84453390219</v>
      </c>
      <c r="R70" s="33">
        <f>0.001*SUMIFS(annual_details_by_tech!N$2:N$1295, annual_details_by_tech!$A$2:$A$1295, "HECO", annual_details_by_tech!$B$2:$B$1295, "fuel_cost")</f>
        <v>250482.43443087023</v>
      </c>
      <c r="S70" s="33">
        <f>0.001*SUMIFS(annual_details_by_tech!O$2:O$1295, annual_details_by_tech!$A$2:$A$1295, "HECO", annual_details_by_tech!$B$2:$B$1295, "fuel_cost")</f>
        <v>238065.74496766849</v>
      </c>
      <c r="T70" s="33">
        <f>0.001*SUMIFS(annual_details_by_tech!P$2:P$1295, annual_details_by_tech!$A$2:$A$1295, "HECO", annual_details_by_tech!$B$2:$B$1295, "fuel_cost")</f>
        <v>234108.42056740497</v>
      </c>
      <c r="U70" s="33">
        <f>0.001*SUMIFS(annual_details_by_tech!Q$2:Q$1295, annual_details_by_tech!$A$2:$A$1295, "HECO", annual_details_by_tech!$B$2:$B$1295, "fuel_cost")</f>
        <v>202876.69575403369</v>
      </c>
      <c r="V70" s="33">
        <f>0.001*SUMIFS(annual_details_by_tech!R$2:R$1295, annual_details_by_tech!$A$2:$A$1295, "HECO", annual_details_by_tech!$B$2:$B$1295, "fuel_cost")</f>
        <v>182894.03639353998</v>
      </c>
      <c r="W70" s="33">
        <f>0.001*SUMIFS(annual_details_by_tech!S$2:S$1295, annual_details_by_tech!$A$2:$A$1295, "HECO", annual_details_by_tech!$B$2:$B$1295, "fuel_cost")</f>
        <v>160756.48359542721</v>
      </c>
      <c r="X70" s="33">
        <f>0.001*SUMIFS(annual_details_by_tech!T$2:T$1295, annual_details_by_tech!$A$2:$A$1295, "HECO", annual_details_by_tech!$B$2:$B$1295, "fuel_cost")</f>
        <v>142345.69789693764</v>
      </c>
      <c r="Y70" s="33">
        <f>0.001*SUMIFS(annual_details_by_tech!U$2:U$1295, annual_details_by_tech!$A$2:$A$1295, "HECO", annual_details_by_tech!$B$2:$B$1295, "fuel_cost")</f>
        <v>132049.08689584487</v>
      </c>
      <c r="Z70" s="33">
        <f>0.001*SUMIFS(annual_details_by_tech!V$2:V$1295, annual_details_by_tech!$A$2:$A$1295, "HECO", annual_details_by_tech!$B$2:$B$1295, "fuel_cost")</f>
        <v>123329.05445940654</v>
      </c>
      <c r="AA70" s="33">
        <f>0.001*SUMIFS(annual_details_by_tech!W$2:W$1295, annual_details_by_tech!$A$2:$A$1295, "HECO", annual_details_by_tech!$B$2:$B$1295, "fuel_cost")</f>
        <v>123090.9466942681</v>
      </c>
      <c r="AB70" s="33">
        <f>0.001*SUMIFS(annual_details_by_tech!X$2:X$1295, annual_details_by_tech!$A$2:$A$1295, "HECO", annual_details_by_tech!$B$2:$B$1295, "fuel_cost")</f>
        <v>114891.34875024989</v>
      </c>
    </row>
    <row r="71" spans="6:28" x14ac:dyDescent="0.2">
      <c r="F71" s="17" t="s">
        <v>103</v>
      </c>
      <c r="G71" s="30"/>
      <c r="H71" s="30"/>
      <c r="I71" s="33"/>
      <c r="J71" s="33" cm="1">
        <f t="array" ref="J71">0.001*SUM(SUMIFS(annual_details_by_tech!F$2:F$1295, annual_details_by_tech!$A$2:$A$1295, "PPA", annual_details_by_tech!$E$2:$E$1295, 0, annual_details_by_tech!$B$2:$B$1295, {"amortized_cost","fuel_cost","fixed_om","variable_om","startup_om","ppa_cost"}))</f>
        <v>490502.49258872104</v>
      </c>
      <c r="K71" s="33" cm="1">
        <f t="array" ref="K71">0.001*SUM(SUMIFS(annual_details_by_tech!G$2:G$1295, annual_details_by_tech!$A$2:$A$1295, "PPA", annual_details_by_tech!$E$2:$E$1295, 0, annual_details_by_tech!$B$2:$B$1295, {"amortized_cost","fuel_cost","fixed_om","variable_om","startup_om","ppa_cost"}))</f>
        <v>486849.59006473061</v>
      </c>
      <c r="L71" s="33" cm="1">
        <f t="array" ref="L71">0.001*SUM(SUMIFS(annual_details_by_tech!H$2:H$1295, annual_details_by_tech!$A$2:$A$1295, "PPA", annual_details_by_tech!$E$2:$E$1295, 0, annual_details_by_tech!$B$2:$B$1295, {"amortized_cost","fuel_cost","fixed_om","variable_om","startup_om","ppa_cost"}))</f>
        <v>348878.71120964427</v>
      </c>
      <c r="M71" s="33" cm="1">
        <f t="array" ref="M71">0.001*SUM(SUMIFS(annual_details_by_tech!I$2:I$1295, annual_details_by_tech!$A$2:$A$1295, "PPA", annual_details_by_tech!$E$2:$E$1295, 0, annual_details_by_tech!$B$2:$B$1295, {"amortized_cost","fuel_cost","fixed_om","variable_om","startup_om","ppa_cost"}))</f>
        <v>350024.96025506378</v>
      </c>
      <c r="N71" s="33" cm="1">
        <f t="array" ref="N71">0.001*SUM(SUMIFS(annual_details_by_tech!J$2:J$1295, annual_details_by_tech!$A$2:$A$1295, "PPA", annual_details_by_tech!$E$2:$E$1295, 0, annual_details_by_tech!$B$2:$B$1295, {"amortized_cost","fuel_cost","fixed_om","variable_om","startup_om","ppa_cost"}))</f>
        <v>355122.02794445038</v>
      </c>
      <c r="O71" s="33" cm="1">
        <f t="array" ref="O71">0.001*SUM(SUMIFS(annual_details_by_tech!K$2:K$1295, annual_details_by_tech!$A$2:$A$1295, "PPA", annual_details_by_tech!$E$2:$E$1295, 0, annual_details_by_tech!$B$2:$B$1295, {"amortized_cost","fuel_cost","fixed_om","variable_om","startup_om","ppa_cost"}))</f>
        <v>360198.58078730386</v>
      </c>
      <c r="P71" s="33" cm="1">
        <f t="array" ref="P71">0.001*SUM(SUMIFS(annual_details_by_tech!L$2:L$1295, annual_details_by_tech!$A$2:$A$1295, "PPA", annual_details_by_tech!$E$2:$E$1295, 0, annual_details_by_tech!$B$2:$B$1295, {"amortized_cost","fuel_cost","fixed_om","variable_om","startup_om","ppa_cost"}))</f>
        <v>368571.76211712608</v>
      </c>
      <c r="Q71" s="33" cm="1">
        <f t="array" ref="Q71">0.001*SUM(SUMIFS(annual_details_by_tech!M$2:M$1295, annual_details_by_tech!$A$2:$A$1295, "PPA", annual_details_by_tech!$E$2:$E$1295, 0, annual_details_by_tech!$B$2:$B$1295, {"amortized_cost","fuel_cost","fixed_om","variable_om","startup_om","ppa_cost"}))</f>
        <v>369149.69199028512</v>
      </c>
      <c r="R71" s="33" cm="1">
        <f t="array" ref="R71">0.001*SUM(SUMIFS(annual_details_by_tech!N$2:N$1295, annual_details_by_tech!$A$2:$A$1295, "PPA", annual_details_by_tech!$E$2:$E$1295, 0, annual_details_by_tech!$B$2:$B$1295, {"amortized_cost","fuel_cost","fixed_om","variable_om","startup_om","ppa_cost"}))</f>
        <v>369077.94559936697</v>
      </c>
      <c r="S71" s="33" cm="1">
        <f t="array" ref="S71">0.001*SUM(SUMIFS(annual_details_by_tech!O$2:O$1295, annual_details_by_tech!$A$2:$A$1295, "PPA", annual_details_by_tech!$E$2:$E$1295, 0, annual_details_by_tech!$B$2:$B$1295, {"amortized_cost","fuel_cost","fixed_om","variable_om","startup_om","ppa_cost"}))</f>
        <v>372260.26079582382</v>
      </c>
      <c r="T71" s="33" cm="1">
        <f t="array" ref="T71">0.001*SUM(SUMIFS(annual_details_by_tech!P$2:P$1295, annual_details_by_tech!$A$2:$A$1295, "PPA", annual_details_by_tech!$E$2:$E$1295, 0, annual_details_by_tech!$B$2:$B$1295, {"amortized_cost","fuel_cost","fixed_om","variable_om","startup_om","ppa_cost"}))</f>
        <v>372609.95553268446</v>
      </c>
      <c r="U71" s="33" cm="1">
        <f t="array" ref="U71">0.001*SUM(SUMIFS(annual_details_by_tech!Q$2:Q$1295, annual_details_by_tech!$A$2:$A$1295, "PPA", annual_details_by_tech!$E$2:$E$1295, 0, annual_details_by_tech!$B$2:$B$1295, {"amortized_cost","fuel_cost","fixed_om","variable_om","startup_om","ppa_cost"}))</f>
        <v>376370.14971336676</v>
      </c>
      <c r="V71" s="33" cm="1">
        <f t="array" ref="V71">0.001*SUM(SUMIFS(annual_details_by_tech!R$2:R$1295, annual_details_by_tech!$A$2:$A$1295, "PPA", annual_details_by_tech!$E$2:$E$1295, 0, annual_details_by_tech!$B$2:$B$1295, {"amortized_cost","fuel_cost","fixed_om","variable_om","startup_om","ppa_cost"}))</f>
        <v>380296.85047619446</v>
      </c>
      <c r="W71" s="33" cm="1">
        <f t="array" ref="W71">0.001*SUM(SUMIFS(annual_details_by_tech!S$2:S$1295, annual_details_by_tech!$A$2:$A$1295, "PPA", annual_details_by_tech!$E$2:$E$1295, 0, annual_details_by_tech!$B$2:$B$1295, {"amortized_cost","fuel_cost","fixed_om","variable_om","startup_om","ppa_cost"}))</f>
        <v>379544.40824478713</v>
      </c>
      <c r="X71" s="33" cm="1">
        <f t="array" ref="X71">0.001*SUM(SUMIFS(annual_details_by_tech!T$2:T$1295, annual_details_by_tech!$A$2:$A$1295, "PPA", annual_details_by_tech!$E$2:$E$1295, 0, annual_details_by_tech!$B$2:$B$1295, {"amortized_cost","fuel_cost","fixed_om","variable_om","startup_om","ppa_cost"}))</f>
        <v>377534.47465957567</v>
      </c>
      <c r="Y71" s="33" cm="1">
        <f t="array" ref="Y71">0.001*SUM(SUMIFS(annual_details_by_tech!U$2:U$1295, annual_details_by_tech!$A$2:$A$1295, "PPA", annual_details_by_tech!$E$2:$E$1295, 0, annual_details_by_tech!$B$2:$B$1295, {"amortized_cost","fuel_cost","fixed_om","variable_om","startup_om","ppa_cost"}))</f>
        <v>373521.37309653312</v>
      </c>
      <c r="Z71" s="33" cm="1">
        <f t="array" ref="Z71">0.001*SUM(SUMIFS(annual_details_by_tech!V$2:V$1295, annual_details_by_tech!$A$2:$A$1295, "PPA", annual_details_by_tech!$E$2:$E$1295, 0, annual_details_by_tech!$B$2:$B$1295, {"amortized_cost","fuel_cost","fixed_om","variable_om","startup_om","ppa_cost"}))</f>
        <v>370072.4616014327</v>
      </c>
      <c r="AA71" s="33" cm="1">
        <f t="array" ref="AA71">0.001*SUM(SUMIFS(annual_details_by_tech!W$2:W$1295, annual_details_by_tech!$A$2:$A$1295, "PPA", annual_details_by_tech!$E$2:$E$1295, 0, annual_details_by_tech!$B$2:$B$1295, {"amortized_cost","fuel_cost","fixed_om","variable_om","startup_om","ppa_cost"}))</f>
        <v>368496.16224646941</v>
      </c>
      <c r="AB71" s="33" cm="1">
        <f t="array" ref="AB71">0.001*SUM(SUMIFS(annual_details_by_tech!X$2:X$1295, annual_details_by_tech!$A$2:$A$1295, "PPA", annual_details_by_tech!$E$2:$E$1295, 0, annual_details_by_tech!$B$2:$B$1295, {"amortized_cost","fuel_cost","fixed_om","variable_om","startup_om","ppa_cost"}))</f>
        <v>378723.11907353718</v>
      </c>
    </row>
    <row r="72" spans="6:28" x14ac:dyDescent="0.2">
      <c r="F72" s="17" t="s">
        <v>104</v>
      </c>
      <c r="G72" s="30"/>
      <c r="H72" s="30"/>
      <c r="I72" s="33"/>
      <c r="J72" s="33" cm="1">
        <f t="array" ref="J72">0.001*SUM(SUMIFS(annual_details_by_tech!F$2:F$1295, annual_details_by_tech!$A$2:$A$1295, "PPA", annual_details_by_tech!$E$2:$E$1295, 1, annual_details_by_tech!$B$2:$B$1295, {"amortized_cost","fuel_cost","fixed_om","variable_om","startup_om","ppa_cost"}))</f>
        <v>77668.341770696788</v>
      </c>
      <c r="K72" s="33" cm="1">
        <f t="array" ref="K72">0.001*SUM(SUMIFS(annual_details_by_tech!G$2:G$1295, annual_details_by_tech!$A$2:$A$1295, "PPA", annual_details_by_tech!$E$2:$E$1295, 1, annual_details_by_tech!$B$2:$B$1295, {"amortized_cost","fuel_cost","fixed_om","variable_om","startup_om","ppa_cost"}))</f>
        <v>94285.448163400768</v>
      </c>
      <c r="L72" s="33" cm="1">
        <f t="array" ref="L72">0.001*SUM(SUMIFS(annual_details_by_tech!H$2:H$1295, annual_details_by_tech!$A$2:$A$1295, "PPA", annual_details_by_tech!$E$2:$E$1295, 1, annual_details_by_tech!$B$2:$B$1295, {"amortized_cost","fuel_cost","fixed_om","variable_om","startup_om","ppa_cost"}))</f>
        <v>188415.9430245691</v>
      </c>
      <c r="M72" s="33" cm="1">
        <f t="array" ref="M72">0.001*SUM(SUMIFS(annual_details_by_tech!I$2:I$1295, annual_details_by_tech!$A$2:$A$1295, "PPA", annual_details_by_tech!$E$2:$E$1295, 1, annual_details_by_tech!$B$2:$B$1295, {"amortized_cost","fuel_cost","fixed_om","variable_om","startup_om","ppa_cost"}))</f>
        <v>193423.55164979462</v>
      </c>
      <c r="N72" s="33" cm="1">
        <f t="array" ref="N72">0.001*SUM(SUMIFS(annual_details_by_tech!J$2:J$1295, annual_details_by_tech!$A$2:$A$1295, "PPA", annual_details_by_tech!$E$2:$E$1295, 1, annual_details_by_tech!$B$2:$B$1295, {"amortized_cost","fuel_cost","fixed_om","variable_om","startup_om","ppa_cost"}))</f>
        <v>198261.49751181796</v>
      </c>
      <c r="O72" s="33" cm="1">
        <f t="array" ref="O72">0.001*SUM(SUMIFS(annual_details_by_tech!K$2:K$1295, annual_details_by_tech!$A$2:$A$1295, "PPA", annual_details_by_tech!$E$2:$E$1295, 1, annual_details_by_tech!$B$2:$B$1295, {"amortized_cost","fuel_cost","fixed_om","variable_om","startup_om","ppa_cost"}))</f>
        <v>202936.35614478317</v>
      </c>
      <c r="P72" s="33" cm="1">
        <f t="array" ref="P72">0.001*SUM(SUMIFS(annual_details_by_tech!L$2:L$1295, annual_details_by_tech!$A$2:$A$1295, "PPA", annual_details_by_tech!$E$2:$E$1295, 1, annual_details_by_tech!$B$2:$B$1295, {"amortized_cost","fuel_cost","fixed_om","variable_om","startup_om","ppa_cost"}))</f>
        <v>206396.1444183811</v>
      </c>
      <c r="Q72" s="33" cm="1">
        <f t="array" ref="Q72">0.001*SUM(SUMIFS(annual_details_by_tech!M$2:M$1295, annual_details_by_tech!$A$2:$A$1295, "PPA", annual_details_by_tech!$E$2:$E$1295, 1, annual_details_by_tech!$B$2:$B$1295, {"amortized_cost","fuel_cost","fixed_om","variable_om","startup_om","ppa_cost"}))</f>
        <v>209740.51841413463</v>
      </c>
      <c r="R72" s="33" cm="1">
        <f t="array" ref="R72">0.001*SUM(SUMIFS(annual_details_by_tech!N$2:N$1295, annual_details_by_tech!$A$2:$A$1295, "PPA", annual_details_by_tech!$E$2:$E$1295, 1, annual_details_by_tech!$B$2:$B$1295, {"amortized_cost","fuel_cost","fixed_om","variable_om","startup_om","ppa_cost"}))</f>
        <v>212973.93110117395</v>
      </c>
      <c r="S72" s="33" cm="1">
        <f t="array" ref="S72">0.001*SUM(SUMIFS(annual_details_by_tech!O$2:O$1295, annual_details_by_tech!$A$2:$A$1295, "PPA", annual_details_by_tech!$E$2:$E$1295, 1, annual_details_by_tech!$B$2:$B$1295, {"amortized_cost","fuel_cost","fixed_om","variable_om","startup_om","ppa_cost"}))</f>
        <v>216100.65690525353</v>
      </c>
      <c r="T72" s="33" cm="1">
        <f t="array" ref="T72">0.001*SUM(SUMIFS(annual_details_by_tech!P$2:P$1295, annual_details_by_tech!$A$2:$A$1295, "PPA", annual_details_by_tech!$E$2:$E$1295, 1, annual_details_by_tech!$B$2:$B$1295, {"amortized_cost","fuel_cost","fixed_om","variable_om","startup_om","ppa_cost"}))</f>
        <v>219124.79896647594</v>
      </c>
      <c r="U72" s="33" cm="1">
        <f t="array" ref="U72">0.001*SUM(SUMIFS(annual_details_by_tech!Q$2:Q$1295, annual_details_by_tech!$A$2:$A$1295, "PPA", annual_details_by_tech!$E$2:$E$1295, 1, annual_details_by_tech!$B$2:$B$1295, {"amortized_cost","fuel_cost","fixed_om","variable_om","startup_om","ppa_cost"}))</f>
        <v>243485.07639660162</v>
      </c>
      <c r="V72" s="33" cm="1">
        <f t="array" ref="V72">0.001*SUM(SUMIFS(annual_details_by_tech!R$2:R$1295, annual_details_by_tech!$A$2:$A$1295, "PPA", annual_details_by_tech!$E$2:$E$1295, 1, annual_details_by_tech!$B$2:$B$1295, {"amortized_cost","fuel_cost","fixed_om","variable_om","startup_om","ppa_cost"}))</f>
        <v>267055.43421218416</v>
      </c>
      <c r="W72" s="33" cm="1">
        <f t="array" ref="W72">0.001*SUM(SUMIFS(annual_details_by_tech!S$2:S$1295, annual_details_by_tech!$A$2:$A$1295, "PPA", annual_details_by_tech!$E$2:$E$1295, 1, annual_details_by_tech!$B$2:$B$1295, {"amortized_cost","fuel_cost","fixed_om","variable_om","startup_om","ppa_cost"}))</f>
        <v>289866.098325848</v>
      </c>
      <c r="X72" s="33" cm="1">
        <f t="array" ref="X72">0.001*SUM(SUMIFS(annual_details_by_tech!T$2:T$1295, annual_details_by_tech!$A$2:$A$1295, "PPA", annual_details_by_tech!$E$2:$E$1295, 1, annual_details_by_tech!$B$2:$B$1295, {"amortized_cost","fuel_cost","fixed_om","variable_om","startup_om","ppa_cost"}))</f>
        <v>311946.08636374021</v>
      </c>
      <c r="Y72" s="33" cm="1">
        <f t="array" ref="Y72">0.001*SUM(SUMIFS(annual_details_by_tech!U$2:U$1295, annual_details_by_tech!$A$2:$A$1295, "PPA", annual_details_by_tech!$E$2:$E$1295, 1, annual_details_by_tech!$B$2:$B$1295, {"amortized_cost","fuel_cost","fixed_om","variable_om","startup_om","ppa_cost"}))</f>
        <v>333323.25670420035</v>
      </c>
      <c r="Z72" s="33" cm="1">
        <f t="array" ref="Z72">0.001*SUM(SUMIFS(annual_details_by_tech!V$2:V$1295, annual_details_by_tech!$A$2:$A$1295, "PPA", annual_details_by_tech!$E$2:$E$1295, 1, annual_details_by_tech!$B$2:$B$1295, {"amortized_cost","fuel_cost","fixed_om","variable_om","startup_om","ppa_cost"}))</f>
        <v>335617.9207416586</v>
      </c>
      <c r="AA72" s="33" cm="1">
        <f t="array" ref="AA72">0.001*SUM(SUMIFS(annual_details_by_tech!W$2:W$1295, annual_details_by_tech!$A$2:$A$1295, "PPA", annual_details_by_tech!$E$2:$E$1295, 1, annual_details_by_tech!$B$2:$B$1295, {"amortized_cost","fuel_cost","fixed_om","variable_om","startup_om","ppa_cost"}))</f>
        <v>337840.49043092236</v>
      </c>
      <c r="AB72" s="33" cm="1">
        <f t="array" ref="AB72">0.001*SUM(SUMIFS(annual_details_by_tech!X$2:X$1295, annual_details_by_tech!$A$2:$A$1295, "PPA", annual_details_by_tech!$E$2:$E$1295, 1, annual_details_by_tech!$B$2:$B$1295, {"amortized_cost","fuel_cost","fixed_om","variable_om","startup_om","ppa_cost"}))</f>
        <v>339993.6987400073</v>
      </c>
    </row>
    <row r="73" spans="6:28" x14ac:dyDescent="0.2">
      <c r="F73" s="17" t="s">
        <v>13</v>
      </c>
      <c r="G73" s="30"/>
      <c r="H73" s="30"/>
      <c r="I73" s="34"/>
      <c r="J73" s="33" cm="1">
        <f t="array" ref="J73">0.001*19307327 + 0.001*SUM(SUMIFS(annual_details_by_tech!F$2:F$1295, annual_details_by_tech!$A$2:$A$1295, "HECO", annual_details_by_tech!$B$2:$B$1295, {"fixed_om","variable_om","startup_om"}))</f>
        <v>62007.383068832001</v>
      </c>
      <c r="K73" s="33" cm="1">
        <f t="array" ref="K73">0.001*19307327 + 0.001*SUM(SUMIFS(annual_details_by_tech!G$2:G$1295, annual_details_by_tech!$A$2:$A$1295, "HECO", annual_details_by_tech!$B$2:$B$1295, {"fixed_om","variable_om","startup_om"}))</f>
        <v>57338.42766885231</v>
      </c>
      <c r="L73" s="33" cm="1">
        <f t="array" ref="L73">0.001*19307327 + 0.001*SUM(SUMIFS(annual_details_by_tech!H$2:H$1295, annual_details_by_tech!$A$2:$A$1295, "HECO", annual_details_by_tech!$B$2:$B$1295, {"fixed_om","variable_om","startup_om"}))</f>
        <v>52448.183891077017</v>
      </c>
      <c r="M73" s="33" cm="1">
        <f t="array" ref="M73">0.001*19307327 + 0.001*SUM(SUMIFS(annual_details_by_tech!I$2:I$1295, annual_details_by_tech!$A$2:$A$1295, "HECO", annual_details_by_tech!$B$2:$B$1295, {"fixed_om","variable_om","startup_om"}))</f>
        <v>51723.398779053983</v>
      </c>
      <c r="N73" s="33" cm="1">
        <f t="array" ref="N73">0.001*19307327 + 0.001*SUM(SUMIFS(annual_details_by_tech!J$2:J$1295, annual_details_by_tech!$A$2:$A$1295, "HECO", annual_details_by_tech!$B$2:$B$1295, {"fixed_om","variable_om","startup_om"}))</f>
        <v>51108.893972181075</v>
      </c>
      <c r="O73" s="33" cm="1">
        <f t="array" ref="O73">0.001*19307327 + 0.001*SUM(SUMIFS(annual_details_by_tech!K$2:K$1295, annual_details_by_tech!$A$2:$A$1295, "HECO", annual_details_by_tech!$B$2:$B$1295, {"fixed_om","variable_om","startup_om"}))</f>
        <v>49959.522102941832</v>
      </c>
      <c r="P73" s="33" cm="1">
        <f t="array" ref="P73">0.001*19307327 + 0.001*SUM(SUMIFS(annual_details_by_tech!L$2:L$1295, annual_details_by_tech!$A$2:$A$1295, "HECO", annual_details_by_tech!$B$2:$B$1295, {"fixed_om","variable_om","startup_om"}))</f>
        <v>48891.508103314118</v>
      </c>
      <c r="Q73" s="33" cm="1">
        <f t="array" ref="Q73">0.001*19307327 + 0.001*SUM(SUMIFS(annual_details_by_tech!M$2:M$1295, annual_details_by_tech!$A$2:$A$1295, "HECO", annual_details_by_tech!$B$2:$B$1295, {"fixed_om","variable_om","startup_om"}))</f>
        <v>48591.721559501078</v>
      </c>
      <c r="R73" s="33" cm="1">
        <f t="array" ref="R73">0.001*19307327 + 0.001*SUM(SUMIFS(annual_details_by_tech!N$2:N$1295, annual_details_by_tech!$A$2:$A$1295, "HECO", annual_details_by_tech!$B$2:$B$1295, {"fixed_om","variable_om","startup_om"}))</f>
        <v>48208.291490276228</v>
      </c>
      <c r="S73" s="33" cm="1">
        <f t="array" ref="S73">0.001*19307327 + 0.001*SUM(SUMIFS(annual_details_by_tech!O$2:O$1295, annual_details_by_tech!$A$2:$A$1295, "HECO", annual_details_by_tech!$B$2:$B$1295, {"fixed_om","variable_om","startup_om"}))</f>
        <v>47056.367846188368</v>
      </c>
      <c r="T73" s="33" cm="1">
        <f t="array" ref="T73">0.001*19307327 + 0.001*SUM(SUMIFS(annual_details_by_tech!P$2:P$1295, annual_details_by_tech!$A$2:$A$1295, "HECO", annual_details_by_tech!$B$2:$B$1295, {"fixed_om","variable_om","startup_om"}))</f>
        <v>47441.4711779473</v>
      </c>
      <c r="U73" s="33" cm="1">
        <f t="array" ref="U73">0.001*19307327 + 0.001*SUM(SUMIFS(annual_details_by_tech!Q$2:Q$1295, annual_details_by_tech!$A$2:$A$1295, "HECO", annual_details_by_tech!$B$2:$B$1295, {"fixed_om","variable_om","startup_om"}))</f>
        <v>44570.181161101456</v>
      </c>
      <c r="V73" s="33" cm="1">
        <f t="array" ref="V73">0.001*19307327 + 0.001*SUM(SUMIFS(annual_details_by_tech!R$2:R$1295, annual_details_by_tech!$A$2:$A$1295, "HECO", annual_details_by_tech!$B$2:$B$1295, {"fixed_om","variable_om","startup_om"}))</f>
        <v>43135.241684212662</v>
      </c>
      <c r="W73" s="33" cm="1">
        <f t="array" ref="W73">0.001*19307327 + 0.001*SUM(SUMIFS(annual_details_by_tech!S$2:S$1295, annual_details_by_tech!$A$2:$A$1295, "HECO", annual_details_by_tech!$B$2:$B$1295, {"fixed_om","variable_om","startup_om"}))</f>
        <v>41450.676519153727</v>
      </c>
      <c r="X73" s="33" cm="1">
        <f t="array" ref="X73">0.001*19307327 + 0.001*SUM(SUMIFS(annual_details_by_tech!T$2:T$1295, annual_details_by_tech!$A$2:$A$1295, "HECO", annual_details_by_tech!$B$2:$B$1295, {"fixed_om","variable_om","startup_om"}))</f>
        <v>40464.650547973215</v>
      </c>
      <c r="Y73" s="33" cm="1">
        <f t="array" ref="Y73">0.001*19307327 + 0.001*SUM(SUMIFS(annual_details_by_tech!U$2:U$1295, annual_details_by_tech!$A$2:$A$1295, "HECO", annual_details_by_tech!$B$2:$B$1295, {"fixed_om","variable_om","startup_om"}))</f>
        <v>38396.577795228863</v>
      </c>
      <c r="Z73" s="33" cm="1">
        <f t="array" ref="Z73">0.001*19307327 + 0.001*SUM(SUMIFS(annual_details_by_tech!V$2:V$1295, annual_details_by_tech!$A$2:$A$1295, "HECO", annual_details_by_tech!$B$2:$B$1295, {"fixed_om","variable_om","startup_om"}))</f>
        <v>37448.39582804915</v>
      </c>
      <c r="AA73" s="33" cm="1">
        <f t="array" ref="AA73">0.001*19307327 + 0.001*SUM(SUMIFS(annual_details_by_tech!W$2:W$1295, annual_details_by_tech!$A$2:$A$1295, "HECO", annual_details_by_tech!$B$2:$B$1295, {"fixed_om","variable_om","startup_om"}))</f>
        <v>36647.635006006705</v>
      </c>
      <c r="AB73" s="33" cm="1">
        <f t="array" ref="AB73">0.001*19307327 + 0.001*SUM(SUMIFS(annual_details_by_tech!X$2:X$1295, annual_details_by_tech!$A$2:$A$1295, "HECO", annual_details_by_tech!$B$2:$B$1295, {"fixed_om","variable_om","startup_om"}))</f>
        <v>36472.383102965585</v>
      </c>
    </row>
    <row r="74" spans="6:28" x14ac:dyDescent="0.2">
      <c r="F74" s="17" t="s">
        <v>14</v>
      </c>
      <c r="G74" s="30"/>
      <c r="H74" s="30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6:28" x14ac:dyDescent="0.2">
      <c r="F75" s="17" t="s">
        <v>15</v>
      </c>
      <c r="G75" s="30"/>
      <c r="H75" s="30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6:28" x14ac:dyDescent="0.2">
      <c r="F76" s="17" t="s">
        <v>16</v>
      </c>
      <c r="G76" s="30"/>
      <c r="H76" s="3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6:28" x14ac:dyDescent="0.2">
      <c r="F77" s="17" t="s">
        <v>38</v>
      </c>
      <c r="G77" s="30"/>
      <c r="H77" s="3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6:28" x14ac:dyDescent="0.2">
      <c r="F78" s="17" t="s">
        <v>105</v>
      </c>
      <c r="G78" s="30"/>
      <c r="H78" s="30"/>
      <c r="I78" s="34"/>
      <c r="J78" s="33" cm="1">
        <f t="array" ref="J78">0.001*SUM(SUMIFS(annual_details_by_tech!F$2:F$1295, annual_details_by_tech!$D$2:$D$1295, J$69, annual_details_by_tech!$A$2:$A$1295, "PPA", annual_details_by_tech!$B$2:$B$1295, {"amortized_cost","fuel_cost","fixed_om","variable_om","startup_om","ppa_cost"}))</f>
        <v>6366.7120521785391</v>
      </c>
      <c r="K78" s="33" cm="1">
        <f t="array" ref="K78">0.001*SUM(SUMIFS(annual_details_by_tech!G$2:G$1295, annual_details_by_tech!$D$2:$D$1295, K$69, annual_details_by_tech!$A$2:$A$1295, "PPA", annual_details_by_tech!$B$2:$B$1295, {"amortized_cost","fuel_cost","fixed_om","variable_om","startup_om","ppa_cost"}))</f>
        <v>44250.507288642621</v>
      </c>
      <c r="L78" s="33" cm="1">
        <f t="array" ref="L78">0.001*SUM(SUMIFS(annual_details_by_tech!H$2:H$1295, annual_details_by_tech!$D$2:$D$1295, L$69, annual_details_by_tech!$A$2:$A$1295, "PPA", annual_details_by_tech!$B$2:$B$1295, {"amortized_cost","fuel_cost","fixed_om","variable_om","startup_om","ppa_cost"}))</f>
        <v>94203.183746734838</v>
      </c>
      <c r="M78" s="33" cm="1">
        <f t="array" ref="M78">0.001*SUM(SUMIFS(annual_details_by_tech!I$2:I$1295, annual_details_by_tech!$D$2:$D$1295, M$69, annual_details_by_tech!$A$2:$A$1295, "PPA", annual_details_by_tech!$B$2:$B$1295, {"amortized_cost","fuel_cost","fixed_om","variable_om","startup_om","ppa_cost"}))</f>
        <v>5007.6086252254909</v>
      </c>
      <c r="N78" s="33" cm="1">
        <f t="array" ref="N78">0.001*SUM(SUMIFS(annual_details_by_tech!J$2:J$1295, annual_details_by_tech!$D$2:$D$1295, N$69, annual_details_by_tech!$A$2:$A$1295, "PPA", annual_details_by_tech!$B$2:$B$1295, {"amortized_cost","fuel_cost","fixed_om","variable_om","startup_om","ppa_cost"}))</f>
        <v>4848.1173403995117</v>
      </c>
      <c r="O78" s="33" cm="1">
        <f t="array" ref="O78">0.001*SUM(SUMIFS(annual_details_by_tech!K$2:K$1295, annual_details_by_tech!$D$2:$D$1295, O$69, annual_details_by_tech!$A$2:$A$1295, "PPA", annual_details_by_tech!$B$2:$B$1295, {"amortized_cost","fuel_cost","fixed_om","variable_om","startup_om","ppa_cost"}))</f>
        <v>4694.8196719332091</v>
      </c>
      <c r="P78" s="33" cm="1">
        <f t="array" ref="P78">0.001*SUM(SUMIFS(annual_details_by_tech!L$2:L$1295, annual_details_by_tech!$D$2:$D$1295, P$69, annual_details_by_tech!$A$2:$A$1295, "PPA", annual_details_by_tech!$B$2:$B$1295, {"amortized_cost","fuel_cost","fixed_om","variable_om","startup_om","ppa_cost"}))</f>
        <v>3483.6864898271551</v>
      </c>
      <c r="Q78" s="33" cm="1">
        <f t="array" ref="Q78">0.001*SUM(SUMIFS(annual_details_by_tech!M$2:M$1295, annual_details_by_tech!$D$2:$D$1295, Q$69, annual_details_by_tech!$A$2:$A$1295, "PPA", annual_details_by_tech!$B$2:$B$1295, {"amortized_cost","fuel_cost","fixed_om","variable_om","startup_om","ppa_cost"}))</f>
        <v>3376.1160588840899</v>
      </c>
      <c r="R78" s="33" cm="1">
        <f t="array" ref="R78">0.001*SUM(SUMIFS(annual_details_by_tech!N$2:N$1295, annual_details_by_tech!$D$2:$D$1295, R$69, annual_details_by_tech!$A$2:$A$1295, "PPA", annual_details_by_tech!$B$2:$B$1295, {"amortized_cost","fuel_cost","fixed_om","variable_om","startup_om","ppa_cost"}))</f>
        <v>3272.4533346312051</v>
      </c>
      <c r="S78" s="33" cm="1">
        <f t="array" ref="S78">0.001*SUM(SUMIFS(annual_details_by_tech!O$2:O$1295, annual_details_by_tech!$D$2:$D$1295, S$69, annual_details_by_tech!$A$2:$A$1295, "PPA", annual_details_by_tech!$B$2:$B$1295, {"amortized_cost","fuel_cost","fixed_om","variable_om","startup_om","ppa_cost"}))</f>
        <v>3172.6345686749837</v>
      </c>
      <c r="T78" s="33" cm="1">
        <f t="array" ref="T78">0.001*SUM(SUMIFS(annual_details_by_tech!P$2:P$1295, annual_details_by_tech!$D$2:$D$1295, T$69, annual_details_by_tech!$A$2:$A$1295, "PPA", annual_details_by_tech!$B$2:$B$1295, {"amortized_cost","fuel_cost","fixed_om","variable_om","startup_om","ppa_cost"}))</f>
        <v>3076.5553103804432</v>
      </c>
      <c r="U78" s="33" cm="1">
        <f t="array" ref="U78">0.001*SUM(SUMIFS(annual_details_by_tech!Q$2:Q$1295, annual_details_by_tech!$D$2:$D$1295, U$69, annual_details_by_tech!$A$2:$A$1295, "PPA", annual_details_by_tech!$B$2:$B$1295, {"amortized_cost","fuel_cost","fixed_om","variable_om","startup_om","ppa_cost"}))</f>
        <v>24640.895437918171</v>
      </c>
      <c r="V78" s="33" cm="1">
        <f t="array" ref="V78">0.001*SUM(SUMIFS(annual_details_by_tech!R$2:R$1295, annual_details_by_tech!$D$2:$D$1295, V$69, annual_details_by_tech!$A$2:$A$1295, "PPA", annual_details_by_tech!$B$2:$B$1295, {"amortized_cost","fuel_cost","fixed_om","variable_om","startup_om","ppa_cost"}))</f>
        <v>23829.202977303201</v>
      </c>
      <c r="W78" s="33" cm="1">
        <f t="array" ref="W78">0.001*SUM(SUMIFS(annual_details_by_tech!S$2:S$1295, annual_details_by_tech!$D$2:$D$1295, W$69, annual_details_by_tech!$A$2:$A$1295, "PPA", annual_details_by_tech!$B$2:$B$1295, {"amortized_cost","fuel_cost","fixed_om","variable_om","startup_om","ppa_cost"}))</f>
        <v>23081.594753140907</v>
      </c>
      <c r="X78" s="33" cm="1">
        <f t="array" ref="X78">0.001*SUM(SUMIFS(annual_details_by_tech!T$2:T$1295, annual_details_by_tech!$D$2:$D$1295, X$69, annual_details_by_tech!$A$2:$A$1295, "PPA", annual_details_by_tech!$B$2:$B$1295, {"amortized_cost","fuel_cost","fixed_om","variable_om","startup_om","ppa_cost"}))</f>
        <v>22375.751025557031</v>
      </c>
      <c r="Y78" s="33" cm="1">
        <f t="array" ref="Y78">0.001*SUM(SUMIFS(annual_details_by_tech!U$2:U$1295, annual_details_by_tech!$D$2:$D$1295, Y$69, annual_details_by_tech!$A$2:$A$1295, "PPA", annual_details_by_tech!$B$2:$B$1295, {"amortized_cost","fuel_cost","fixed_om","variable_om","startup_om","ppa_cost"}))</f>
        <v>21703.349442184532</v>
      </c>
      <c r="Z78" s="33" cm="1">
        <f t="array" ref="Z78">0.001*SUM(SUMIFS(annual_details_by_tech!V$2:V$1295, annual_details_by_tech!$D$2:$D$1295, Z$69, annual_details_by_tech!$A$2:$A$1295, "PPA", annual_details_by_tech!$B$2:$B$1295, {"amortized_cost","fuel_cost","fixed_om","variable_om","startup_om","ppa_cost"}))</f>
        <v>26795.843269625737</v>
      </c>
      <c r="AA78" s="33" cm="1">
        <f t="array" ref="AA78">0.001*SUM(SUMIFS(annual_details_by_tech!W$2:W$1295, annual_details_by_tech!$D$2:$D$1295, AA$69, annual_details_by_tech!$A$2:$A$1295, "PPA", annual_details_by_tech!$B$2:$B$1295, {"amortized_cost","fuel_cost","fixed_om","variable_om","startup_om","ppa_cost"}))</f>
        <v>9703.3963930651189</v>
      </c>
      <c r="AB78" s="33" cm="1">
        <f t="array" ref="AB78">0.001*SUM(SUMIFS(annual_details_by_tech!X$2:X$1295, annual_details_by_tech!$D$2:$D$1295, AB$69, annual_details_by_tech!$A$2:$A$1295, "PPA", annual_details_by_tech!$B$2:$B$1295, {"amortized_cost","fuel_cost","fixed_om","variable_om","startup_om","ppa_cost"}))</f>
        <v>9546.9991004388703</v>
      </c>
    </row>
    <row r="79" spans="6:28" x14ac:dyDescent="0.2">
      <c r="G79" s="30"/>
      <c r="H79" s="30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6:28" x14ac:dyDescent="0.2">
      <c r="G80" s="30"/>
      <c r="H80" s="30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6:28" x14ac:dyDescent="0.2">
      <c r="F81" s="1" t="s">
        <v>28</v>
      </c>
      <c r="G81" s="30"/>
      <c r="H81" s="30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6:28" x14ac:dyDescent="0.2">
      <c r="F82" s="17" t="s">
        <v>17</v>
      </c>
      <c r="G82" s="30"/>
      <c r="H82" s="30"/>
      <c r="I82" s="33"/>
      <c r="J82" s="33">
        <f>0.001*SUMIFS(annual_details_by_tech!F$2:F$1295, annual_details_by_tech!$A$2:$A$1295, "system", annual_details_by_tech!$B$2:$B$1295, "gross_load")-J87+J89</f>
        <v>7074.6573506554796</v>
      </c>
      <c r="K82" s="33">
        <f>0.001*SUMIFS(annual_details_by_tech!G$2:G$1295, annual_details_by_tech!$A$2:$A$1295, "system", annual_details_by_tech!$B$2:$B$1295, "gross_load")-K87+K89</f>
        <v>6982.0465829155664</v>
      </c>
      <c r="L82" s="33">
        <f>0.001*SUMIFS(annual_details_by_tech!H$2:H$1295, annual_details_by_tech!$A$2:$A$1295, "system", annual_details_by_tech!$B$2:$B$1295, "gross_load")-L87+L89</f>
        <v>6879.0108332549216</v>
      </c>
      <c r="M82" s="33">
        <f>0.001*SUMIFS(annual_details_by_tech!I$2:I$1295, annual_details_by_tech!$A$2:$A$1295, "system", annual_details_by_tech!$B$2:$B$1295, "gross_load")-M87+M89</f>
        <v>6793.7190404949588</v>
      </c>
      <c r="N82" s="33">
        <f>0.001*SUMIFS(annual_details_by_tech!J$2:J$1295, annual_details_by_tech!$A$2:$A$1295, "system", annual_details_by_tech!$B$2:$B$1295, "gross_load")-N87+N89</f>
        <v>6729.4418904844561</v>
      </c>
      <c r="O82" s="33">
        <f>0.001*SUMIFS(annual_details_by_tech!K$2:K$1295, annual_details_by_tech!$A$2:$A$1295, "system", annual_details_by_tech!$B$2:$B$1295, "gross_load")-O87+O89</f>
        <v>6625.7605939250388</v>
      </c>
      <c r="P82" s="33">
        <f>0.001*SUMIFS(annual_details_by_tech!L$2:L$1295, annual_details_by_tech!$A$2:$A$1295, "system", annual_details_by_tech!$B$2:$B$1295, "gross_load")-P87+P89</f>
        <v>6546.4200236072274</v>
      </c>
      <c r="Q82" s="33">
        <f>0.001*SUMIFS(annual_details_by_tech!M$2:M$1295, annual_details_by_tech!$A$2:$A$1295, "system", annual_details_by_tech!$B$2:$B$1295, "gross_load")-Q87+Q89</f>
        <v>6462.1120610587677</v>
      </c>
      <c r="R82" s="33">
        <f>0.001*SUMIFS(annual_details_by_tech!N$2:N$1295, annual_details_by_tech!$A$2:$A$1295, "system", annual_details_by_tech!$B$2:$B$1295, "gross_load")-R87+R89</f>
        <v>6405.6257743643682</v>
      </c>
      <c r="S82" s="33">
        <f>0.001*SUMIFS(annual_details_by_tech!O$2:O$1295, annual_details_by_tech!$A$2:$A$1295, "system", annual_details_by_tech!$B$2:$B$1295, "gross_load")-S87+S89</f>
        <v>6273.66583698672</v>
      </c>
      <c r="T82" s="33">
        <f>0.001*SUMIFS(annual_details_by_tech!P$2:P$1295, annual_details_by_tech!$A$2:$A$1295, "system", annual_details_by_tech!$B$2:$B$1295, "gross_load")-T87+T89</f>
        <v>6189.5977411839503</v>
      </c>
      <c r="U82" s="33">
        <f>0.001*SUMIFS(annual_details_by_tech!Q$2:Q$1295, annual_details_by_tech!$A$2:$A$1295, "system", annual_details_by_tech!$B$2:$B$1295, "gross_load")-U87+U89</f>
        <v>6166.7793110595912</v>
      </c>
      <c r="V82" s="33">
        <f>0.001*SUMIFS(annual_details_by_tech!R$2:R$1295, annual_details_by_tech!$A$2:$A$1295, "system", annual_details_by_tech!$B$2:$B$1295, "gross_load")-V87+V89</f>
        <v>6227.223709737259</v>
      </c>
      <c r="W82" s="33">
        <f>0.001*SUMIFS(annual_details_by_tech!S$2:S$1295, annual_details_by_tech!$A$2:$A$1295, "system", annual_details_by_tech!$B$2:$B$1295, "gross_load")-W87+W89</f>
        <v>6244.1011021489139</v>
      </c>
      <c r="X82" s="33">
        <f>0.001*SUMIFS(annual_details_by_tech!T$2:T$1295, annual_details_by_tech!$A$2:$A$1295, "system", annual_details_by_tech!$B$2:$B$1295, "gross_load")-X87+X89</f>
        <v>6275.4814557555892</v>
      </c>
      <c r="Y82" s="33">
        <f>0.001*SUMIFS(annual_details_by_tech!U$2:U$1295, annual_details_by_tech!$A$2:$A$1295, "system", annual_details_by_tech!$B$2:$B$1295, "gross_load")-Y87+Y89</f>
        <v>6266.8210933229475</v>
      </c>
      <c r="Z82" s="33">
        <f>0.001*SUMIFS(annual_details_by_tech!V$2:V$1295, annual_details_by_tech!$A$2:$A$1295, "system", annual_details_by_tech!$B$2:$B$1295, "gross_load")-Z87+Z89</f>
        <v>6290.8855259842048</v>
      </c>
      <c r="AA82" s="33">
        <f>0.001*SUMIFS(annual_details_by_tech!W$2:W$1295, annual_details_by_tech!$A$2:$A$1295, "system", annual_details_by_tech!$B$2:$B$1295, "gross_load")-AA87+AA89</f>
        <v>6313.3060339945769</v>
      </c>
      <c r="AB82" s="33">
        <f>0.001*SUMIFS(annual_details_by_tech!X$2:X$1295, annual_details_by_tech!$A$2:$A$1295, "system", annual_details_by_tech!$B$2:$B$1295, "gross_load")-AB87+AB89</f>
        <v>6342.7297917887845</v>
      </c>
    </row>
    <row r="83" spans="6:28" x14ac:dyDescent="0.2">
      <c r="F83" s="17" t="s">
        <v>18</v>
      </c>
      <c r="G83" s="30"/>
      <c r="H83" s="30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6:28" x14ac:dyDescent="0.2">
      <c r="F84" s="17" t="s">
        <v>19</v>
      </c>
      <c r="G84" s="30"/>
      <c r="H84" s="30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6:28" x14ac:dyDescent="0.2">
      <c r="F85" s="17" t="s">
        <v>20</v>
      </c>
      <c r="G85" s="30"/>
      <c r="H85" s="30"/>
      <c r="I85" s="33"/>
      <c r="J85" s="33">
        <f>0.001*SUMIFS(annual_details_by_tech!F$2:F$1295,annual_details_by_tech!$A$2:$A$1295,"system",annual_details_by_tech!$B$2:$B$1295,"co2_emissions")</f>
        <v>5703.9305044667499</v>
      </c>
      <c r="K85" s="33">
        <f>0.001*SUMIFS(annual_details_by_tech!G$2:G$1295,annual_details_by_tech!$A$2:$A$1295,"system",annual_details_by_tech!$B$2:$B$1295,"co2_emissions")</f>
        <v>5545.1789942067799</v>
      </c>
      <c r="L85" s="33">
        <f>0.001*SUMIFS(annual_details_by_tech!H$2:H$1295,annual_details_by_tech!$A$2:$A$1295,"system",annual_details_by_tech!$B$2:$B$1295,"co2_emissions")</f>
        <v>2776.5159003767399</v>
      </c>
      <c r="M85" s="33">
        <f>0.001*SUMIFS(annual_details_by_tech!I$2:I$1295,annual_details_by_tech!$A$2:$A$1295,"system",annual_details_by_tech!$B$2:$B$1295,"co2_emissions")</f>
        <v>2684.5655594099603</v>
      </c>
      <c r="N85" s="33">
        <f>0.001*SUMIFS(annual_details_by_tech!J$2:J$1295,annual_details_by_tech!$A$2:$A$1295,"system",annual_details_by_tech!$B$2:$B$1295,"co2_emissions")</f>
        <v>2617.6020722327603</v>
      </c>
      <c r="O85" s="33">
        <f>0.001*SUMIFS(annual_details_by_tech!K$2:K$1295,annual_details_by_tech!$A$2:$A$1295,"system",annual_details_by_tech!$B$2:$B$1295,"co2_emissions")</f>
        <v>2520.8648119307204</v>
      </c>
      <c r="P85" s="33">
        <f>0.001*SUMIFS(annual_details_by_tech!L$2:L$1295,annual_details_by_tech!$A$2:$A$1295,"system",annual_details_by_tech!$B$2:$B$1295,"co2_emissions")</f>
        <v>2448.1146010493799</v>
      </c>
      <c r="Q85" s="33">
        <f>0.001*SUMIFS(annual_details_by_tech!M$2:M$1295,annual_details_by_tech!$A$2:$A$1295,"system",annual_details_by_tech!$B$2:$B$1295,"co2_emissions")</f>
        <v>2372.4661844174698</v>
      </c>
      <c r="R85" s="33">
        <f>0.001*SUMIFS(annual_details_by_tech!N$2:N$1295,annual_details_by_tech!$A$2:$A$1295,"system",annual_details_by_tech!$B$2:$B$1295,"co2_emissions")</f>
        <v>2320.1047949021004</v>
      </c>
      <c r="S85" s="33">
        <f>0.001*SUMIFS(annual_details_by_tech!O$2:O$1295,annual_details_by_tech!$A$2:$A$1295,"system",annual_details_by_tech!$B$2:$B$1295,"co2_emissions")</f>
        <v>2229.66778756853</v>
      </c>
      <c r="T85" s="33">
        <f>0.001*SUMIFS(annual_details_by_tech!P$2:P$1295,annual_details_by_tech!$A$2:$A$1295,"system",annual_details_by_tech!$B$2:$B$1295,"co2_emissions")</f>
        <v>2180.3085468557301</v>
      </c>
      <c r="U85" s="33">
        <f>0.001*SUMIFS(annual_details_by_tech!Q$2:Q$1295,annual_details_by_tech!$A$2:$A$1295,"system",annual_details_by_tech!$B$2:$B$1295,"co2_emissions")</f>
        <v>2012.6262561419499</v>
      </c>
      <c r="V85" s="33">
        <f>0.001*SUMIFS(annual_details_by_tech!R$2:R$1295,annual_details_by_tech!$A$2:$A$1295,"system",annual_details_by_tech!$B$2:$B$1295,"co2_emissions")</f>
        <v>1901.3112218965102</v>
      </c>
      <c r="W85" s="33">
        <f>0.001*SUMIFS(annual_details_by_tech!S$2:S$1295,annual_details_by_tech!$A$2:$A$1295,"system",annual_details_by_tech!$B$2:$B$1295,"co2_emissions")</f>
        <v>1769.90600042187</v>
      </c>
      <c r="X85" s="33">
        <f>0.001*SUMIFS(annual_details_by_tech!T$2:T$1295,annual_details_by_tech!$A$2:$A$1295,"system",annual_details_by_tech!$B$2:$B$1295,"co2_emissions")</f>
        <v>1647.57815410844</v>
      </c>
      <c r="Y85" s="33">
        <f>0.001*SUMIFS(annual_details_by_tech!U$2:U$1295,annual_details_by_tech!$A$2:$A$1295,"system",annual_details_by_tech!$B$2:$B$1295,"co2_emissions")</f>
        <v>1559.93811307296</v>
      </c>
      <c r="Z85" s="33">
        <f>0.001*SUMIFS(annual_details_by_tech!V$2:V$1295,annual_details_by_tech!$A$2:$A$1295,"system",annual_details_by_tech!$B$2:$B$1295,"co2_emissions")</f>
        <v>1500.9103179107001</v>
      </c>
      <c r="AA85" s="33">
        <f>0.001*SUMIFS(annual_details_by_tech!W$2:W$1295,annual_details_by_tech!$A$2:$A$1295,"system",annual_details_by_tech!$B$2:$B$1295,"co2_emissions")</f>
        <v>1446.6466653723601</v>
      </c>
      <c r="AB85" s="33">
        <f>0.001*SUMIFS(annual_details_by_tech!X$2:X$1295,annual_details_by_tech!$A$2:$A$1295,"system",annual_details_by_tech!$B$2:$B$1295,"co2_emissions")</f>
        <v>1406.2138462687501</v>
      </c>
    </row>
    <row r="86" spans="6:28" x14ac:dyDescent="0.2">
      <c r="F86" s="17" t="s">
        <v>106</v>
      </c>
      <c r="G86" s="30"/>
      <c r="H86" s="30"/>
      <c r="I86" s="33"/>
      <c r="J86" s="33" cm="1">
        <f t="array" ref="J86">0.001*SUM(SUMIFS(annual_details_by_tech!F$2:F$1295, annual_details_by_tech!$A$2:$A$1295, {"HECO","PPA"}, annual_details_by_tech!$B$2:$B$1295, "renewable_output"))</f>
        <v>1471.8438970158063</v>
      </c>
      <c r="K86" s="33" cm="1">
        <f t="array" ref="K86">0.001*SUM(SUMIFS(annual_details_by_tech!G$2:G$1295, annual_details_by_tech!$A$2:$A$1295, {"HECO","PPA"}, annual_details_by_tech!$B$2:$B$1295, "renewable_output"))</f>
        <v>1497.2908424762165</v>
      </c>
      <c r="L86" s="33" cm="1">
        <f t="array" ref="L86">0.001*SUM(SUMIFS(annual_details_by_tech!H$2:H$1295, annual_details_by_tech!$A$2:$A$1295, {"HECO","PPA"}, annual_details_by_tech!$B$2:$B$1295, "renewable_output"))</f>
        <v>3156.4339396582168</v>
      </c>
      <c r="M86" s="33" cm="1">
        <f t="array" ref="M86">0.001*SUM(SUMIFS(annual_details_by_tech!I$2:I$1295, annual_details_by_tech!$A$2:$A$1295, {"HECO","PPA"}, annual_details_by_tech!$B$2:$B$1295, "renewable_output"))</f>
        <v>3190.0410280960496</v>
      </c>
      <c r="N86" s="33" cm="1">
        <f t="array" ref="N86">0.001*SUM(SUMIFS(annual_details_by_tech!J$2:J$1295, annual_details_by_tech!$A$2:$A$1295, {"HECO","PPA"}, annual_details_by_tech!$B$2:$B$1295, "renewable_output"))</f>
        <v>3223.6481165338823</v>
      </c>
      <c r="O86" s="33" cm="1">
        <f t="array" ref="O86">0.001*SUM(SUMIFS(annual_details_by_tech!K$2:K$1295, annual_details_by_tech!$A$2:$A$1295, {"HECO","PPA"}, annual_details_by_tech!$B$2:$B$1295, "renewable_output"))</f>
        <v>3257.2552049717156</v>
      </c>
      <c r="P86" s="33" cm="1">
        <f t="array" ref="P86">0.001*SUM(SUMIFS(annual_details_by_tech!L$2:L$1295, annual_details_by_tech!$A$2:$A$1295, {"HECO","PPA"}, annual_details_by_tech!$B$2:$B$1295, "renewable_output"))</f>
        <v>3272.9422577207115</v>
      </c>
      <c r="Q86" s="33" cm="1">
        <f t="array" ref="Q86">0.001*SUM(SUMIFS(annual_details_by_tech!M$2:M$1295, annual_details_by_tech!$A$2:$A$1295, {"HECO","PPA"}, annual_details_by_tech!$B$2:$B$1295, "renewable_output"))</f>
        <v>3288.1482299155309</v>
      </c>
      <c r="R86" s="33" cm="1">
        <f t="array" ref="R86">0.001*SUM(SUMIFS(annual_details_by_tech!N$2:N$1295, annual_details_by_tech!$A$2:$A$1295, {"HECO","PPA"}, annual_details_by_tech!$B$2:$B$1295, "renewable_output"))</f>
        <v>3305.1040243272978</v>
      </c>
      <c r="S86" s="33" cm="1">
        <f t="array" ref="S86">0.001*SUM(SUMIFS(annual_details_by_tech!O$2:O$1295, annual_details_by_tech!$A$2:$A$1295, {"HECO","PPA"}, annual_details_by_tech!$B$2:$B$1295, "renewable_output"))</f>
        <v>3292.17587365294</v>
      </c>
      <c r="T86" s="33" cm="1">
        <f t="array" ref="T86">0.001*SUM(SUMIFS(annual_details_by_tech!P$2:P$1295, annual_details_by_tech!$A$2:$A$1295, {"HECO","PPA"}, annual_details_by_tech!$B$2:$B$1295, "renewable_output"))</f>
        <v>3286.3313937412631</v>
      </c>
      <c r="U86" s="33" cm="1">
        <f t="array" ref="U86">0.001*SUM(SUMIFS(annual_details_by_tech!Q$2:Q$1295, annual_details_by_tech!$A$2:$A$1295, {"HECO","PPA"}, annual_details_by_tech!$B$2:$B$1295, "renewable_output"))</f>
        <v>3483.9816640463205</v>
      </c>
      <c r="V86" s="33" cm="1">
        <f t="array" ref="V86">0.001*SUM(SUMIFS(annual_details_by_tech!R$2:R$1295, annual_details_by_tech!$A$2:$A$1295, {"HECO","PPA"}, annual_details_by_tech!$B$2:$B$1295, "renewable_output"))</f>
        <v>3689.4849963916918</v>
      </c>
      <c r="W86" s="33" cm="1">
        <f t="array" ref="W86">0.001*SUM(SUMIFS(annual_details_by_tech!S$2:S$1295, annual_details_by_tech!$A$2:$A$1295, {"HECO","PPA"}, annual_details_by_tech!$B$2:$B$1295, "renewable_output"))</f>
        <v>3880.2190180339553</v>
      </c>
      <c r="X86" s="33" cm="1">
        <f t="array" ref="X86">0.001*SUM(SUMIFS(annual_details_by_tech!T$2:T$1295, annual_details_by_tech!$A$2:$A$1295, {"HECO","PPA"}, annual_details_by_tech!$B$2:$B$1295, "renewable_output"))</f>
        <v>4056.2430735639782</v>
      </c>
      <c r="Y86" s="33" cm="1">
        <f t="array" ref="Y86">0.001*SUM(SUMIFS(annual_details_by_tech!U$2:U$1295, annual_details_by_tech!$A$2:$A$1295, {"HECO","PPA"}, annual_details_by_tech!$B$2:$B$1295, "renewable_output"))</f>
        <v>4188.9956240904785</v>
      </c>
      <c r="Z86" s="33" cm="1">
        <f t="array" ref="Z86">0.001*SUM(SUMIFS(annual_details_by_tech!V$2:V$1295, annual_details_by_tech!$A$2:$A$1295, {"HECO","PPA"}, annual_details_by_tech!$B$2:$B$1295, "renewable_output"))</f>
        <v>4274.4691470380676</v>
      </c>
      <c r="AA86" s="33" cm="1">
        <f t="array" ref="AA86">0.001*SUM(SUMIFS(annual_details_by_tech!W$2:W$1295, annual_details_by_tech!$A$2:$A$1295, {"HECO","PPA"}, annual_details_by_tech!$B$2:$B$1295, "renewable_output"))</f>
        <v>4378.6467140623427</v>
      </c>
      <c r="AB86" s="33" cm="1">
        <f t="array" ref="AB86">0.001*SUM(SUMIFS(annual_details_by_tech!X$2:X$1295, annual_details_by_tech!$A$2:$A$1295, {"HECO","PPA"}, annual_details_by_tech!$B$2:$B$1295, "renewable_output"))</f>
        <v>4433.6414620067462</v>
      </c>
    </row>
    <row r="87" spans="6:28" x14ac:dyDescent="0.2">
      <c r="F87" s="17" t="s">
        <v>21</v>
      </c>
      <c r="G87" s="30"/>
      <c r="H87" s="30"/>
      <c r="I87" s="33"/>
      <c r="J87" s="33">
        <f>0.001*(SUMIFS(annual_details_by_tech!F$2:F$1295, annual_details_by_tech!$A$2:$A$1295, "distributed", annual_details_by_tech!$B$2:$B$1295, "total_output")-SUMIFS(annual_details_by_tech!F$2:F$1295, annual_details_by_tech!$A$2:$A$1295, "distributed", annual_details_by_tech!$B$2:$B$1295, "storage_load"))</f>
        <v>926.84540721196834</v>
      </c>
      <c r="K87" s="33">
        <f>0.001*(SUMIFS(annual_details_by_tech!G$2:G$1295, annual_details_by_tech!$A$2:$A$1295, "distributed", annual_details_by_tech!$B$2:$B$1295, "total_output")-SUMIFS(annual_details_by_tech!G$2:G$1295, annual_details_by_tech!$A$2:$A$1295, "distributed", annual_details_by_tech!$B$2:$B$1295, "storage_load"))</f>
        <v>978.75374063851314</v>
      </c>
      <c r="L87" s="33">
        <f>0.001*(SUMIFS(annual_details_by_tech!H$2:H$1295, annual_details_by_tech!$A$2:$A$1295, "distributed", annual_details_by_tech!$B$2:$B$1295, "total_output")-SUMIFS(annual_details_by_tech!H$2:H$1295, annual_details_by_tech!$A$2:$A$1295, "distributed", annual_details_by_tech!$B$2:$B$1295, "storage_load"))</f>
        <v>1010.624186535021</v>
      </c>
      <c r="M87" s="33">
        <f>0.001*(SUMIFS(annual_details_by_tech!I$2:I$1295, annual_details_by_tech!$A$2:$A$1295, "distributed", annual_details_by_tech!$B$2:$B$1295, "total_output")-SUMIFS(annual_details_by_tech!I$2:I$1295, annual_details_by_tech!$A$2:$A$1295, "distributed", annual_details_by_tech!$B$2:$B$1295, "storage_load"))</f>
        <v>1043.5385570012381</v>
      </c>
      <c r="N87" s="33">
        <f>0.001*(SUMIFS(annual_details_by_tech!J$2:J$1295, annual_details_by_tech!$A$2:$A$1295, "distributed", annual_details_by_tech!$B$2:$B$1295, "total_output")-SUMIFS(annual_details_by_tech!J$2:J$1295, annual_details_by_tech!$A$2:$A$1295, "distributed", annual_details_by_tech!$B$2:$B$1295, "storage_load"))</f>
        <v>1083.027734067196</v>
      </c>
      <c r="O87" s="33">
        <f>0.001*(SUMIFS(annual_details_by_tech!K$2:K$1295, annual_details_by_tech!$A$2:$A$1295, "distributed", annual_details_by_tech!$B$2:$B$1295, "total_output")-SUMIFS(annual_details_by_tech!K$2:K$1295, annual_details_by_tech!$A$2:$A$1295, "distributed", annual_details_by_tech!$B$2:$B$1295, "storage_load"))</f>
        <v>1124.5811265423886</v>
      </c>
      <c r="P87" s="33">
        <f>0.001*(SUMIFS(annual_details_by_tech!L$2:L$1295, annual_details_by_tech!$A$2:$A$1295, "distributed", annual_details_by_tech!$B$2:$B$1295, "total_output")-SUMIFS(annual_details_by_tech!L$2:L$1295, annual_details_by_tech!$A$2:$A$1295, "distributed", annual_details_by_tech!$B$2:$B$1295, "storage_load"))</f>
        <v>1166.9501916468696</v>
      </c>
      <c r="Q87" s="33">
        <f>0.001*(SUMIFS(annual_details_by_tech!M$2:M$1295, annual_details_by_tech!$A$2:$A$1295, "distributed", annual_details_by_tech!$B$2:$B$1295, "total_output")-SUMIFS(annual_details_by_tech!M$2:M$1295, annual_details_by_tech!$A$2:$A$1295, "distributed", annual_details_by_tech!$B$2:$B$1295, "storage_load"))</f>
        <v>1212.6374097732371</v>
      </c>
      <c r="R87" s="33">
        <f>0.001*(SUMIFS(annual_details_by_tech!N$2:N$1295, annual_details_by_tech!$A$2:$A$1295, "distributed", annual_details_by_tech!$B$2:$B$1295, "total_output")-SUMIFS(annual_details_by_tech!N$2:N$1295, annual_details_by_tech!$A$2:$A$1295, "distributed", annual_details_by_tech!$B$2:$B$1295, "storage_load"))</f>
        <v>1251.0483594611942</v>
      </c>
      <c r="S87" s="33">
        <f>0.001*(SUMIFS(annual_details_by_tech!O$2:O$1295, annual_details_by_tech!$A$2:$A$1295, "distributed", annual_details_by_tech!$B$2:$B$1295, "total_output")-SUMIFS(annual_details_by_tech!O$2:O$1295, annual_details_by_tech!$A$2:$A$1295, "distributed", annual_details_by_tech!$B$2:$B$1295, "storage_load"))</f>
        <v>1303.7865906932545</v>
      </c>
      <c r="T87" s="33">
        <f>0.001*(SUMIFS(annual_details_by_tech!P$2:P$1295, annual_details_by_tech!$A$2:$A$1295, "distributed", annual_details_by_tech!$B$2:$B$1295, "total_output")-SUMIFS(annual_details_by_tech!P$2:P$1295, annual_details_by_tech!$A$2:$A$1295, "distributed", annual_details_by_tech!$B$2:$B$1295, "storage_load"))</f>
        <v>1343.8592885291878</v>
      </c>
      <c r="U87" s="33">
        <f>0.001*(SUMIFS(annual_details_by_tech!Q$2:Q$1295, annual_details_by_tech!$A$2:$A$1295, "distributed", annual_details_by_tech!$B$2:$B$1295, "total_output")-SUMIFS(annual_details_by_tech!Q$2:Q$1295, annual_details_by_tech!$A$2:$A$1295, "distributed", annual_details_by_tech!$B$2:$B$1295, "storage_load"))</f>
        <v>1373.8707182427468</v>
      </c>
      <c r="V87" s="33">
        <f>0.001*(SUMIFS(annual_details_by_tech!R$2:R$1295, annual_details_by_tech!$A$2:$A$1295, "distributed", annual_details_by_tech!$B$2:$B$1295, "total_output")-SUMIFS(annual_details_by_tech!R$2:R$1295, annual_details_by_tech!$A$2:$A$1295, "distributed", annual_details_by_tech!$B$2:$B$1295, "storage_load"))</f>
        <v>1402.5417991503323</v>
      </c>
      <c r="W87" s="33">
        <f>0.001*(SUMIFS(annual_details_by_tech!S$2:S$1295, annual_details_by_tech!$A$2:$A$1295, "distributed", annual_details_by_tech!$B$2:$B$1295, "total_output")-SUMIFS(annual_details_by_tech!S$2:S$1295, annual_details_by_tech!$A$2:$A$1295, "distributed", annual_details_by_tech!$B$2:$B$1295, "storage_load"))</f>
        <v>1429.9098070482285</v>
      </c>
      <c r="X87" s="33">
        <f>0.001*(SUMIFS(annual_details_by_tech!T$2:T$1295, annual_details_by_tech!$A$2:$A$1295, "distributed", annual_details_by_tech!$B$2:$B$1295, "total_output")-SUMIFS(annual_details_by_tech!T$2:T$1295, annual_details_by_tech!$A$2:$A$1295, "distributed", annual_details_by_tech!$B$2:$B$1295, "storage_load"))</f>
        <v>1471.4536120344312</v>
      </c>
      <c r="Y87" s="33">
        <f>0.001*(SUMIFS(annual_details_by_tech!U$2:U$1295, annual_details_by_tech!$A$2:$A$1295, "distributed", annual_details_by_tech!$B$2:$B$1295, "total_output")-SUMIFS(annual_details_by_tech!U$2:U$1295, annual_details_by_tech!$A$2:$A$1295, "distributed", annual_details_by_tech!$B$2:$B$1295, "storage_load"))</f>
        <v>1556.5927022024239</v>
      </c>
      <c r="Z87" s="33">
        <f>0.001*(SUMIFS(annual_details_by_tech!V$2:V$1295, annual_details_by_tech!$A$2:$A$1295, "distributed", annual_details_by_tech!$B$2:$B$1295, "total_output")-SUMIFS(annual_details_by_tech!V$2:V$1295, annual_details_by_tech!$A$2:$A$1295, "distributed", annual_details_by_tech!$B$2:$B$1295, "storage_load"))</f>
        <v>1632.5144584982199</v>
      </c>
      <c r="AA87" s="33">
        <f>0.001*(SUMIFS(annual_details_by_tech!W$2:W$1295, annual_details_by_tech!$A$2:$A$1295, "distributed", annual_details_by_tech!$B$2:$B$1295, "total_output")-SUMIFS(annual_details_by_tech!W$2:W$1295, annual_details_by_tech!$A$2:$A$1295, "distributed", annual_details_by_tech!$B$2:$B$1295, "storage_load"))</f>
        <v>1672.9315863102488</v>
      </c>
      <c r="AB87" s="33">
        <f>0.001*(SUMIFS(annual_details_by_tech!X$2:X$1295, annual_details_by_tech!$A$2:$A$1295, "distributed", annual_details_by_tech!$B$2:$B$1295, "total_output")-SUMIFS(annual_details_by_tech!X$2:X$1295, annual_details_by_tech!$A$2:$A$1295, "distributed", annual_details_by_tech!$B$2:$B$1295, "storage_load"))</f>
        <v>1738.9617589622287</v>
      </c>
    </row>
    <row r="88" spans="6:28" x14ac:dyDescent="0.2">
      <c r="F88" s="17" t="s">
        <v>22</v>
      </c>
      <c r="G88" s="30"/>
      <c r="H88" s="30"/>
      <c r="I88" s="33"/>
      <c r="J88" s="33">
        <f>SUMIFS(annual_details_by_tech!F$2:F$1295, annual_details_by_tech!$A$2:$A$1295, "distributed", annual_details_by_tech!$B$2:$B$1295, "capacity_in_place")</f>
        <v>594.276999999998</v>
      </c>
      <c r="K88" s="33">
        <f>SUMIFS(annual_details_by_tech!G$2:G$1295, annual_details_by_tech!$A$2:$A$1295, "distributed", annual_details_by_tech!$B$2:$B$1295, "capacity_in_place")</f>
        <v>636.75499999999772</v>
      </c>
      <c r="L88" s="33">
        <f>SUMIFS(annual_details_by_tech!H$2:H$1295, annual_details_by_tech!$A$2:$A$1295, "distributed", annual_details_by_tech!$B$2:$B$1295, "capacity_in_place")</f>
        <v>669.28299999999763</v>
      </c>
      <c r="M88" s="33">
        <f>SUMIFS(annual_details_by_tech!I$2:I$1295, annual_details_by_tech!$A$2:$A$1295, "distributed", annual_details_by_tech!$B$2:$B$1295, "capacity_in_place")</f>
        <v>691.58599999999774</v>
      </c>
      <c r="N88" s="33">
        <f>SUMIFS(annual_details_by_tech!J$2:J$1295, annual_details_by_tech!$A$2:$A$1295, "distributed", annual_details_by_tech!$B$2:$B$1295, "capacity_in_place")</f>
        <v>718.40499999999747</v>
      </c>
      <c r="O88" s="33">
        <f>SUMIFS(annual_details_by_tech!K$2:K$1295, annual_details_by_tech!$A$2:$A$1295, "distributed", annual_details_by_tech!$B$2:$B$1295, "capacity_in_place")</f>
        <v>747.2689999999975</v>
      </c>
      <c r="P88" s="33">
        <f>SUMIFS(annual_details_by_tech!L$2:L$1295, annual_details_by_tech!$A$2:$A$1295, "distributed", annual_details_by_tech!$B$2:$B$1295, "capacity_in_place")</f>
        <v>778.48099999999749</v>
      </c>
      <c r="Q88" s="33">
        <f>SUMIFS(annual_details_by_tech!M$2:M$1295, annual_details_by_tech!$A$2:$A$1295, "distributed", annual_details_by_tech!$B$2:$B$1295, "capacity_in_place")</f>
        <v>811.83599999999751</v>
      </c>
      <c r="R88" s="33">
        <f>SUMIFS(annual_details_by_tech!N$2:N$1295, annual_details_by_tech!$A$2:$A$1295, "distributed", annual_details_by_tech!$B$2:$B$1295, "capacity_in_place")</f>
        <v>846.94199999999751</v>
      </c>
      <c r="S88" s="33">
        <f>SUMIFS(annual_details_by_tech!O$2:O$1295, annual_details_by_tech!$A$2:$A$1295, "distributed", annual_details_by_tech!$B$2:$B$1295, "capacity_in_place")</f>
        <v>883.95099999999729</v>
      </c>
      <c r="T88" s="33">
        <f>SUMIFS(annual_details_by_tech!P$2:P$1295, annual_details_by_tech!$A$2:$A$1295, "distributed", annual_details_by_tech!$B$2:$B$1295, "capacity_in_place")</f>
        <v>922.38599999999747</v>
      </c>
      <c r="U88" s="33">
        <f>SUMIFS(annual_details_by_tech!Q$2:Q$1295, annual_details_by_tech!$A$2:$A$1295, "distributed", annual_details_by_tech!$B$2:$B$1295, "capacity_in_place")</f>
        <v>962.06099999999742</v>
      </c>
      <c r="V88" s="33">
        <f>SUMIFS(annual_details_by_tech!R$2:R$1295, annual_details_by_tech!$A$2:$A$1295, "distributed", annual_details_by_tech!$B$2:$B$1295, "capacity_in_place")</f>
        <v>1003.0179999999975</v>
      </c>
      <c r="W88" s="33">
        <f>SUMIFS(annual_details_by_tech!S$2:S$1295, annual_details_by_tech!$A$2:$A$1295, "distributed", annual_details_by_tech!$B$2:$B$1295, "capacity_in_place")</f>
        <v>1044.4439999999975</v>
      </c>
      <c r="X88" s="33">
        <f>SUMIFS(annual_details_by_tech!T$2:T$1295, annual_details_by_tech!$A$2:$A$1295, "distributed", annual_details_by_tech!$B$2:$B$1295, "capacity_in_place")</f>
        <v>1086.7389999999973</v>
      </c>
      <c r="Y88" s="33">
        <f>SUMIFS(annual_details_by_tech!U$2:U$1295, annual_details_by_tech!$A$2:$A$1295, "distributed", annual_details_by_tech!$B$2:$B$1295, "capacity_in_place")</f>
        <v>1129.4479999999974</v>
      </c>
      <c r="Z88" s="33">
        <f>SUMIFS(annual_details_by_tech!V$2:V$1295, annual_details_by_tech!$A$2:$A$1295, "distributed", annual_details_by_tech!$B$2:$B$1295, "capacity_in_place")</f>
        <v>1171.7889999999973</v>
      </c>
      <c r="AA88" s="33">
        <f>SUMIFS(annual_details_by_tech!W$2:W$1295, annual_details_by_tech!$A$2:$A$1295, "distributed", annual_details_by_tech!$B$2:$B$1295, "capacity_in_place")</f>
        <v>1214.6519999999971</v>
      </c>
      <c r="AB88" s="33">
        <f>SUMIFS(annual_details_by_tech!X$2:X$1295, annual_details_by_tech!$A$2:$A$1295, "distributed", annual_details_by_tech!$B$2:$B$1295, "capacity_in_place")</f>
        <v>1257.4399999999971</v>
      </c>
    </row>
    <row r="89" spans="6:28" x14ac:dyDescent="0.2">
      <c r="F89" s="17" t="s">
        <v>102</v>
      </c>
      <c r="G89" s="30"/>
      <c r="H89" s="30"/>
      <c r="I89" s="33"/>
      <c r="J89" s="33">
        <f>0.001*SUMIFS(annual_details_by_tech!F$2:F$1295, annual_details_by_tech!$A$2:$A$1295, "system", annual_details_by_tech!$B$2:$B$1295, "ev_load")</f>
        <v>26.080769306767202</v>
      </c>
      <c r="K89" s="33">
        <f>0.001*SUMIFS(annual_details_by_tech!G$2:G$1295, annual_details_by_tech!$A$2:$A$1295, "system", annual_details_by_tech!$B$2:$B$1295, "ev_load")</f>
        <v>30.960397112549501</v>
      </c>
      <c r="L89" s="33">
        <f>0.001*SUMIFS(annual_details_by_tech!H$2:H$1295, annual_details_by_tech!$A$2:$A$1295, "system", annual_details_by_tech!$B$2:$B$1295, "ev_load")</f>
        <v>36.176550973902899</v>
      </c>
      <c r="M89" s="33">
        <f>0.001*SUMIFS(annual_details_by_tech!I$2:I$1295, annual_details_by_tech!$A$2:$A$1295, "system", annual_details_by_tech!$B$2:$B$1295, "ev_load")</f>
        <v>44.421439335397103</v>
      </c>
      <c r="N89" s="33">
        <f>0.001*SUMIFS(annual_details_by_tech!J$2:J$1295, annual_details_by_tech!$A$2:$A$1295, "system", annual_details_by_tech!$B$2:$B$1295, "ev_load")</f>
        <v>53.002853752462499</v>
      </c>
      <c r="O89" s="33">
        <f>0.001*SUMIFS(annual_details_by_tech!K$2:K$1295, annual_details_by_tech!$A$2:$A$1295, "system", annual_details_by_tech!$B$2:$B$1295, "ev_load")</f>
        <v>63.9399505585261</v>
      </c>
      <c r="P89" s="33">
        <f>0.001*SUMIFS(annual_details_by_tech!L$2:L$1295, annual_details_by_tech!$A$2:$A$1295, "system", annual_details_by_tech!$B$2:$B$1295, "ev_load")</f>
        <v>75.718362503517895</v>
      </c>
      <c r="Q89" s="33">
        <f>0.001*SUMIFS(annual_details_by_tech!M$2:M$1295, annual_details_by_tech!$A$2:$A$1295, "system", annual_details_by_tech!$B$2:$B$1295, "ev_load")</f>
        <v>88.842878670794306</v>
      </c>
      <c r="R89" s="33">
        <f>0.001*SUMIFS(annual_details_by_tech!N$2:N$1295, annual_details_by_tech!$A$2:$A$1295, "system", annual_details_by_tech!$B$2:$B$1295, "ev_load")</f>
        <v>105.33265539378201</v>
      </c>
      <c r="S89" s="33">
        <f>0.001*SUMIFS(annual_details_by_tech!O$2:O$1295, annual_details_by_tech!$A$2:$A$1295, "system", annual_details_by_tech!$B$2:$B$1295, "ev_load")</f>
        <v>122.83201028348401</v>
      </c>
      <c r="T89" s="33">
        <f>0.001*SUMIFS(annual_details_by_tech!P$2:P$1295, annual_details_by_tech!$A$2:$A$1295, "system", annual_details_by_tech!$B$2:$B$1295, "ev_load")</f>
        <v>142.182258478828</v>
      </c>
      <c r="U89" s="33">
        <f>0.001*SUMIFS(annual_details_by_tech!Q$2:Q$1295, annual_details_by_tech!$A$2:$A$1295, "system", annual_details_by_tech!$B$2:$B$1295, "ev_load")</f>
        <v>163.55166300759799</v>
      </c>
      <c r="V89" s="33">
        <f>0.001*SUMIFS(annual_details_by_tech!R$2:R$1295, annual_details_by_tech!$A$2:$A$1295, "system", annual_details_by_tech!$B$2:$B$1295, "ev_load")</f>
        <v>189.80069534215102</v>
      </c>
      <c r="W89" s="33">
        <f>0.001*SUMIFS(annual_details_by_tech!S$2:S$1295, annual_details_by_tech!$A$2:$A$1295, "system", annual_details_by_tech!$B$2:$B$1295, "ev_load")</f>
        <v>215.37667556556201</v>
      </c>
      <c r="X89" s="33">
        <f>0.001*SUMIFS(annual_details_by_tech!T$2:T$1295, annual_details_by_tech!$A$2:$A$1295, "system", annual_details_by_tech!$B$2:$B$1295, "ev_load")</f>
        <v>244.82270542804099</v>
      </c>
      <c r="Y89" s="33">
        <f>0.001*SUMIFS(annual_details_by_tech!U$2:U$1295, annual_details_by_tech!$A$2:$A$1295, "system", annual_details_by_tech!$B$2:$B$1295, "ev_load")</f>
        <v>277.63399584623198</v>
      </c>
      <c r="Z89" s="33">
        <f>0.001*SUMIFS(annual_details_by_tech!V$2:V$1295, annual_details_by_tech!$A$2:$A$1295, "system", annual_details_by_tech!$B$2:$B$1295, "ev_load")</f>
        <v>309.26744506992401</v>
      </c>
      <c r="AA89" s="33">
        <f>0.001*SUMIFS(annual_details_by_tech!W$2:W$1295, annual_details_by_tech!$A$2:$A$1295, "system", annual_details_by_tech!$B$2:$B$1295, "ev_load")</f>
        <v>346.62183723832601</v>
      </c>
      <c r="AB89" s="33">
        <f>0.001*SUMIFS(annual_details_by_tech!X$2:X$1295, annual_details_by_tech!$A$2:$A$1295, "system", annual_details_by_tech!$B$2:$B$1295, "ev_load")</f>
        <v>389.52890932365295</v>
      </c>
    </row>
    <row r="90" spans="6:28" x14ac:dyDescent="0.2">
      <c r="G90" s="30"/>
      <c r="H90" s="30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6:28" x14ac:dyDescent="0.2">
      <c r="F91" s="17" t="s">
        <v>40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6:28" x14ac:dyDescent="0.2">
      <c r="F92" s="17" t="s">
        <v>41</v>
      </c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6:28" x14ac:dyDescent="0.2">
      <c r="G93" s="30"/>
      <c r="H93" s="30"/>
      <c r="I93" s="30"/>
      <c r="J93" s="31">
        <f>J8</f>
        <v>2020</v>
      </c>
      <c r="K93" s="31">
        <f t="shared" ref="K93:AB93" si="7">K8</f>
        <v>2021</v>
      </c>
      <c r="L93" s="31">
        <f t="shared" si="7"/>
        <v>2022</v>
      </c>
      <c r="M93" s="31">
        <f t="shared" si="7"/>
        <v>2023</v>
      </c>
      <c r="N93" s="31">
        <f t="shared" si="7"/>
        <v>2024</v>
      </c>
      <c r="O93" s="31">
        <f t="shared" si="7"/>
        <v>2025</v>
      </c>
      <c r="P93" s="31">
        <f t="shared" si="7"/>
        <v>2026</v>
      </c>
      <c r="Q93" s="31">
        <f t="shared" si="7"/>
        <v>2027</v>
      </c>
      <c r="R93" s="31">
        <f t="shared" si="7"/>
        <v>2028</v>
      </c>
      <c r="S93" s="31">
        <f t="shared" si="7"/>
        <v>2029</v>
      </c>
      <c r="T93" s="31">
        <f t="shared" si="7"/>
        <v>2030</v>
      </c>
      <c r="U93" s="31">
        <f t="shared" si="7"/>
        <v>2031</v>
      </c>
      <c r="V93" s="31">
        <f t="shared" si="7"/>
        <v>2032</v>
      </c>
      <c r="W93" s="31">
        <f t="shared" si="7"/>
        <v>2033</v>
      </c>
      <c r="X93" s="31">
        <f t="shared" si="7"/>
        <v>2034</v>
      </c>
      <c r="Y93" s="31">
        <f t="shared" si="7"/>
        <v>2035</v>
      </c>
      <c r="Z93" s="31">
        <f t="shared" si="7"/>
        <v>2036</v>
      </c>
      <c r="AA93" s="31">
        <f t="shared" si="7"/>
        <v>2037</v>
      </c>
      <c r="AB93" s="31">
        <f t="shared" si="7"/>
        <v>2038</v>
      </c>
    </row>
    <row r="94" spans="6:28" x14ac:dyDescent="0.2">
      <c r="F94" s="17" t="s">
        <v>93</v>
      </c>
      <c r="G94" s="30"/>
      <c r="H94" s="30"/>
      <c r="J94" s="33">
        <f>0.001*SUMIFS(annual_details_by_tech!F$2:F$1295,annual_details_by_tech!$A$2:$A$1295,"HECO",annual_details_by_tech!$B$2:$B$1295,"renewable_output")</f>
        <v>5.3499862448418103</v>
      </c>
      <c r="K94" s="33">
        <f>0.001*SUMIFS(annual_details_by_tech!G$2:G$1295,annual_details_by_tech!$A$2:$A$1295,"HECO",annual_details_by_tech!$B$2:$B$1295,"renewable_output")</f>
        <v>0</v>
      </c>
      <c r="L94" s="33">
        <f>0.001*SUMIFS(annual_details_by_tech!H$2:H$1295,annual_details_by_tech!$A$2:$A$1295,"HECO",annual_details_by_tech!$B$2:$B$1295,"renewable_output")</f>
        <v>0</v>
      </c>
      <c r="M94" s="33">
        <f>0.001*SUMIFS(annual_details_by_tech!I$2:I$1295,annual_details_by_tech!$A$2:$A$1295,"HECO",annual_details_by_tech!$B$2:$B$1295,"renewable_output")</f>
        <v>0</v>
      </c>
      <c r="N94" s="33">
        <f>0.001*SUMIFS(annual_details_by_tech!J$2:J$1295,annual_details_by_tech!$A$2:$A$1295,"HECO",annual_details_by_tech!$B$2:$B$1295,"renewable_output")</f>
        <v>0</v>
      </c>
      <c r="O94" s="33">
        <f>0.001*SUMIFS(annual_details_by_tech!K$2:K$1295,annual_details_by_tech!$A$2:$A$1295,"HECO",annual_details_by_tech!$B$2:$B$1295,"renewable_output")</f>
        <v>0</v>
      </c>
      <c r="P94" s="33">
        <f>0.001*SUMIFS(annual_details_by_tech!L$2:L$1295,annual_details_by_tech!$A$2:$A$1295,"HECO",annual_details_by_tech!$B$2:$B$1295,"renewable_output")</f>
        <v>0</v>
      </c>
      <c r="Q94" s="33">
        <f>0.001*SUMIFS(annual_details_by_tech!M$2:M$1295,annual_details_by_tech!$A$2:$A$1295,"HECO",annual_details_by_tech!$B$2:$B$1295,"renewable_output")</f>
        <v>0</v>
      </c>
      <c r="R94" s="33">
        <f>0.001*SUMIFS(annual_details_by_tech!N$2:N$1295,annual_details_by_tech!$A$2:$A$1295,"HECO",annual_details_by_tech!$B$2:$B$1295,"renewable_output")</f>
        <v>0</v>
      </c>
      <c r="S94" s="33">
        <f>0.001*SUMIFS(annual_details_by_tech!O$2:O$1295,annual_details_by_tech!$A$2:$A$1295,"HECO",annual_details_by_tech!$B$2:$B$1295,"renewable_output")</f>
        <v>0</v>
      </c>
      <c r="T94" s="33">
        <f>0.001*SUMIFS(annual_details_by_tech!P$2:P$1295,annual_details_by_tech!$A$2:$A$1295,"HECO",annual_details_by_tech!$B$2:$B$1295,"renewable_output")</f>
        <v>0</v>
      </c>
      <c r="U94" s="33">
        <f>0.001*SUMIFS(annual_details_by_tech!Q$2:Q$1295,annual_details_by_tech!$A$2:$A$1295,"HECO",annual_details_by_tech!$B$2:$B$1295,"renewable_output")</f>
        <v>0</v>
      </c>
      <c r="V94" s="33">
        <f>0.001*SUMIFS(annual_details_by_tech!R$2:R$1295,annual_details_by_tech!$A$2:$A$1295,"HECO",annual_details_by_tech!$B$2:$B$1295,"renewable_output")</f>
        <v>0</v>
      </c>
      <c r="W94" s="33">
        <f>0.001*SUMIFS(annual_details_by_tech!S$2:S$1295,annual_details_by_tech!$A$2:$A$1295,"HECO",annual_details_by_tech!$B$2:$B$1295,"renewable_output")</f>
        <v>0</v>
      </c>
      <c r="X94" s="33">
        <f>0.001*SUMIFS(annual_details_by_tech!T$2:T$1295,annual_details_by_tech!$A$2:$A$1295,"HECO",annual_details_by_tech!$B$2:$B$1295,"renewable_output")</f>
        <v>0</v>
      </c>
      <c r="Y94" s="33">
        <f>0.001*SUMIFS(annual_details_by_tech!U$2:U$1295,annual_details_by_tech!$A$2:$A$1295,"HECO",annual_details_by_tech!$B$2:$B$1295,"renewable_output")</f>
        <v>0</v>
      </c>
      <c r="Z94" s="33">
        <f>0.001*SUMIFS(annual_details_by_tech!V$2:V$1295,annual_details_by_tech!$A$2:$A$1295,"HECO",annual_details_by_tech!$B$2:$B$1295,"renewable_output")</f>
        <v>0</v>
      </c>
      <c r="AA94" s="33">
        <f>0.001*SUMIFS(annual_details_by_tech!W$2:W$1295,annual_details_by_tech!$A$2:$A$1295,"HECO",annual_details_by_tech!$B$2:$B$1295,"renewable_output")</f>
        <v>0</v>
      </c>
      <c r="AB94" s="33">
        <f>0.001*SUMIFS(annual_details_by_tech!X$2:X$1295,annual_details_by_tech!$A$2:$A$1295,"HECO",annual_details_by_tech!$B$2:$B$1295,"renewable_output")</f>
        <v>0</v>
      </c>
    </row>
    <row r="95" spans="6:28" x14ac:dyDescent="0.2">
      <c r="F95" s="17" t="s">
        <v>94</v>
      </c>
      <c r="G95" s="30"/>
      <c r="H95" s="30"/>
      <c r="J95" s="33">
        <f>0.001*SUMIFS(annual_details_by_tech!F$2:F$1295,annual_details_by_tech!$A$2:$A$1295,"HECO",annual_details_by_tech!$B$2:$B$1295,"non_renewable_output")</f>
        <v>2531.2403751565425</v>
      </c>
      <c r="K95" s="33">
        <f>0.001*SUMIFS(annual_details_by_tech!G$2:G$1295,annual_details_by_tech!$A$2:$A$1295,"HECO",annual_details_by_tech!$B$2:$B$1295,"non_renewable_output")</f>
        <v>2089.8100222051494</v>
      </c>
      <c r="L95" s="33">
        <f>0.001*SUMIFS(annual_details_by_tech!H$2:H$1295,annual_details_by_tech!$A$2:$A$1295,"HECO",annual_details_by_tech!$B$2:$B$1295,"non_renewable_output")</f>
        <v>1997.2173800663379</v>
      </c>
      <c r="M95" s="33">
        <f>0.001*SUMIFS(annual_details_by_tech!I$2:I$1295,annual_details_by_tech!$A$2:$A$1295,"HECO",annual_details_by_tech!$B$2:$B$1295,"non_renewable_output")</f>
        <v>1914.4582770843376</v>
      </c>
      <c r="N95" s="33">
        <f>0.001*SUMIFS(annual_details_by_tech!J$2:J$1295,annual_details_by_tech!$A$2:$A$1295,"HECO",annual_details_by_tech!$B$2:$B$1295,"non_renewable_output")</f>
        <v>1851.5242328125576</v>
      </c>
      <c r="O95" s="33">
        <f>0.001*SUMIFS(annual_details_by_tech!K$2:K$1295,annual_details_by_tech!$A$2:$A$1295,"HECO",annual_details_by_tech!$B$2:$B$1295,"non_renewable_output")</f>
        <v>1723.8155119145772</v>
      </c>
      <c r="P95" s="33">
        <f>0.001*SUMIFS(annual_details_by_tech!L$2:L$1295,annual_details_by_tech!$A$2:$A$1295,"HECO",annual_details_by_tech!$B$2:$B$1295,"non_renewable_output")</f>
        <v>1639.3998126650877</v>
      </c>
      <c r="Q95" s="33">
        <f>0.001*SUMIFS(annual_details_by_tech!M$2:M$1295,annual_details_by_tech!$A$2:$A$1295,"HECO",annual_details_by_tech!$B$2:$B$1295,"non_renewable_output")</f>
        <v>1595.5653690094775</v>
      </c>
      <c r="R95" s="33">
        <f>0.001*SUMIFS(annual_details_by_tech!N$2:N$1295,annual_details_by_tech!$A$2:$A$1295,"HECO",annual_details_by_tech!$B$2:$B$1295,"non_renewable_output")</f>
        <v>1558.6726451732884</v>
      </c>
      <c r="S95" s="33">
        <f>0.001*SUMIFS(annual_details_by_tech!O$2:O$1295,annual_details_by_tech!$A$2:$A$1295,"HECO",annual_details_by_tech!$B$2:$B$1295,"non_renewable_output")</f>
        <v>1454.8882165155887</v>
      </c>
      <c r="T95" s="33">
        <f>0.001*SUMIFS(annual_details_by_tech!P$2:P$1295,annual_details_by_tech!$A$2:$A$1295,"HECO",annual_details_by_tech!$B$2:$B$1295,"non_renewable_output")</f>
        <v>1413.6182438045296</v>
      </c>
      <c r="U95" s="33">
        <f>0.001*SUMIFS(annual_details_by_tech!Q$2:Q$1295,annual_details_by_tech!$A$2:$A$1295,"HECO",annual_details_by_tech!$B$2:$B$1295,"non_renewable_output")</f>
        <v>1199.8053297956114</v>
      </c>
      <c r="V95" s="33">
        <f>0.001*SUMIFS(annual_details_by_tech!R$2:R$1295,annual_details_by_tech!$A$2:$A$1295,"HECO",annual_details_by_tech!$B$2:$B$1295,"non_renewable_output")</f>
        <v>1058.9798176338552</v>
      </c>
      <c r="W95" s="33">
        <f>0.001*SUMIFS(annual_details_by_tech!S$2:S$1295,annual_details_by_tech!$A$2:$A$1295,"HECO",annual_details_by_tech!$B$2:$B$1295,"non_renewable_output")</f>
        <v>911.93237413430927</v>
      </c>
      <c r="X95" s="33">
        <f>0.001*SUMIFS(annual_details_by_tech!T$2:T$1295,annual_details_by_tech!$A$2:$A$1295,"HECO",annual_details_by_tech!$B$2:$B$1295,"non_renewable_output")</f>
        <v>809.07622555527473</v>
      </c>
      <c r="Y95" s="33">
        <f>0.001*SUMIFS(annual_details_by_tech!U$2:U$1295,annual_details_by_tech!$A$2:$A$1295,"HECO",annual_details_by_tech!$B$2:$B$1295,"non_renewable_output")</f>
        <v>709.50992046342731</v>
      </c>
      <c r="Z95" s="33">
        <f>0.001*SUMIFS(annual_details_by_tech!V$2:V$1295,annual_details_by_tech!$A$2:$A$1295,"HECO",annual_details_by_tech!$B$2:$B$1295,"non_renewable_output")</f>
        <v>669.92945665873037</v>
      </c>
      <c r="AA95" s="33">
        <f>0.001*SUMIFS(annual_details_by_tech!W$2:W$1295,annual_details_by_tech!$A$2:$A$1295,"HECO",annual_details_by_tech!$B$2:$B$1295,"non_renewable_output")</f>
        <v>664.91019503210384</v>
      </c>
      <c r="AB95" s="33">
        <f>0.001*SUMIFS(annual_details_by_tech!X$2:X$1295,annual_details_by_tech!$A$2:$A$1295,"HECO",annual_details_by_tech!$B$2:$B$1295,"non_renewable_output")</f>
        <v>626.9381846656355</v>
      </c>
    </row>
    <row r="96" spans="6:28" x14ac:dyDescent="0.2">
      <c r="F96" s="17" t="s">
        <v>95</v>
      </c>
      <c r="G96" s="30"/>
      <c r="H96" s="30"/>
      <c r="J96" s="33">
        <f>0.001*SUMIFS(annual_details_by_tech!F$2:F$1295,annual_details_by_tech!$A$2:$A$1295,"PPA",annual_details_by_tech!$B$2:$B$1295,"renewable_output")</f>
        <v>1466.4939107709647</v>
      </c>
      <c r="K96" s="33">
        <f>0.001*SUMIFS(annual_details_by_tech!G$2:G$1295,annual_details_by_tech!$A$2:$A$1295,"PPA",annual_details_by_tech!$B$2:$B$1295,"renewable_output")</f>
        <v>1497.2908424762165</v>
      </c>
      <c r="L96" s="33">
        <f>0.001*SUMIFS(annual_details_by_tech!H$2:H$1295,annual_details_by_tech!$A$2:$A$1295,"PPA",annual_details_by_tech!$B$2:$B$1295,"renewable_output")</f>
        <v>3156.4339396582168</v>
      </c>
      <c r="M96" s="33">
        <f>0.001*SUMIFS(annual_details_by_tech!I$2:I$1295,annual_details_by_tech!$A$2:$A$1295,"PPA",annual_details_by_tech!$B$2:$B$1295,"renewable_output")</f>
        <v>3190.0410280960496</v>
      </c>
      <c r="N96" s="33">
        <f>0.001*SUMIFS(annual_details_by_tech!J$2:J$1295,annual_details_by_tech!$A$2:$A$1295,"PPA",annual_details_by_tech!$B$2:$B$1295,"renewable_output")</f>
        <v>3223.6481165338823</v>
      </c>
      <c r="O96" s="33">
        <f>0.001*SUMIFS(annual_details_by_tech!K$2:K$1295,annual_details_by_tech!$A$2:$A$1295,"PPA",annual_details_by_tech!$B$2:$B$1295,"renewable_output")</f>
        <v>3257.2552049717156</v>
      </c>
      <c r="P96" s="33">
        <f>0.001*SUMIFS(annual_details_by_tech!L$2:L$1295,annual_details_by_tech!$A$2:$A$1295,"PPA",annual_details_by_tech!$B$2:$B$1295,"renewable_output")</f>
        <v>3272.9422577207115</v>
      </c>
      <c r="Q96" s="33">
        <f>0.001*SUMIFS(annual_details_by_tech!M$2:M$1295,annual_details_by_tech!$A$2:$A$1295,"PPA",annual_details_by_tech!$B$2:$B$1295,"renewable_output")</f>
        <v>3288.1482299155309</v>
      </c>
      <c r="R96" s="33">
        <f>0.001*SUMIFS(annual_details_by_tech!N$2:N$1295,annual_details_by_tech!$A$2:$A$1295,"PPA",annual_details_by_tech!$B$2:$B$1295,"renewable_output")</f>
        <v>3305.1040243272978</v>
      </c>
      <c r="S96" s="33">
        <f>0.001*SUMIFS(annual_details_by_tech!O$2:O$1295,annual_details_by_tech!$A$2:$A$1295,"PPA",annual_details_by_tech!$B$2:$B$1295,"renewable_output")</f>
        <v>3292.17587365294</v>
      </c>
      <c r="T96" s="33">
        <f>0.001*SUMIFS(annual_details_by_tech!P$2:P$1295,annual_details_by_tech!$A$2:$A$1295,"PPA",annual_details_by_tech!$B$2:$B$1295,"renewable_output")</f>
        <v>3286.3313937412631</v>
      </c>
      <c r="U96" s="33">
        <f>0.001*SUMIFS(annual_details_by_tech!Q$2:Q$1295,annual_details_by_tech!$A$2:$A$1295,"PPA",annual_details_by_tech!$B$2:$B$1295,"renewable_output")</f>
        <v>3483.9816640463205</v>
      </c>
      <c r="V96" s="33">
        <f>0.001*SUMIFS(annual_details_by_tech!R$2:R$1295,annual_details_by_tech!$A$2:$A$1295,"PPA",annual_details_by_tech!$B$2:$B$1295,"renewable_output")</f>
        <v>3689.4849963916918</v>
      </c>
      <c r="W96" s="33">
        <f>0.001*SUMIFS(annual_details_by_tech!S$2:S$1295,annual_details_by_tech!$A$2:$A$1295,"PPA",annual_details_by_tech!$B$2:$B$1295,"renewable_output")</f>
        <v>3880.2190180339553</v>
      </c>
      <c r="X96" s="33">
        <f>0.001*SUMIFS(annual_details_by_tech!T$2:T$1295,annual_details_by_tech!$A$2:$A$1295,"PPA",annual_details_by_tech!$B$2:$B$1295,"renewable_output")</f>
        <v>4056.2430735639782</v>
      </c>
      <c r="Y96" s="33">
        <f>0.001*SUMIFS(annual_details_by_tech!U$2:U$1295,annual_details_by_tech!$A$2:$A$1295,"PPA",annual_details_by_tech!$B$2:$B$1295,"renewable_output")</f>
        <v>4188.9956240904785</v>
      </c>
      <c r="Z96" s="33">
        <f>0.001*SUMIFS(annual_details_by_tech!V$2:V$1295,annual_details_by_tech!$A$2:$A$1295,"PPA",annual_details_by_tech!$B$2:$B$1295,"renewable_output")</f>
        <v>4274.4691470380676</v>
      </c>
      <c r="AA96" s="33">
        <f>0.001*SUMIFS(annual_details_by_tech!W$2:W$1295,annual_details_by_tech!$A$2:$A$1295,"PPA",annual_details_by_tech!$B$2:$B$1295,"renewable_output")</f>
        <v>4378.6467140623427</v>
      </c>
      <c r="AB96" s="33">
        <f>0.001*SUMIFS(annual_details_by_tech!X$2:X$1295,annual_details_by_tech!$A$2:$A$1295,"PPA",annual_details_by_tech!$B$2:$B$1295,"renewable_output")</f>
        <v>4433.6414620067462</v>
      </c>
    </row>
    <row r="97" spans="6:28" x14ac:dyDescent="0.2">
      <c r="F97" s="17" t="s">
        <v>96</v>
      </c>
      <c r="G97" s="30"/>
      <c r="H97" s="30"/>
      <c r="J97" s="33">
        <f>0.001*SUMIFS(annual_details_by_tech!F$2:F$1295,annual_details_by_tech!$A$2:$A$1295,"PPA",annual_details_by_tech!$B$2:$B$1295,"non_renewable_output")</f>
        <v>3071.5730784831276</v>
      </c>
      <c r="K97" s="33">
        <f>0.001*SUMIFS(annual_details_by_tech!G$2:G$1295,annual_details_by_tech!$A$2:$A$1295,"PPA",annual_details_by_tech!$B$2:$B$1295,"non_renewable_output")</f>
        <v>3398.8799999999992</v>
      </c>
      <c r="L97" s="33">
        <f>0.001*SUMIFS(annual_details_by_tech!H$2:H$1295,annual_details_by_tech!$A$2:$A$1295,"PPA",annual_details_by_tech!$B$2:$B$1295,"non_renewable_output")</f>
        <v>1719.3558459422281</v>
      </c>
      <c r="M97" s="33">
        <f>0.001*SUMIFS(annual_details_by_tech!I$2:I$1295,annual_details_by_tech!$A$2:$A$1295,"PPA",annual_details_by_tech!$B$2:$B$1295,"non_renewable_output")</f>
        <v>1683.651742617426</v>
      </c>
      <c r="N97" s="33">
        <f>0.001*SUMIFS(annual_details_by_tech!J$2:J$1295,annual_details_by_tech!$A$2:$A$1295,"PPA",annual_details_by_tech!$B$2:$B$1295,"non_renewable_output")</f>
        <v>1653.4098001052491</v>
      </c>
      <c r="O97" s="33">
        <f>0.001*SUMIFS(annual_details_by_tech!K$2:K$1295,annual_details_by_tech!$A$2:$A$1295,"PPA",annual_details_by_tech!$B$2:$B$1295,"non_renewable_output")</f>
        <v>1644.757185536201</v>
      </c>
      <c r="P97" s="33">
        <f>0.001*SUMIFS(annual_details_by_tech!L$2:L$1295,annual_details_by_tech!$A$2:$A$1295,"PPA",annual_details_by_tech!$B$2:$B$1295,"non_renewable_output")</f>
        <v>1646.4888191426371</v>
      </c>
      <c r="Q97" s="33">
        <f>0.001*SUMIFS(annual_details_by_tech!M$2:M$1295,annual_details_by_tech!$A$2:$A$1295,"PPA",annual_details_by_tech!$B$2:$B$1295,"non_renewable_output")</f>
        <v>1595.647745109366</v>
      </c>
      <c r="R97" s="33">
        <f>0.001*SUMIFS(annual_details_by_tech!N$2:N$1295,annual_details_by_tech!$A$2:$A$1295,"PPA",annual_details_by_tech!$B$2:$B$1295,"non_renewable_output")</f>
        <v>1554.6738133018421</v>
      </c>
      <c r="S97" s="33">
        <f>0.001*SUMIFS(annual_details_by_tech!O$2:O$1295,annual_details_by_tech!$A$2:$A$1295,"PPA",annual_details_by_tech!$B$2:$B$1295,"non_renewable_output")</f>
        <v>1544.6404314068682</v>
      </c>
      <c r="T97" s="33">
        <f>0.001*SUMIFS(annual_details_by_tech!P$2:P$1295,annual_details_by_tech!$A$2:$A$1295,"PPA",annual_details_by_tech!$B$2:$B$1295,"non_renewable_output")</f>
        <v>1511.8144535584349</v>
      </c>
      <c r="U97" s="33">
        <f>0.001*SUMIFS(annual_details_by_tech!Q$2:Q$1295,annual_details_by_tech!$A$2:$A$1295,"PPA",annual_details_by_tech!$B$2:$B$1295,"non_renewable_output")</f>
        <v>1512.631292403508</v>
      </c>
      <c r="V97" s="33">
        <f>0.001*SUMIFS(annual_details_by_tech!R$2:R$1295,annual_details_by_tech!$A$2:$A$1295,"PPA",annual_details_by_tech!$B$2:$B$1295,"non_renewable_output")</f>
        <v>1512.5740701200971</v>
      </c>
      <c r="W97" s="33">
        <f>0.001*SUMIFS(annual_details_by_tech!S$2:S$1295,annual_details_by_tech!$A$2:$A$1295,"PPA",annual_details_by_tech!$B$2:$B$1295,"non_renewable_output")</f>
        <v>1479.0476061165668</v>
      </c>
      <c r="X97" s="33">
        <f>0.001*SUMIFS(annual_details_by_tech!T$2:T$1295,annual_details_by_tech!$A$2:$A$1295,"PPA",annual_details_by_tech!$B$2:$B$1295,"non_renewable_output")</f>
        <v>1444.018347376445</v>
      </c>
      <c r="Y97" s="33">
        <f>0.001*SUMIFS(annual_details_by_tech!U$2:U$1295,annual_details_by_tech!$A$2:$A$1295,"PPA",annual_details_by_tech!$B$2:$B$1295,"non_renewable_output")</f>
        <v>1402.2628032893854</v>
      </c>
      <c r="Z97" s="33">
        <f>0.001*SUMIFS(annual_details_by_tech!V$2:V$1295,annual_details_by_tech!$A$2:$A$1295,"PPA",annual_details_by_tech!$B$2:$B$1295,"non_renewable_output")</f>
        <v>1384.042424411238</v>
      </c>
      <c r="AA97" s="33">
        <f>0.001*SUMIFS(annual_details_by_tech!W$2:W$1295,annual_details_by_tech!$A$2:$A$1295,"PPA",annual_details_by_tech!$B$2:$B$1295,"non_renewable_output")</f>
        <v>1312.5834619542179</v>
      </c>
      <c r="AB97" s="33">
        <f>0.001*SUMIFS(annual_details_by_tech!X$2:X$1295,annual_details_by_tech!$A$2:$A$1295,"PPA",annual_details_by_tech!$B$2:$B$1295,"non_renewable_output")</f>
        <v>1327.320362083344</v>
      </c>
    </row>
    <row r="98" spans="6:28" x14ac:dyDescent="0.2">
      <c r="F98" s="17" t="s">
        <v>97</v>
      </c>
      <c r="G98" s="30"/>
      <c r="H98" s="30"/>
      <c r="J98" s="33">
        <f>0.001*SUMIFS(annual_details_by_tech!F$2:F$1295,annual_details_by_tech!$A$2:$A$1295,"distributed",annual_details_by_tech!$B$2:$B$1295,"renewable_output")</f>
        <v>929.36186882976097</v>
      </c>
      <c r="K98" s="33">
        <f>0.001*SUMIFS(annual_details_by_tech!G$2:G$1295,annual_details_by_tech!$A$2:$A$1295,"distributed",annual_details_by_tech!$B$2:$B$1295,"renewable_output")</f>
        <v>980.54721830275093</v>
      </c>
      <c r="L98" s="33">
        <f>0.001*SUMIFS(annual_details_by_tech!H$2:H$1295,annual_details_by_tech!$A$2:$A$1295,"distributed",annual_details_by_tech!$B$2:$B$1295,"renewable_output")</f>
        <v>1020.1547227153478</v>
      </c>
      <c r="M98" s="33">
        <f>0.001*SUMIFS(annual_details_by_tech!I$2:I$1295,annual_details_by_tech!$A$2:$A$1295,"distributed",annual_details_by_tech!$B$2:$B$1295,"renewable_output")</f>
        <v>1053.4017840063773</v>
      </c>
      <c r="N98" s="33">
        <f>0.001*SUMIFS(annual_details_by_tech!J$2:J$1295,annual_details_by_tech!$A$2:$A$1295,"distributed",annual_details_by_tech!$B$2:$B$1295,"renewable_output")</f>
        <v>1093.4463845920407</v>
      </c>
      <c r="O98" s="33">
        <f>0.001*SUMIFS(annual_details_by_tech!K$2:K$1295,annual_details_by_tech!$A$2:$A$1295,"distributed",annual_details_by_tech!$B$2:$B$1295,"renewable_output")</f>
        <v>1135.3386733802008</v>
      </c>
      <c r="P98" s="33">
        <f>0.001*SUMIFS(annual_details_by_tech!L$2:L$1295,annual_details_by_tech!$A$2:$A$1295,"distributed",annual_details_by_tech!$B$2:$B$1295,"renewable_output")</f>
        <v>1179.0114380646291</v>
      </c>
      <c r="Q98" s="33">
        <f>0.001*SUMIFS(annual_details_by_tech!M$2:M$1295,annual_details_by_tech!$A$2:$A$1295,"distributed",annual_details_by_tech!$B$2:$B$1295,"renewable_output")</f>
        <v>1225.5368273198012</v>
      </c>
      <c r="R98" s="33">
        <f>0.001*SUMIFS(annual_details_by_tech!N$2:N$1295,annual_details_by_tech!$A$2:$A$1295,"distributed",annual_details_by_tech!$B$2:$B$1295,"renewable_output")</f>
        <v>1264.7024416834163</v>
      </c>
      <c r="S98" s="33">
        <f>0.001*SUMIFS(annual_details_by_tech!O$2:O$1295,annual_details_by_tech!$A$2:$A$1295,"distributed",annual_details_by_tech!$B$2:$B$1295,"renewable_output")</f>
        <v>1318.5469328592765</v>
      </c>
      <c r="T98" s="33">
        <f>0.001*SUMIFS(annual_details_by_tech!P$2:P$1295,annual_details_by_tech!$A$2:$A$1295,"distributed",annual_details_by_tech!$B$2:$B$1295,"renewable_output")</f>
        <v>1359.8884546590782</v>
      </c>
      <c r="U98" s="33">
        <f>0.001*SUMIFS(annual_details_by_tech!Q$2:Q$1295,annual_details_by_tech!$A$2:$A$1295,"distributed",annual_details_by_tech!$B$2:$B$1295,"renewable_output")</f>
        <v>1391.261900321628</v>
      </c>
      <c r="V98" s="33">
        <f>0.001*SUMIFS(annual_details_by_tech!R$2:R$1295,annual_details_by_tech!$A$2:$A$1295,"distributed",annual_details_by_tech!$B$2:$B$1295,"renewable_output")</f>
        <v>1422.5396827289674</v>
      </c>
      <c r="W98" s="33">
        <f>0.001*SUMIFS(annual_details_by_tech!S$2:S$1295,annual_details_by_tech!$A$2:$A$1295,"distributed",annual_details_by_tech!$B$2:$B$1295,"renewable_output")</f>
        <v>1450.4226894474168</v>
      </c>
      <c r="X98" s="33">
        <f>0.001*SUMIFS(annual_details_by_tech!T$2:T$1295,annual_details_by_tech!$A$2:$A$1295,"distributed",annual_details_by_tech!$B$2:$B$1295,"renewable_output")</f>
        <v>1492.2809822710744</v>
      </c>
      <c r="Y98" s="33">
        <f>0.001*SUMIFS(annual_details_by_tech!U$2:U$1295,annual_details_by_tech!$A$2:$A$1295,"distributed",annual_details_by_tech!$B$2:$B$1295,"renewable_output")</f>
        <v>1579.6588607685403</v>
      </c>
      <c r="Z98" s="33">
        <f>0.001*SUMIFS(annual_details_by_tech!V$2:V$1295,annual_details_by_tech!$A$2:$A$1295,"distributed",annual_details_by_tech!$B$2:$B$1295,"renewable_output")</f>
        <v>1656.3518420219182</v>
      </c>
      <c r="AA98" s="33">
        <f>0.001*SUMIFS(annual_details_by_tech!W$2:W$1295,annual_details_by_tech!$A$2:$A$1295,"distributed",annual_details_by_tech!$B$2:$B$1295,"renewable_output")</f>
        <v>1697.3573446418213</v>
      </c>
      <c r="AB98" s="33">
        <f>0.001*SUMIFS(annual_details_by_tech!X$2:X$1295,annual_details_by_tech!$A$2:$A$1295,"distributed",annual_details_by_tech!$B$2:$B$1295,"renewable_output")</f>
        <v>1766.382855562136</v>
      </c>
    </row>
    <row r="99" spans="6:28" x14ac:dyDescent="0.2">
      <c r="F99" s="17" t="s">
        <v>98</v>
      </c>
      <c r="G99" s="30"/>
      <c r="H99" s="30"/>
      <c r="J99" s="33">
        <f>0.001*SUMIFS(annual_details_by_tech!F$2:F$1295,annual_details_by_tech!$A$2:$A$1295,"distributed",annual_details_by_tech!$B$2:$B$1295,"non_renewable_output")</f>
        <v>0</v>
      </c>
      <c r="K99" s="33">
        <f>0.001*SUMIFS(annual_details_by_tech!G$2:G$1295,annual_details_by_tech!$A$2:$A$1295,"distributed",annual_details_by_tech!$B$2:$B$1295,"non_renewable_output")</f>
        <v>0</v>
      </c>
      <c r="L99" s="33">
        <f>0.001*SUMIFS(annual_details_by_tech!H$2:H$1295,annual_details_by_tech!$A$2:$A$1295,"distributed",annual_details_by_tech!$B$2:$B$1295,"non_renewable_output")</f>
        <v>0</v>
      </c>
      <c r="M99" s="33">
        <f>0.001*SUMIFS(annual_details_by_tech!I$2:I$1295,annual_details_by_tech!$A$2:$A$1295,"distributed",annual_details_by_tech!$B$2:$B$1295,"non_renewable_output")</f>
        <v>0</v>
      </c>
      <c r="N99" s="33">
        <f>0.001*SUMIFS(annual_details_by_tech!J$2:J$1295,annual_details_by_tech!$A$2:$A$1295,"distributed",annual_details_by_tech!$B$2:$B$1295,"non_renewable_output")</f>
        <v>0</v>
      </c>
      <c r="O99" s="33">
        <f>0.001*SUMIFS(annual_details_by_tech!K$2:K$1295,annual_details_by_tech!$A$2:$A$1295,"distributed",annual_details_by_tech!$B$2:$B$1295,"non_renewable_output")</f>
        <v>0</v>
      </c>
      <c r="P99" s="33">
        <f>0.001*SUMIFS(annual_details_by_tech!L$2:L$1295,annual_details_by_tech!$A$2:$A$1295,"distributed",annual_details_by_tech!$B$2:$B$1295,"non_renewable_output")</f>
        <v>0</v>
      </c>
      <c r="Q99" s="33">
        <f>0.001*SUMIFS(annual_details_by_tech!M$2:M$1295,annual_details_by_tech!$A$2:$A$1295,"distributed",annual_details_by_tech!$B$2:$B$1295,"non_renewable_output")</f>
        <v>0</v>
      </c>
      <c r="R99" s="33">
        <f>0.001*SUMIFS(annual_details_by_tech!N$2:N$1295,annual_details_by_tech!$A$2:$A$1295,"distributed",annual_details_by_tech!$B$2:$B$1295,"non_renewable_output")</f>
        <v>0</v>
      </c>
      <c r="S99" s="33">
        <f>0.001*SUMIFS(annual_details_by_tech!O$2:O$1295,annual_details_by_tech!$A$2:$A$1295,"distributed",annual_details_by_tech!$B$2:$B$1295,"non_renewable_output")</f>
        <v>0</v>
      </c>
      <c r="T99" s="33">
        <f>0.001*SUMIFS(annual_details_by_tech!P$2:P$1295,annual_details_by_tech!$A$2:$A$1295,"distributed",annual_details_by_tech!$B$2:$B$1295,"non_renewable_output")</f>
        <v>0</v>
      </c>
      <c r="U99" s="33">
        <f>0.001*SUMIFS(annual_details_by_tech!Q$2:Q$1295,annual_details_by_tech!$A$2:$A$1295,"distributed",annual_details_by_tech!$B$2:$B$1295,"non_renewable_output")</f>
        <v>0</v>
      </c>
      <c r="V99" s="33">
        <f>0.001*SUMIFS(annual_details_by_tech!R$2:R$1295,annual_details_by_tech!$A$2:$A$1295,"distributed",annual_details_by_tech!$B$2:$B$1295,"non_renewable_output")</f>
        <v>0</v>
      </c>
      <c r="W99" s="33">
        <f>0.001*SUMIFS(annual_details_by_tech!S$2:S$1295,annual_details_by_tech!$A$2:$A$1295,"distributed",annual_details_by_tech!$B$2:$B$1295,"non_renewable_output")</f>
        <v>0</v>
      </c>
      <c r="X99" s="33">
        <f>0.001*SUMIFS(annual_details_by_tech!T$2:T$1295,annual_details_by_tech!$A$2:$A$1295,"distributed",annual_details_by_tech!$B$2:$B$1295,"non_renewable_output")</f>
        <v>0</v>
      </c>
      <c r="Y99" s="33">
        <f>0.001*SUMIFS(annual_details_by_tech!U$2:U$1295,annual_details_by_tech!$A$2:$A$1295,"distributed",annual_details_by_tech!$B$2:$B$1295,"non_renewable_output")</f>
        <v>0</v>
      </c>
      <c r="Z99" s="33">
        <f>0.001*SUMIFS(annual_details_by_tech!V$2:V$1295,annual_details_by_tech!$A$2:$A$1295,"distributed",annual_details_by_tech!$B$2:$B$1295,"non_renewable_output")</f>
        <v>0</v>
      </c>
      <c r="AA99" s="33">
        <f>0.001*SUMIFS(annual_details_by_tech!W$2:W$1295,annual_details_by_tech!$A$2:$A$1295,"distributed",annual_details_by_tech!$B$2:$B$1295,"non_renewable_output")</f>
        <v>0</v>
      </c>
      <c r="AB99" s="33">
        <f>0.001*SUMIFS(annual_details_by_tech!X$2:X$1295,annual_details_by_tech!$A$2:$A$1295,"distributed",annual_details_by_tech!$B$2:$B$1295,"non_renewable_output")</f>
        <v>0</v>
      </c>
    </row>
    <row r="100" spans="6:28" x14ac:dyDescent="0.2"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6:28" x14ac:dyDescent="0.2"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6:28" x14ac:dyDescent="0.2"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6:28" x14ac:dyDescent="0.2"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6:28" x14ac:dyDescent="0.2"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6:28" x14ac:dyDescent="0.2"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6:28" x14ac:dyDescent="0.2"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6:28" x14ac:dyDescent="0.2"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6:28" x14ac:dyDescent="0.2"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6:28" x14ac:dyDescent="0.2"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6:28" x14ac:dyDescent="0.2"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6:28" x14ac:dyDescent="0.2"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6:28" x14ac:dyDescent="0.2"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7:28" x14ac:dyDescent="0.2"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7:28" x14ac:dyDescent="0.2"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7:28" x14ac:dyDescent="0.2"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7:28" x14ac:dyDescent="0.2"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7:28" x14ac:dyDescent="0.2"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7:28" x14ac:dyDescent="0.2"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7:28" x14ac:dyDescent="0.2"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7:28" x14ac:dyDescent="0.2"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7:28" x14ac:dyDescent="0.2"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7:28" x14ac:dyDescent="0.2"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7:28" x14ac:dyDescent="0.2"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7:28" x14ac:dyDescent="0.2"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7:28" x14ac:dyDescent="0.2"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7:28" x14ac:dyDescent="0.2"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7:28" x14ac:dyDescent="0.2"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7:28" x14ac:dyDescent="0.2"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7:28" x14ac:dyDescent="0.2"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7:28" x14ac:dyDescent="0.2"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7:28" x14ac:dyDescent="0.2"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7:28" x14ac:dyDescent="0.2"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7:28" x14ac:dyDescent="0.2"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7:28" x14ac:dyDescent="0.2"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7:28" x14ac:dyDescent="0.2"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7:28" x14ac:dyDescent="0.2"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7:28" x14ac:dyDescent="0.2"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7:28" x14ac:dyDescent="0.2"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7:28" x14ac:dyDescent="0.2"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7:28" x14ac:dyDescent="0.2"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7:28" x14ac:dyDescent="0.2"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7:28" x14ac:dyDescent="0.2"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7:28" x14ac:dyDescent="0.2"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7:28" x14ac:dyDescent="0.2"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7:28" x14ac:dyDescent="0.2"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7:28" x14ac:dyDescent="0.2"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7:28" x14ac:dyDescent="0.2"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7:28" x14ac:dyDescent="0.2"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7:28" x14ac:dyDescent="0.2"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7:28" x14ac:dyDescent="0.2"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7:28" x14ac:dyDescent="0.2"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7:28" x14ac:dyDescent="0.2"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7:28" x14ac:dyDescent="0.2"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7:28" x14ac:dyDescent="0.2"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7:28" x14ac:dyDescent="0.2"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7:28" x14ac:dyDescent="0.2"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7:28" x14ac:dyDescent="0.2"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7:28" x14ac:dyDescent="0.2"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7:28" x14ac:dyDescent="0.2"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7:28" x14ac:dyDescent="0.2"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7:28" x14ac:dyDescent="0.2"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7:28" x14ac:dyDescent="0.2"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7:28" x14ac:dyDescent="0.2"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7:28" x14ac:dyDescent="0.2"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7:28" x14ac:dyDescent="0.2"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7:28" x14ac:dyDescent="0.2"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7:28" x14ac:dyDescent="0.2"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7:28" x14ac:dyDescent="0.2"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7:28" x14ac:dyDescent="0.2"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7:28" x14ac:dyDescent="0.2"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7:28" x14ac:dyDescent="0.2"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7:28" x14ac:dyDescent="0.2"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7:28" x14ac:dyDescent="0.2"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7:28" x14ac:dyDescent="0.2"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7:28" x14ac:dyDescent="0.2"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7:28" x14ac:dyDescent="0.2"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7:28" x14ac:dyDescent="0.2"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7:28" x14ac:dyDescent="0.2"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7:28" x14ac:dyDescent="0.2"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7:28" x14ac:dyDescent="0.2"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7:28" x14ac:dyDescent="0.2"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7:28" x14ac:dyDescent="0.2"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7:28" x14ac:dyDescent="0.2"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7:28" x14ac:dyDescent="0.2"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7:28" x14ac:dyDescent="0.2"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7:28" x14ac:dyDescent="0.2"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7:28" x14ac:dyDescent="0.2"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7:28" x14ac:dyDescent="0.2"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7:28" x14ac:dyDescent="0.2"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7:28" x14ac:dyDescent="0.2"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7:28" x14ac:dyDescent="0.2"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7:28" x14ac:dyDescent="0.2"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7:28" x14ac:dyDescent="0.2"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7:28" x14ac:dyDescent="0.2"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7:28" x14ac:dyDescent="0.2"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7:28" x14ac:dyDescent="0.2"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7:28" x14ac:dyDescent="0.2"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7:28" x14ac:dyDescent="0.2"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7:28" x14ac:dyDescent="0.2"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7:28" x14ac:dyDescent="0.2"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7:28" x14ac:dyDescent="0.2"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7:28" x14ac:dyDescent="0.2"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7:28" x14ac:dyDescent="0.2"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7:28" x14ac:dyDescent="0.2"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7:28" x14ac:dyDescent="0.2"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7:28" x14ac:dyDescent="0.2"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7:28" x14ac:dyDescent="0.2"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7:28" x14ac:dyDescent="0.2"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7:28" x14ac:dyDescent="0.2"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7:28" x14ac:dyDescent="0.2"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7:28" x14ac:dyDescent="0.2"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7:28" x14ac:dyDescent="0.2"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7:28" x14ac:dyDescent="0.2"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7:28" x14ac:dyDescent="0.2"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7:28" x14ac:dyDescent="0.2"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7:28" x14ac:dyDescent="0.2"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7:28" x14ac:dyDescent="0.2"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7:28" x14ac:dyDescent="0.2"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7:28" x14ac:dyDescent="0.2"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7:28" x14ac:dyDescent="0.2"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7:28" x14ac:dyDescent="0.2"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7:28" x14ac:dyDescent="0.2"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7:28" x14ac:dyDescent="0.2"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7:28" x14ac:dyDescent="0.2"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7:28" x14ac:dyDescent="0.2"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7:28" x14ac:dyDescent="0.2"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7:28" x14ac:dyDescent="0.2"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7:28" x14ac:dyDescent="0.2"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7:28" x14ac:dyDescent="0.2"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7:28" x14ac:dyDescent="0.2"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7:28" x14ac:dyDescent="0.2"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7:28" x14ac:dyDescent="0.2"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7:28" x14ac:dyDescent="0.2"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7:28" x14ac:dyDescent="0.2"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7:28" x14ac:dyDescent="0.2"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7:28" x14ac:dyDescent="0.2"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7:28" x14ac:dyDescent="0.2"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7:28" x14ac:dyDescent="0.2"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7:28" x14ac:dyDescent="0.2"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7:28" x14ac:dyDescent="0.2"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7:28" x14ac:dyDescent="0.2"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7:28" x14ac:dyDescent="0.2"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7:28" x14ac:dyDescent="0.2"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7:28" x14ac:dyDescent="0.2"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7:28" x14ac:dyDescent="0.2"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7:28" x14ac:dyDescent="0.2"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7:28" x14ac:dyDescent="0.2"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7:28" x14ac:dyDescent="0.2"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7:28" x14ac:dyDescent="0.2"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7:28" x14ac:dyDescent="0.2"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7:28" x14ac:dyDescent="0.2"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7:28" x14ac:dyDescent="0.2"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7:28" x14ac:dyDescent="0.2"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7:28" x14ac:dyDescent="0.2"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7:28" x14ac:dyDescent="0.2"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7:28" x14ac:dyDescent="0.2"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7:28" x14ac:dyDescent="0.2"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7:28" x14ac:dyDescent="0.2"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7:28" x14ac:dyDescent="0.2"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7:28" x14ac:dyDescent="0.2"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7:28" x14ac:dyDescent="0.2"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7:28" x14ac:dyDescent="0.2"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7:28" x14ac:dyDescent="0.2"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7:28" x14ac:dyDescent="0.2"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7:28" x14ac:dyDescent="0.2"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7:28" x14ac:dyDescent="0.2"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7:28" x14ac:dyDescent="0.2"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7:28" x14ac:dyDescent="0.2"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7:28" x14ac:dyDescent="0.2"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7:28" x14ac:dyDescent="0.2"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7:28" x14ac:dyDescent="0.2"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7:28" x14ac:dyDescent="0.2"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7:28" x14ac:dyDescent="0.2"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7:28" x14ac:dyDescent="0.2"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7:28" x14ac:dyDescent="0.2"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7:28" x14ac:dyDescent="0.2"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7:28" x14ac:dyDescent="0.2"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7:28" x14ac:dyDescent="0.2"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7:28" x14ac:dyDescent="0.2"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7:28" x14ac:dyDescent="0.2"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7:28" x14ac:dyDescent="0.2"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7:28" x14ac:dyDescent="0.2"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7:28" x14ac:dyDescent="0.2"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7:28" x14ac:dyDescent="0.2"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7:28" x14ac:dyDescent="0.2"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7:28" x14ac:dyDescent="0.2"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7:28" x14ac:dyDescent="0.2"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7:28" x14ac:dyDescent="0.2"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7:28" x14ac:dyDescent="0.2"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7:28" x14ac:dyDescent="0.2"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7:28" x14ac:dyDescent="0.2"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7:28" x14ac:dyDescent="0.2"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7:28" x14ac:dyDescent="0.2"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7:28" x14ac:dyDescent="0.2"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7:28" x14ac:dyDescent="0.2"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7:28" x14ac:dyDescent="0.2"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7:28" x14ac:dyDescent="0.2"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7:28" x14ac:dyDescent="0.2"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7:28" x14ac:dyDescent="0.2"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7:28" x14ac:dyDescent="0.2"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7:28" x14ac:dyDescent="0.2"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7:28" x14ac:dyDescent="0.2"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7:28" x14ac:dyDescent="0.2"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7:28" x14ac:dyDescent="0.2"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7:28" x14ac:dyDescent="0.2"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7:28" x14ac:dyDescent="0.2"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7:28" x14ac:dyDescent="0.2"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7:28" x14ac:dyDescent="0.2"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7:28" x14ac:dyDescent="0.2"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7:28" x14ac:dyDescent="0.2"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7:28" x14ac:dyDescent="0.2"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7:28" x14ac:dyDescent="0.2"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7:28" x14ac:dyDescent="0.2"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7:28" x14ac:dyDescent="0.2"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7:28" x14ac:dyDescent="0.2"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7:28" x14ac:dyDescent="0.2"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7:28" x14ac:dyDescent="0.2"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7:28" x14ac:dyDescent="0.2"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7:28" x14ac:dyDescent="0.2"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7:28" x14ac:dyDescent="0.2"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7:28" x14ac:dyDescent="0.2"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7:28" x14ac:dyDescent="0.2"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7:28" x14ac:dyDescent="0.2"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7:28" x14ac:dyDescent="0.2"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7:28" x14ac:dyDescent="0.2"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7:28" x14ac:dyDescent="0.2"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7:28" x14ac:dyDescent="0.2"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7:28" x14ac:dyDescent="0.2"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7:28" x14ac:dyDescent="0.2"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7:28" x14ac:dyDescent="0.2"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7:28" x14ac:dyDescent="0.2"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7:28" x14ac:dyDescent="0.2"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7:28" x14ac:dyDescent="0.2"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7:28" x14ac:dyDescent="0.2"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7:28" x14ac:dyDescent="0.2"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7:28" x14ac:dyDescent="0.2"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7:28" x14ac:dyDescent="0.2"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7:28" x14ac:dyDescent="0.2"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7:28" x14ac:dyDescent="0.2"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7:28" x14ac:dyDescent="0.2"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7:28" x14ac:dyDescent="0.2"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7:28" x14ac:dyDescent="0.2"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7:28" x14ac:dyDescent="0.2"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7:28" x14ac:dyDescent="0.2"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7:28" x14ac:dyDescent="0.2"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7:28" x14ac:dyDescent="0.2"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7:28" x14ac:dyDescent="0.2"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7:28" x14ac:dyDescent="0.2"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7:28" x14ac:dyDescent="0.2"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7:28" x14ac:dyDescent="0.2"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7:28" x14ac:dyDescent="0.2"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7:28" x14ac:dyDescent="0.2"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7:28" x14ac:dyDescent="0.2"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7:28" x14ac:dyDescent="0.2"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7:28" x14ac:dyDescent="0.2"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7:28" x14ac:dyDescent="0.2"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7:28" x14ac:dyDescent="0.2"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7:28" x14ac:dyDescent="0.2"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7:28" x14ac:dyDescent="0.2"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7:28" x14ac:dyDescent="0.2"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7:28" x14ac:dyDescent="0.2"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7:28" x14ac:dyDescent="0.2"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7:28" x14ac:dyDescent="0.2"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7:28" x14ac:dyDescent="0.2"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7:28" x14ac:dyDescent="0.2"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7:28" x14ac:dyDescent="0.2"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7:28" x14ac:dyDescent="0.2"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7:28" x14ac:dyDescent="0.2"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7:28" x14ac:dyDescent="0.2"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7:28" x14ac:dyDescent="0.2"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7:28" x14ac:dyDescent="0.2"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7:28" x14ac:dyDescent="0.2"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7:28" x14ac:dyDescent="0.2"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7:28" x14ac:dyDescent="0.2"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7:28" x14ac:dyDescent="0.2"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7:28" x14ac:dyDescent="0.2"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7:28" x14ac:dyDescent="0.2"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7:28" x14ac:dyDescent="0.2"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7:28" x14ac:dyDescent="0.2"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7:28" x14ac:dyDescent="0.2"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7:28" x14ac:dyDescent="0.2"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7:28" x14ac:dyDescent="0.2"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7:28" x14ac:dyDescent="0.2"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7:28" x14ac:dyDescent="0.2"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7:28" x14ac:dyDescent="0.2"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7:28" x14ac:dyDescent="0.2"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7:28" x14ac:dyDescent="0.2"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7:28" x14ac:dyDescent="0.2"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7:28" x14ac:dyDescent="0.2"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7:28" x14ac:dyDescent="0.2"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7:28" x14ac:dyDescent="0.2"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7:28" x14ac:dyDescent="0.2"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7:28" x14ac:dyDescent="0.2"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7:28" x14ac:dyDescent="0.2"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7:28" x14ac:dyDescent="0.2"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7:28" x14ac:dyDescent="0.2"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7:28" x14ac:dyDescent="0.2"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7:28" x14ac:dyDescent="0.2"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7:28" x14ac:dyDescent="0.2"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7:28" x14ac:dyDescent="0.2"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7:28" x14ac:dyDescent="0.2"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7:28" x14ac:dyDescent="0.2"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7:28" x14ac:dyDescent="0.2"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7:28" x14ac:dyDescent="0.2"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7:28" x14ac:dyDescent="0.2"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7:28" x14ac:dyDescent="0.2"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7:28" x14ac:dyDescent="0.2"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7:28" x14ac:dyDescent="0.2"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7:28" x14ac:dyDescent="0.2"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7:28" x14ac:dyDescent="0.2"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7:28" x14ac:dyDescent="0.2"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7:28" x14ac:dyDescent="0.2"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7:28" x14ac:dyDescent="0.2"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7:28" x14ac:dyDescent="0.2"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7:28" x14ac:dyDescent="0.2"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7:28" x14ac:dyDescent="0.2"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7:28" x14ac:dyDescent="0.2"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7:28" x14ac:dyDescent="0.2"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7:28" x14ac:dyDescent="0.2"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7:28" x14ac:dyDescent="0.2"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7:28" x14ac:dyDescent="0.2"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7:28" x14ac:dyDescent="0.2"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7:28" x14ac:dyDescent="0.2"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7:28" x14ac:dyDescent="0.2"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7:28" x14ac:dyDescent="0.2"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7:28" x14ac:dyDescent="0.2"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7:28" x14ac:dyDescent="0.2"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7:28" x14ac:dyDescent="0.2"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7:28" x14ac:dyDescent="0.2"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7:28" x14ac:dyDescent="0.2"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7:28" x14ac:dyDescent="0.2"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7:28" x14ac:dyDescent="0.2"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7:28" x14ac:dyDescent="0.2"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7:28" x14ac:dyDescent="0.2"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7:28" x14ac:dyDescent="0.2"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7:28" x14ac:dyDescent="0.2"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7:28" x14ac:dyDescent="0.2"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7:28" x14ac:dyDescent="0.2"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7:28" x14ac:dyDescent="0.2"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7:28" x14ac:dyDescent="0.2"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7:28" x14ac:dyDescent="0.2"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7:28" x14ac:dyDescent="0.2"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7:28" x14ac:dyDescent="0.2"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7:28" x14ac:dyDescent="0.2"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7:28" x14ac:dyDescent="0.2"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7:28" x14ac:dyDescent="0.2"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7:28" x14ac:dyDescent="0.2"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7:28" x14ac:dyDescent="0.2"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7:28" x14ac:dyDescent="0.2"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7:28" x14ac:dyDescent="0.2"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7:28" x14ac:dyDescent="0.2"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7:28" x14ac:dyDescent="0.2"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7:28" x14ac:dyDescent="0.2"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7:28" x14ac:dyDescent="0.2"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7:28" x14ac:dyDescent="0.2"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7:28" x14ac:dyDescent="0.2"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7:28" x14ac:dyDescent="0.2"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7:28" x14ac:dyDescent="0.2"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7:28" x14ac:dyDescent="0.2"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7:28" x14ac:dyDescent="0.2"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7:28" x14ac:dyDescent="0.2"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7:28" x14ac:dyDescent="0.2"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7:28" x14ac:dyDescent="0.2"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7:28" x14ac:dyDescent="0.2"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7:28" x14ac:dyDescent="0.2"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7:28" x14ac:dyDescent="0.2"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7:28" x14ac:dyDescent="0.2"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7:28" x14ac:dyDescent="0.2"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7:28" x14ac:dyDescent="0.2"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7:28" x14ac:dyDescent="0.2"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7:28" x14ac:dyDescent="0.2"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7:28" x14ac:dyDescent="0.2"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7:28" x14ac:dyDescent="0.2"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7:28" x14ac:dyDescent="0.2"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7:28" x14ac:dyDescent="0.2"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7:28" x14ac:dyDescent="0.2"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7:28" x14ac:dyDescent="0.2"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7:28" x14ac:dyDescent="0.2"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7:28" x14ac:dyDescent="0.2"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7:28" x14ac:dyDescent="0.2"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7:28" x14ac:dyDescent="0.2"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7:28" x14ac:dyDescent="0.2"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7:28" x14ac:dyDescent="0.2"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7:28" x14ac:dyDescent="0.2"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7:28" x14ac:dyDescent="0.2"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7:28" x14ac:dyDescent="0.2"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7:28" x14ac:dyDescent="0.2"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7:28" x14ac:dyDescent="0.2"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7:28" x14ac:dyDescent="0.2"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7:28" x14ac:dyDescent="0.2"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7:28" x14ac:dyDescent="0.2"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7:28" x14ac:dyDescent="0.2"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7:28" x14ac:dyDescent="0.2"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7:28" x14ac:dyDescent="0.2"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7:28" x14ac:dyDescent="0.2"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7:28" x14ac:dyDescent="0.2"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7:28" x14ac:dyDescent="0.2"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7:28" x14ac:dyDescent="0.2"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7:28" x14ac:dyDescent="0.2"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7:28" x14ac:dyDescent="0.2"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7:28" x14ac:dyDescent="0.2"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7:28" x14ac:dyDescent="0.2"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7:28" x14ac:dyDescent="0.2"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7:28" x14ac:dyDescent="0.2"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7:28" x14ac:dyDescent="0.2"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7:28" x14ac:dyDescent="0.2"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7:28" x14ac:dyDescent="0.2"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7:28" x14ac:dyDescent="0.2"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7:28" x14ac:dyDescent="0.2"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7:28" x14ac:dyDescent="0.2"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7:28" x14ac:dyDescent="0.2"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7:28" x14ac:dyDescent="0.2"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7:28" x14ac:dyDescent="0.2"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7:28" x14ac:dyDescent="0.2"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7:28" x14ac:dyDescent="0.2"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7:28" x14ac:dyDescent="0.2"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7:28" x14ac:dyDescent="0.2"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7:28" x14ac:dyDescent="0.2"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7:28" x14ac:dyDescent="0.2"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7:28" x14ac:dyDescent="0.2"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7:28" x14ac:dyDescent="0.2"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7:28" x14ac:dyDescent="0.2"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7:28" x14ac:dyDescent="0.2"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7:28" x14ac:dyDescent="0.2"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7:28" x14ac:dyDescent="0.2"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7:28" x14ac:dyDescent="0.2"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7:28" x14ac:dyDescent="0.2"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7:28" x14ac:dyDescent="0.2"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7:28" x14ac:dyDescent="0.2"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7:28" x14ac:dyDescent="0.2"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7:28" x14ac:dyDescent="0.2"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7:28" x14ac:dyDescent="0.2"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7:28" x14ac:dyDescent="0.2"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7:28" x14ac:dyDescent="0.2"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7:28" x14ac:dyDescent="0.2"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7:28" x14ac:dyDescent="0.2"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7:28" x14ac:dyDescent="0.2"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7:28" x14ac:dyDescent="0.2"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7:28" x14ac:dyDescent="0.2"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7:28" x14ac:dyDescent="0.2"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7:28" x14ac:dyDescent="0.2"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7:28" x14ac:dyDescent="0.2"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7:28" x14ac:dyDescent="0.2"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7:28" x14ac:dyDescent="0.2"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7:28" x14ac:dyDescent="0.2"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7:28" x14ac:dyDescent="0.2"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7:28" x14ac:dyDescent="0.2"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7:28" x14ac:dyDescent="0.2"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7:28" x14ac:dyDescent="0.2"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7:28" x14ac:dyDescent="0.2"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7:28" x14ac:dyDescent="0.2"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7:28" x14ac:dyDescent="0.2"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7:28" x14ac:dyDescent="0.2"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7:28" x14ac:dyDescent="0.2"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7:28" x14ac:dyDescent="0.2"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7:28" x14ac:dyDescent="0.2"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7:28" x14ac:dyDescent="0.2"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7:28" x14ac:dyDescent="0.2"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7:28" x14ac:dyDescent="0.2"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7:28" x14ac:dyDescent="0.2"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7:28" x14ac:dyDescent="0.2"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7:28" x14ac:dyDescent="0.2"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7:28" x14ac:dyDescent="0.2"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7:28" x14ac:dyDescent="0.2"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7:28" x14ac:dyDescent="0.2"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7:28" x14ac:dyDescent="0.2"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7:28" x14ac:dyDescent="0.2"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7:28" x14ac:dyDescent="0.2"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7:28" x14ac:dyDescent="0.2"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7:28" x14ac:dyDescent="0.2"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7:28" x14ac:dyDescent="0.2"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7:28" x14ac:dyDescent="0.2"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7:28" x14ac:dyDescent="0.2"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7:28" x14ac:dyDescent="0.2"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7:28" x14ac:dyDescent="0.2"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7:28" x14ac:dyDescent="0.2"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7:28" x14ac:dyDescent="0.2"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7:28" x14ac:dyDescent="0.2"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7:28" x14ac:dyDescent="0.2"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7:28" x14ac:dyDescent="0.2"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7:28" x14ac:dyDescent="0.2"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7:28" x14ac:dyDescent="0.2"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7:28" x14ac:dyDescent="0.2"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7:28" x14ac:dyDescent="0.2"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7:28" x14ac:dyDescent="0.2"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7:28" x14ac:dyDescent="0.2"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7:28" x14ac:dyDescent="0.2"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7:28" x14ac:dyDescent="0.2"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7:28" x14ac:dyDescent="0.2"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7:28" x14ac:dyDescent="0.2"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7:28" x14ac:dyDescent="0.2"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7:28" x14ac:dyDescent="0.2"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7:28" x14ac:dyDescent="0.2"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7:28" x14ac:dyDescent="0.2"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7:28" x14ac:dyDescent="0.2"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7:28" x14ac:dyDescent="0.2"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7:28" x14ac:dyDescent="0.2"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7:28" x14ac:dyDescent="0.2"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7:28" x14ac:dyDescent="0.2"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7:28" x14ac:dyDescent="0.2"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7:28" x14ac:dyDescent="0.2"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7:28" x14ac:dyDescent="0.2"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7:28" x14ac:dyDescent="0.2"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7:28" x14ac:dyDescent="0.2"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7:28" x14ac:dyDescent="0.2"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</sheetData>
  <pageMargins left="0.7" right="0.7" top="0.75" bottom="0.75" header="0.3" footer="0.3"/>
  <pageSetup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E028188-0167-455D-9EA1-82DEBA1E0FEC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C42:C44 B10:B45 B47:B50 B60:B64 B52:B58</xm:sqref>
        </x14:dataValidation>
        <x14:dataValidation type="list" allowBlank="1" showInputMessage="1" showErrorMessage="1" xr:uid="{F36B167D-2C1E-437E-8FC5-1DF11528876D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C45 C10:C41 C47:C50 C60:C64 C52:C58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F5AB-B296-454D-9559-DBADBAE658F2}">
  <dimension ref="A1:AI88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2" sqref="C2"/>
    </sheetView>
  </sheetViews>
  <sheetFormatPr baseColWidth="10" defaultRowHeight="13" x14ac:dyDescent="0.15"/>
  <cols>
    <col min="1" max="1" width="10.83203125" style="36"/>
    <col min="2" max="2" width="19.33203125" style="36" bestFit="1" customWidth="1"/>
    <col min="3" max="5" width="14.6640625" style="36" customWidth="1"/>
    <col min="6" max="6" width="14.5" style="36" bestFit="1" customWidth="1"/>
    <col min="7" max="25" width="14.33203125" style="36" bestFit="1" customWidth="1"/>
    <col min="26" max="31" width="12.83203125" style="36" bestFit="1" customWidth="1"/>
    <col min="32" max="35" width="11.1640625" style="36" bestFit="1" customWidth="1"/>
    <col min="36" max="16384" width="10.83203125" style="36"/>
  </cols>
  <sheetData>
    <row r="1" spans="1:35" x14ac:dyDescent="0.15">
      <c r="A1" s="35" t="s">
        <v>63</v>
      </c>
      <c r="B1" s="35" t="s">
        <v>62</v>
      </c>
      <c r="C1" s="35" t="s">
        <v>92</v>
      </c>
      <c r="D1" s="35" t="s">
        <v>99</v>
      </c>
      <c r="E1" s="35" t="s">
        <v>100</v>
      </c>
      <c r="F1" s="37">
        <v>2020</v>
      </c>
      <c r="G1" s="37">
        <v>2021</v>
      </c>
      <c r="H1" s="37">
        <v>2022</v>
      </c>
      <c r="I1" s="37">
        <v>2023</v>
      </c>
      <c r="J1" s="37">
        <v>2024</v>
      </c>
      <c r="K1" s="37">
        <v>2025</v>
      </c>
      <c r="L1" s="37">
        <v>2026</v>
      </c>
      <c r="M1" s="37">
        <v>2027</v>
      </c>
      <c r="N1" s="37">
        <v>2028</v>
      </c>
      <c r="O1" s="37">
        <v>2029</v>
      </c>
      <c r="P1" s="37">
        <v>2030</v>
      </c>
      <c r="Q1" s="37">
        <v>2031</v>
      </c>
      <c r="R1" s="37">
        <v>2032</v>
      </c>
      <c r="S1" s="37">
        <v>2033</v>
      </c>
      <c r="T1" s="37">
        <v>2034</v>
      </c>
      <c r="U1" s="37">
        <v>2035</v>
      </c>
      <c r="V1" s="37">
        <v>2036</v>
      </c>
      <c r="W1" s="37">
        <v>2037</v>
      </c>
      <c r="X1" s="37">
        <v>2038</v>
      </c>
      <c r="Y1" s="37">
        <v>2039</v>
      </c>
      <c r="Z1" s="37">
        <v>2040</v>
      </c>
      <c r="AA1" s="37">
        <v>2041</v>
      </c>
      <c r="AB1" s="37">
        <v>2042</v>
      </c>
      <c r="AC1" s="37">
        <v>2043</v>
      </c>
      <c r="AD1" s="37">
        <v>2044</v>
      </c>
      <c r="AE1" s="37">
        <v>2045</v>
      </c>
      <c r="AF1" s="37">
        <v>2046</v>
      </c>
      <c r="AG1" s="37">
        <v>2047</v>
      </c>
      <c r="AH1" s="37">
        <v>2048</v>
      </c>
      <c r="AI1" s="37">
        <v>2049</v>
      </c>
    </row>
    <row r="2" spans="1:35" customFormat="1" x14ac:dyDescent="0.15">
      <c r="A2" t="s">
        <v>61</v>
      </c>
      <c r="B2" t="s">
        <v>57</v>
      </c>
      <c r="C2" t="s">
        <v>91</v>
      </c>
      <c r="D2">
        <v>2013</v>
      </c>
      <c r="E2">
        <v>0</v>
      </c>
      <c r="F2" s="36">
        <v>283791.85665924998</v>
      </c>
      <c r="G2" s="36">
        <v>283791.85665924998</v>
      </c>
      <c r="H2" s="36">
        <v>283791.85665924998</v>
      </c>
      <c r="I2" s="36">
        <v>283791.85665924998</v>
      </c>
      <c r="J2" s="36">
        <v>283791.85665924998</v>
      </c>
      <c r="K2" s="36">
        <v>283791.85665924998</v>
      </c>
      <c r="L2" s="36">
        <v>283791.85665924998</v>
      </c>
      <c r="M2" s="36">
        <v>283791.85665924998</v>
      </c>
      <c r="N2" s="36">
        <v>283791.85665924998</v>
      </c>
      <c r="O2" s="36">
        <v>283791.85665924998</v>
      </c>
      <c r="P2" s="36">
        <v>283791.85665924998</v>
      </c>
      <c r="Q2" s="36">
        <v>283791.85665924998</v>
      </c>
      <c r="R2" s="36">
        <v>283791.85665924998</v>
      </c>
      <c r="S2" s="36">
        <v>283791.85665924998</v>
      </c>
      <c r="T2" s="36">
        <v>283791.85665924998</v>
      </c>
      <c r="U2" s="36">
        <v>283791.85665924998</v>
      </c>
      <c r="V2" s="36">
        <v>283791.85665924998</v>
      </c>
      <c r="W2" s="36">
        <v>283791.85665924998</v>
      </c>
      <c r="X2" s="36">
        <v>283791.85665924998</v>
      </c>
      <c r="Y2" s="36">
        <v>283791.85665924998</v>
      </c>
      <c r="Z2" s="36">
        <v>283791.85665924998</v>
      </c>
      <c r="AA2" s="36">
        <v>283791.85665924998</v>
      </c>
      <c r="AB2" s="36">
        <v>283791.85665924998</v>
      </c>
      <c r="AC2" s="36">
        <v>283791.85665924998</v>
      </c>
      <c r="AD2" s="36">
        <v>283791.85665924998</v>
      </c>
      <c r="AE2" s="36">
        <v>283791.85665924998</v>
      </c>
      <c r="AF2" s="36">
        <v>283791.85665924998</v>
      </c>
      <c r="AG2" s="36">
        <v>283791.85665924998</v>
      </c>
      <c r="AH2" s="36">
        <v>283791.85665924998</v>
      </c>
      <c r="AI2" s="36">
        <v>283791.85665924998</v>
      </c>
    </row>
    <row r="3" spans="1:35" customFormat="1" x14ac:dyDescent="0.15">
      <c r="A3" t="s">
        <v>61</v>
      </c>
      <c r="B3" t="s">
        <v>57</v>
      </c>
      <c r="C3" t="s">
        <v>90</v>
      </c>
      <c r="D3">
        <v>2020</v>
      </c>
      <c r="E3">
        <v>0</v>
      </c>
      <c r="F3" s="36">
        <v>2504967.2926179199</v>
      </c>
      <c r="G3" s="36">
        <v>2504967.2926179199</v>
      </c>
      <c r="H3" s="36">
        <v>2504967.2926179199</v>
      </c>
      <c r="I3" s="36">
        <v>2504967.2926179199</v>
      </c>
      <c r="J3" s="36">
        <v>2504967.2926179199</v>
      </c>
      <c r="K3" s="36">
        <v>2504967.2926179199</v>
      </c>
      <c r="L3" s="36">
        <v>2504967.2926179199</v>
      </c>
      <c r="M3" s="36">
        <v>2504967.2926179199</v>
      </c>
      <c r="N3" s="36">
        <v>2504967.2926179199</v>
      </c>
      <c r="O3" s="36">
        <v>2504967.2926179199</v>
      </c>
      <c r="P3" s="36">
        <v>2504967.2926179199</v>
      </c>
      <c r="Q3" s="36">
        <v>2504967.2926179199</v>
      </c>
      <c r="R3" s="36">
        <v>2504967.2926179199</v>
      </c>
      <c r="S3" s="36">
        <v>2504967.2926179199</v>
      </c>
      <c r="T3" s="36">
        <v>2504967.2926179199</v>
      </c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</row>
    <row r="4" spans="1:35" customFormat="1" x14ac:dyDescent="0.15">
      <c r="A4" t="s">
        <v>61</v>
      </c>
      <c r="B4" t="s">
        <v>57</v>
      </c>
      <c r="C4" t="s">
        <v>90</v>
      </c>
      <c r="D4">
        <v>2022</v>
      </c>
      <c r="E4">
        <v>0</v>
      </c>
      <c r="F4" s="36"/>
      <c r="G4" s="36"/>
      <c r="H4" s="36">
        <v>1576316.63907157</v>
      </c>
      <c r="I4" s="36">
        <v>1576316.63907157</v>
      </c>
      <c r="J4" s="36">
        <v>1576316.63907157</v>
      </c>
      <c r="K4" s="36">
        <v>1576316.63907157</v>
      </c>
      <c r="L4" s="36">
        <v>1576316.63907157</v>
      </c>
      <c r="M4" s="36">
        <v>1576316.63907157</v>
      </c>
      <c r="N4" s="36">
        <v>1576316.63907157</v>
      </c>
      <c r="O4" s="36">
        <v>1576316.63907157</v>
      </c>
      <c r="P4" s="36">
        <v>1576316.63907157</v>
      </c>
      <c r="Q4" s="36">
        <v>1576316.63907157</v>
      </c>
      <c r="R4" s="36">
        <v>1576316.63907157</v>
      </c>
      <c r="S4" s="36">
        <v>1576316.63907157</v>
      </c>
      <c r="T4" s="36">
        <v>1576316.63907157</v>
      </c>
      <c r="U4" s="36">
        <v>1576316.63907157</v>
      </c>
      <c r="V4" s="36">
        <v>1576316.63907157</v>
      </c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</row>
    <row r="5" spans="1:35" customFormat="1" x14ac:dyDescent="0.15">
      <c r="A5" t="s">
        <v>61</v>
      </c>
      <c r="B5" t="s">
        <v>57</v>
      </c>
      <c r="C5" t="s">
        <v>90</v>
      </c>
      <c r="D5">
        <v>2030</v>
      </c>
      <c r="E5">
        <v>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>
        <v>1332134.9175539201</v>
      </c>
      <c r="Q5" s="36">
        <v>1332134.9175539201</v>
      </c>
      <c r="R5" s="36">
        <v>1332134.9175539201</v>
      </c>
      <c r="S5" s="36">
        <v>1332134.9175539201</v>
      </c>
      <c r="T5" s="36">
        <v>1332134.9175539201</v>
      </c>
      <c r="U5" s="36">
        <v>1332134.9175539201</v>
      </c>
      <c r="V5" s="36">
        <v>1332134.9175539201</v>
      </c>
      <c r="W5" s="36">
        <v>1332134.9175539201</v>
      </c>
      <c r="X5" s="36">
        <v>1332134.9175539201</v>
      </c>
      <c r="Y5" s="36">
        <v>1332134.9175539201</v>
      </c>
      <c r="Z5" s="36">
        <v>1332134.9175539201</v>
      </c>
      <c r="AA5" s="36">
        <v>1332134.9175539201</v>
      </c>
      <c r="AB5" s="36">
        <v>1332134.9175539201</v>
      </c>
      <c r="AC5" s="36">
        <v>1332134.9175539201</v>
      </c>
      <c r="AD5" s="36">
        <v>1332134.9175539201</v>
      </c>
      <c r="AE5" s="36"/>
      <c r="AF5" s="36"/>
      <c r="AG5" s="36"/>
      <c r="AH5" s="36"/>
      <c r="AI5" s="36"/>
    </row>
    <row r="6" spans="1:35" customFormat="1" x14ac:dyDescent="0.15">
      <c r="A6" t="s">
        <v>61</v>
      </c>
      <c r="B6" t="s">
        <v>57</v>
      </c>
      <c r="C6" t="s">
        <v>89</v>
      </c>
      <c r="D6">
        <v>2009</v>
      </c>
      <c r="E6">
        <v>0</v>
      </c>
      <c r="F6" s="36">
        <v>4008559.9753119098</v>
      </c>
      <c r="G6" s="36">
        <v>4008559.9753119098</v>
      </c>
      <c r="H6" s="36">
        <v>4008559.9753119098</v>
      </c>
      <c r="I6" s="36">
        <v>4008559.9753119098</v>
      </c>
      <c r="J6" s="36">
        <v>4008559.9753119098</v>
      </c>
      <c r="K6" s="36">
        <v>4008559.9753119098</v>
      </c>
      <c r="L6" s="36">
        <v>4008559.9753119098</v>
      </c>
      <c r="M6" s="36">
        <v>4008559.9753119098</v>
      </c>
      <c r="N6" s="36">
        <v>4008559.9753119098</v>
      </c>
      <c r="O6" s="36">
        <v>4008559.9753119098</v>
      </c>
      <c r="P6" s="36">
        <v>4008559.9753119098</v>
      </c>
      <c r="Q6" s="36">
        <v>4008559.9753119098</v>
      </c>
      <c r="R6" s="36">
        <v>4008559.9753119098</v>
      </c>
      <c r="S6" s="36">
        <v>4008559.9753119098</v>
      </c>
      <c r="T6" s="36">
        <v>4008559.9753119098</v>
      </c>
      <c r="U6" s="36">
        <v>4008559.9753119098</v>
      </c>
      <c r="V6" s="36">
        <v>4008559.9753119098</v>
      </c>
      <c r="W6" s="36">
        <v>4008559.9753119098</v>
      </c>
      <c r="X6" s="36">
        <v>4008559.9753119098</v>
      </c>
      <c r="Y6" s="36">
        <v>4008559.9753119098</v>
      </c>
      <c r="Z6" s="36">
        <v>4008559.9753119098</v>
      </c>
      <c r="AA6" s="36">
        <v>4008559.9753119098</v>
      </c>
      <c r="AB6" s="36">
        <v>4008559.9753119098</v>
      </c>
      <c r="AC6" s="36">
        <v>4008559.9753119098</v>
      </c>
      <c r="AD6" s="36">
        <v>4008559.9753119098</v>
      </c>
      <c r="AE6" s="36">
        <v>4008559.9753119098</v>
      </c>
      <c r="AF6" s="36">
        <v>4008559.9753119098</v>
      </c>
      <c r="AG6" s="36">
        <v>4008559.9753119098</v>
      </c>
      <c r="AH6" s="36">
        <v>4008559.9753119098</v>
      </c>
      <c r="AI6" s="36">
        <v>4008559.9753119098</v>
      </c>
    </row>
    <row r="7" spans="1:35" customFormat="1" x14ac:dyDescent="0.15">
      <c r="A7" t="s">
        <v>61</v>
      </c>
      <c r="B7" t="s">
        <v>57</v>
      </c>
      <c r="C7" t="s">
        <v>88</v>
      </c>
      <c r="D7">
        <v>2018</v>
      </c>
      <c r="E7">
        <v>0</v>
      </c>
      <c r="F7" s="36">
        <v>10604469.7296312</v>
      </c>
      <c r="G7" s="36">
        <v>10604469.7296312</v>
      </c>
      <c r="H7" s="36">
        <v>10604469.7296312</v>
      </c>
      <c r="I7" s="36">
        <v>10604469.7296312</v>
      </c>
      <c r="J7" s="36">
        <v>10604469.7296312</v>
      </c>
      <c r="K7" s="36">
        <v>10604469.7296312</v>
      </c>
      <c r="L7" s="36">
        <v>10604469.7296312</v>
      </c>
      <c r="M7" s="36">
        <v>10604469.7296312</v>
      </c>
      <c r="N7" s="36">
        <v>10604469.7296312</v>
      </c>
      <c r="O7" s="36">
        <v>10604469.7296312</v>
      </c>
      <c r="P7" s="36">
        <v>10604469.7296312</v>
      </c>
      <c r="Q7" s="36">
        <v>10604469.7296312</v>
      </c>
      <c r="R7" s="36">
        <v>10604469.7296312</v>
      </c>
      <c r="S7" s="36">
        <v>10604469.7296312</v>
      </c>
      <c r="T7" s="36">
        <v>10604469.7296312</v>
      </c>
      <c r="U7" s="36">
        <v>10604469.7296312</v>
      </c>
      <c r="V7" s="36">
        <v>10604469.7296312</v>
      </c>
      <c r="W7" s="36">
        <v>10604469.7296312</v>
      </c>
      <c r="X7" s="36">
        <v>10604469.7296312</v>
      </c>
      <c r="Y7" s="36">
        <v>10604469.7296312</v>
      </c>
      <c r="Z7" s="36">
        <v>10604469.7296312</v>
      </c>
      <c r="AA7" s="36">
        <v>10604469.7296312</v>
      </c>
      <c r="AB7" s="36">
        <v>10604469.7296312</v>
      </c>
      <c r="AC7" s="36">
        <v>10604469.7296312</v>
      </c>
      <c r="AD7" s="36">
        <v>10604469.7296312</v>
      </c>
      <c r="AE7" s="36">
        <v>10604469.7296312</v>
      </c>
      <c r="AF7" s="36">
        <v>10604469.7296312</v>
      </c>
      <c r="AG7" s="36">
        <v>10604469.7296312</v>
      </c>
      <c r="AH7" s="36">
        <v>10604469.7296312</v>
      </c>
      <c r="AI7" s="36">
        <v>10604469.7296312</v>
      </c>
    </row>
    <row r="8" spans="1:35" customFormat="1" x14ac:dyDescent="0.15">
      <c r="A8" t="s">
        <v>61</v>
      </c>
      <c r="B8" t="s">
        <v>57</v>
      </c>
      <c r="C8" t="s">
        <v>87</v>
      </c>
      <c r="D8">
        <v>1963</v>
      </c>
      <c r="E8">
        <v>0</v>
      </c>
      <c r="F8" s="36">
        <v>2923050.4155163202</v>
      </c>
      <c r="G8" s="36">
        <v>2923050.4155163202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</row>
    <row r="9" spans="1:35" customFormat="1" x14ac:dyDescent="0.15">
      <c r="A9" t="s">
        <v>61</v>
      </c>
      <c r="B9" t="s">
        <v>57</v>
      </c>
      <c r="C9" t="s">
        <v>86</v>
      </c>
      <c r="D9">
        <v>1964</v>
      </c>
      <c r="E9">
        <v>0</v>
      </c>
      <c r="F9" s="36">
        <v>2928884.7576063699</v>
      </c>
      <c r="G9" s="36">
        <v>2928884.7576063699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</row>
    <row r="10" spans="1:35" customFormat="1" x14ac:dyDescent="0.15">
      <c r="A10" t="s">
        <v>61</v>
      </c>
      <c r="B10" t="s">
        <v>57</v>
      </c>
      <c r="C10" t="s">
        <v>85</v>
      </c>
      <c r="D10">
        <v>1970</v>
      </c>
      <c r="E10">
        <v>0</v>
      </c>
      <c r="F10" s="36">
        <v>3117592.3775458401</v>
      </c>
      <c r="G10" s="36">
        <v>3117592.3775458401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</row>
    <row r="11" spans="1:35" customFormat="1" x14ac:dyDescent="0.15">
      <c r="A11" t="s">
        <v>61</v>
      </c>
      <c r="B11" t="s">
        <v>57</v>
      </c>
      <c r="C11" t="s">
        <v>84</v>
      </c>
      <c r="D11">
        <v>1972</v>
      </c>
      <c r="E11">
        <v>0</v>
      </c>
      <c r="F11" s="36">
        <v>3108129.0332804299</v>
      </c>
      <c r="G11" s="36">
        <v>3108129.0332804299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</row>
    <row r="12" spans="1:35" customFormat="1" x14ac:dyDescent="0.15">
      <c r="A12" t="s">
        <v>61</v>
      </c>
      <c r="B12" t="s">
        <v>57</v>
      </c>
      <c r="C12" t="s">
        <v>83</v>
      </c>
      <c r="D12">
        <v>1974</v>
      </c>
      <c r="E12">
        <v>0</v>
      </c>
      <c r="F12" s="36">
        <v>4703011.8157371096</v>
      </c>
      <c r="G12" s="36">
        <v>4703011.8157371096</v>
      </c>
      <c r="H12" s="36">
        <v>4703011.8157371096</v>
      </c>
      <c r="I12" s="36">
        <v>4703011.8157371096</v>
      </c>
      <c r="J12" s="36">
        <v>4703011.8157371096</v>
      </c>
      <c r="K12" s="36">
        <v>4703011.8157371096</v>
      </c>
      <c r="L12" s="36">
        <v>4703011.8157371096</v>
      </c>
      <c r="M12" s="36">
        <v>4703011.8157371096</v>
      </c>
      <c r="N12" s="36">
        <v>4703011.8157371096</v>
      </c>
      <c r="O12" s="36">
        <v>4703011.8157371096</v>
      </c>
      <c r="P12" s="36">
        <v>4703011.8157371096</v>
      </c>
      <c r="Q12" s="36">
        <v>4703011.8157371096</v>
      </c>
      <c r="R12" s="36">
        <v>4703011.8157371096</v>
      </c>
      <c r="S12" s="36">
        <v>4703011.8157371096</v>
      </c>
      <c r="T12" s="36">
        <v>4703011.8157371096</v>
      </c>
      <c r="U12" s="36">
        <v>4703011.8157371096</v>
      </c>
      <c r="V12" s="36">
        <v>4703011.8157371096</v>
      </c>
      <c r="W12" s="36">
        <v>4703011.8157371096</v>
      </c>
      <c r="X12" s="36">
        <v>4703011.8157371096</v>
      </c>
      <c r="Y12" s="36">
        <v>4703011.8157371096</v>
      </c>
      <c r="Z12" s="36">
        <v>4703011.8157371096</v>
      </c>
      <c r="AA12" s="36">
        <v>4703011.8157371096</v>
      </c>
      <c r="AB12" s="36">
        <v>4703011.8157371096</v>
      </c>
      <c r="AC12" s="36">
        <v>4703011.8157371096</v>
      </c>
      <c r="AD12" s="36">
        <v>4703011.8157371096</v>
      </c>
      <c r="AE12" s="36"/>
      <c r="AF12" s="36"/>
      <c r="AG12" s="36"/>
      <c r="AH12" s="36"/>
      <c r="AI12" s="36"/>
    </row>
    <row r="13" spans="1:35" customFormat="1" x14ac:dyDescent="0.15">
      <c r="A13" t="s">
        <v>61</v>
      </c>
      <c r="B13" t="s">
        <v>57</v>
      </c>
      <c r="C13" t="s">
        <v>82</v>
      </c>
      <c r="D13">
        <v>1981</v>
      </c>
      <c r="E13">
        <v>0</v>
      </c>
      <c r="F13" s="36">
        <v>4745297.4663614696</v>
      </c>
      <c r="G13" s="36">
        <v>4745297.4663614696</v>
      </c>
      <c r="H13" s="36">
        <v>4745297.4663614696</v>
      </c>
      <c r="I13" s="36">
        <v>4745297.4663614696</v>
      </c>
      <c r="J13" s="36">
        <v>4745297.4663614696</v>
      </c>
      <c r="K13" s="36">
        <v>4745297.4663614696</v>
      </c>
      <c r="L13" s="36">
        <v>4745297.4663614696</v>
      </c>
      <c r="M13" s="36">
        <v>4745297.4663614696</v>
      </c>
      <c r="N13" s="36">
        <v>4745297.4663614696</v>
      </c>
      <c r="O13" s="36">
        <v>4745297.4663614696</v>
      </c>
      <c r="P13" s="36">
        <v>4745297.4663614696</v>
      </c>
      <c r="Q13" s="36">
        <v>4745297.4663614696</v>
      </c>
      <c r="R13" s="36">
        <v>4745297.4663614696</v>
      </c>
      <c r="S13" s="36">
        <v>4745297.4663614696</v>
      </c>
      <c r="T13" s="36">
        <v>4745297.4663614696</v>
      </c>
      <c r="U13" s="36">
        <v>4745297.4663614696</v>
      </c>
      <c r="V13" s="36">
        <v>4745297.4663614696</v>
      </c>
      <c r="W13" s="36">
        <v>4745297.4663614696</v>
      </c>
      <c r="X13" s="36">
        <v>4745297.4663614696</v>
      </c>
      <c r="Y13" s="36">
        <v>4745297.4663614696</v>
      </c>
      <c r="Z13" s="36">
        <v>4745297.4663614696</v>
      </c>
      <c r="AA13" s="36">
        <v>4745297.4663614696</v>
      </c>
      <c r="AB13" s="36">
        <v>4745297.4663614696</v>
      </c>
      <c r="AC13" s="36">
        <v>4745297.4663614696</v>
      </c>
      <c r="AD13" s="36">
        <v>4745297.4663614696</v>
      </c>
      <c r="AE13" s="36"/>
      <c r="AF13" s="36"/>
      <c r="AG13" s="36"/>
      <c r="AH13" s="36"/>
      <c r="AI13" s="36"/>
    </row>
    <row r="14" spans="1:35" customFormat="1" x14ac:dyDescent="0.15">
      <c r="A14" t="s">
        <v>61</v>
      </c>
      <c r="B14" t="s">
        <v>57</v>
      </c>
      <c r="C14" t="s">
        <v>81</v>
      </c>
      <c r="D14">
        <v>1973</v>
      </c>
      <c r="E14">
        <v>0</v>
      </c>
      <c r="F14" s="36">
        <v>1739106.4230390501</v>
      </c>
      <c r="G14" s="36">
        <v>1739106.4230390501</v>
      </c>
      <c r="H14" s="36">
        <v>1739106.4230390501</v>
      </c>
      <c r="I14" s="36">
        <v>1739106.4230390501</v>
      </c>
      <c r="J14" s="36">
        <v>1739106.4230390501</v>
      </c>
      <c r="K14" s="36">
        <v>1739106.4230390501</v>
      </c>
      <c r="L14" s="36">
        <v>1739106.4230390501</v>
      </c>
      <c r="M14" s="36">
        <v>1739106.4230390501</v>
      </c>
      <c r="N14" s="36">
        <v>1739106.4230390501</v>
      </c>
      <c r="O14" s="36">
        <v>1739106.4230390501</v>
      </c>
      <c r="P14" s="36">
        <v>1739106.4230390501</v>
      </c>
      <c r="Q14" s="36">
        <v>1739106.4230390501</v>
      </c>
      <c r="R14" s="36">
        <v>1739106.4230390501</v>
      </c>
      <c r="S14" s="36">
        <v>1739106.4230390501</v>
      </c>
      <c r="T14" s="36">
        <v>1739106.4230390501</v>
      </c>
      <c r="U14" s="36">
        <v>1739106.4230390501</v>
      </c>
      <c r="V14" s="36">
        <v>1739106.4230390501</v>
      </c>
      <c r="W14" s="36">
        <v>1739106.4230390501</v>
      </c>
      <c r="X14" s="36">
        <v>1739106.4230390501</v>
      </c>
      <c r="Y14" s="36">
        <v>1739106.4230390501</v>
      </c>
      <c r="Z14" s="36">
        <v>1739106.4230390501</v>
      </c>
      <c r="AA14" s="36">
        <v>1739106.4230390501</v>
      </c>
      <c r="AB14" s="36">
        <v>1739106.4230390501</v>
      </c>
      <c r="AC14" s="36">
        <v>1739106.4230390501</v>
      </c>
      <c r="AD14" s="36">
        <v>1739106.4230390501</v>
      </c>
      <c r="AE14" s="36">
        <v>1739106.4230390501</v>
      </c>
      <c r="AF14" s="36">
        <v>1739106.4230390501</v>
      </c>
      <c r="AG14" s="36">
        <v>1739106.4230390501</v>
      </c>
      <c r="AH14" s="36">
        <v>1739106.4230390501</v>
      </c>
      <c r="AI14" s="36">
        <v>1739106.4230390501</v>
      </c>
    </row>
    <row r="15" spans="1:35" customFormat="1" x14ac:dyDescent="0.15">
      <c r="A15" t="s">
        <v>61</v>
      </c>
      <c r="B15" t="s">
        <v>57</v>
      </c>
      <c r="C15" t="s">
        <v>80</v>
      </c>
      <c r="D15">
        <v>1961</v>
      </c>
      <c r="E15">
        <v>0</v>
      </c>
      <c r="F15" s="36">
        <v>1897858.04140873</v>
      </c>
      <c r="G15" s="36">
        <v>1897858.04140873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</row>
    <row r="16" spans="1:35" customFormat="1" x14ac:dyDescent="0.15">
      <c r="A16" t="s">
        <v>61</v>
      </c>
      <c r="B16" t="s">
        <v>57</v>
      </c>
      <c r="C16" t="s">
        <v>79</v>
      </c>
      <c r="D16">
        <v>1966</v>
      </c>
      <c r="E16">
        <v>0</v>
      </c>
      <c r="F16" s="36">
        <v>2970370.5487661399</v>
      </c>
      <c r="G16" s="36">
        <v>2970370.5487661399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</row>
    <row r="17" spans="1:35" customFormat="1" x14ac:dyDescent="0.15">
      <c r="A17" t="s">
        <v>61</v>
      </c>
      <c r="B17" t="s">
        <v>57</v>
      </c>
      <c r="C17" t="s">
        <v>78</v>
      </c>
      <c r="D17">
        <v>1968</v>
      </c>
      <c r="E17">
        <v>0</v>
      </c>
      <c r="F17" s="36">
        <v>3100277.88349341</v>
      </c>
      <c r="G17" s="36">
        <v>3100277.88349341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</row>
    <row r="18" spans="1:35" customFormat="1" x14ac:dyDescent="0.15">
      <c r="A18" t="s">
        <v>61</v>
      </c>
      <c r="B18" t="s">
        <v>57</v>
      </c>
      <c r="C18" t="s">
        <v>77</v>
      </c>
      <c r="D18">
        <v>1973</v>
      </c>
      <c r="E18">
        <v>0</v>
      </c>
      <c r="F18" s="36">
        <v>1843661.9194141401</v>
      </c>
      <c r="G18" s="36">
        <v>1843661.9194141401</v>
      </c>
      <c r="H18" s="36">
        <v>1843661.9194141401</v>
      </c>
      <c r="I18" s="36">
        <v>1843661.9194141401</v>
      </c>
      <c r="J18" s="36">
        <v>1843661.9194141401</v>
      </c>
      <c r="K18" s="36">
        <v>1843661.9194141401</v>
      </c>
      <c r="L18" s="36">
        <v>1843661.9194141401</v>
      </c>
      <c r="M18" s="36">
        <v>1843661.9194141401</v>
      </c>
      <c r="N18" s="36">
        <v>1843661.9194141401</v>
      </c>
      <c r="O18" s="36">
        <v>1843661.9194141401</v>
      </c>
      <c r="P18" s="36">
        <v>1843661.9194141401</v>
      </c>
      <c r="Q18" s="36">
        <v>1843661.9194141401</v>
      </c>
      <c r="R18" s="36">
        <v>1843661.9194141401</v>
      </c>
      <c r="S18" s="36">
        <v>1843661.9194141401</v>
      </c>
      <c r="T18" s="36">
        <v>1843661.9194141401</v>
      </c>
      <c r="U18" s="36">
        <v>1843661.9194141401</v>
      </c>
      <c r="V18" s="36">
        <v>1843661.9194141401</v>
      </c>
      <c r="W18" s="36">
        <v>1843661.9194141401</v>
      </c>
      <c r="X18" s="36">
        <v>1843661.9194141401</v>
      </c>
      <c r="Y18" s="36">
        <v>1843661.9194141401</v>
      </c>
      <c r="Z18" s="36">
        <v>1843661.9194141401</v>
      </c>
      <c r="AA18" s="36">
        <v>1843661.9194141401</v>
      </c>
      <c r="AB18" s="36">
        <v>1843661.9194141401</v>
      </c>
      <c r="AC18" s="36">
        <v>1843661.9194141401</v>
      </c>
      <c r="AD18" s="36">
        <v>1843661.9194141401</v>
      </c>
      <c r="AE18" s="36">
        <v>1843661.9194141401</v>
      </c>
      <c r="AF18" s="36">
        <v>1843661.9194141401</v>
      </c>
      <c r="AG18" s="36">
        <v>1843661.9194141401</v>
      </c>
      <c r="AH18" s="36">
        <v>1843661.9194141401</v>
      </c>
      <c r="AI18" s="36">
        <v>1843661.9194141401</v>
      </c>
    </row>
    <row r="19" spans="1:35" customFormat="1" x14ac:dyDescent="0.15">
      <c r="A19" t="s">
        <v>61</v>
      </c>
      <c r="B19" t="s">
        <v>56</v>
      </c>
      <c r="C19" t="s">
        <v>90</v>
      </c>
      <c r="D19">
        <v>2020</v>
      </c>
      <c r="E19">
        <v>0</v>
      </c>
      <c r="F19" s="36">
        <v>26.888482331235299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</row>
    <row r="20" spans="1:35" customFormat="1" x14ac:dyDescent="0.15">
      <c r="A20" t="s">
        <v>61</v>
      </c>
      <c r="B20" t="s">
        <v>56</v>
      </c>
      <c r="C20" t="s">
        <v>90</v>
      </c>
      <c r="D20">
        <v>2022</v>
      </c>
      <c r="E20">
        <v>0</v>
      </c>
      <c r="F20" s="36"/>
      <c r="G20" s="36"/>
      <c r="H20" s="36">
        <v>18.7710158084551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</row>
    <row r="21" spans="1:35" customFormat="1" x14ac:dyDescent="0.15">
      <c r="A21" t="s">
        <v>61</v>
      </c>
      <c r="B21" t="s">
        <v>56</v>
      </c>
      <c r="C21" t="s">
        <v>90</v>
      </c>
      <c r="D21">
        <v>2030</v>
      </c>
      <c r="E21">
        <v>0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>
        <v>22.658539465396299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</row>
    <row r="22" spans="1:35" customFormat="1" x14ac:dyDescent="0.15">
      <c r="A22" t="s">
        <v>61</v>
      </c>
      <c r="B22" t="s">
        <v>55</v>
      </c>
      <c r="C22" t="s">
        <v>91</v>
      </c>
      <c r="D22">
        <v>2013</v>
      </c>
      <c r="E22">
        <v>0</v>
      </c>
      <c r="F22" s="36">
        <v>8</v>
      </c>
      <c r="G22" s="36">
        <v>8</v>
      </c>
      <c r="H22" s="36">
        <v>8</v>
      </c>
      <c r="I22" s="36">
        <v>8</v>
      </c>
      <c r="J22" s="36">
        <v>8</v>
      </c>
      <c r="K22" s="36">
        <v>8</v>
      </c>
      <c r="L22" s="36">
        <v>8</v>
      </c>
      <c r="M22" s="36">
        <v>8</v>
      </c>
      <c r="N22" s="36">
        <v>8</v>
      </c>
      <c r="O22" s="36">
        <v>8</v>
      </c>
      <c r="P22" s="36">
        <v>8</v>
      </c>
      <c r="Q22" s="36">
        <v>8</v>
      </c>
      <c r="R22" s="36">
        <v>8</v>
      </c>
      <c r="S22" s="36">
        <v>8</v>
      </c>
      <c r="T22" s="36">
        <v>8</v>
      </c>
      <c r="U22" s="36">
        <v>8</v>
      </c>
      <c r="V22" s="36">
        <v>8</v>
      </c>
      <c r="W22" s="36">
        <v>8</v>
      </c>
      <c r="X22" s="36">
        <v>8</v>
      </c>
      <c r="Y22" s="36">
        <v>8</v>
      </c>
      <c r="Z22" s="36">
        <v>8</v>
      </c>
      <c r="AA22" s="36">
        <v>8</v>
      </c>
      <c r="AB22" s="36">
        <v>8</v>
      </c>
      <c r="AC22" s="36">
        <v>8</v>
      </c>
      <c r="AD22" s="36">
        <v>8</v>
      </c>
      <c r="AE22" s="36">
        <v>8</v>
      </c>
      <c r="AF22" s="36">
        <v>8</v>
      </c>
      <c r="AG22" s="36">
        <v>8</v>
      </c>
      <c r="AH22" s="36">
        <v>8</v>
      </c>
      <c r="AI22" s="36">
        <v>8</v>
      </c>
    </row>
    <row r="23" spans="1:35" customFormat="1" x14ac:dyDescent="0.15">
      <c r="A23" t="s">
        <v>61</v>
      </c>
      <c r="B23" t="s">
        <v>55</v>
      </c>
      <c r="C23" t="s">
        <v>90</v>
      </c>
      <c r="D23">
        <v>2020</v>
      </c>
      <c r="E23">
        <v>0</v>
      </c>
      <c r="F23" s="36">
        <v>26.888482331235299</v>
      </c>
      <c r="G23" s="36">
        <v>26.888482331235299</v>
      </c>
      <c r="H23" s="36">
        <v>26.888482331235299</v>
      </c>
      <c r="I23" s="36">
        <v>26.888482331235299</v>
      </c>
      <c r="J23" s="36">
        <v>26.888482331235299</v>
      </c>
      <c r="K23" s="36">
        <v>26.888482331235299</v>
      </c>
      <c r="L23" s="36">
        <v>26.888482331235299</v>
      </c>
      <c r="M23" s="36">
        <v>26.888482331235299</v>
      </c>
      <c r="N23" s="36">
        <v>26.888482331235299</v>
      </c>
      <c r="O23" s="36">
        <v>26.888482331235299</v>
      </c>
      <c r="P23" s="36">
        <v>26.888482331235299</v>
      </c>
      <c r="Q23" s="36">
        <v>26.888482331235299</v>
      </c>
      <c r="R23" s="36">
        <v>26.888482331235299</v>
      </c>
      <c r="S23" s="36">
        <v>26.888482331235299</v>
      </c>
      <c r="T23" s="36">
        <v>26.888482331235299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</row>
    <row r="24" spans="1:35" customFormat="1" x14ac:dyDescent="0.15">
      <c r="A24" t="s">
        <v>61</v>
      </c>
      <c r="B24" t="s">
        <v>55</v>
      </c>
      <c r="C24" t="s">
        <v>90</v>
      </c>
      <c r="D24">
        <v>2022</v>
      </c>
      <c r="E24">
        <v>0</v>
      </c>
      <c r="F24" s="36"/>
      <c r="G24" s="36"/>
      <c r="H24" s="36">
        <v>18.7710158084551</v>
      </c>
      <c r="I24" s="36">
        <v>18.7710158084551</v>
      </c>
      <c r="J24" s="36">
        <v>18.7710158084551</v>
      </c>
      <c r="K24" s="36">
        <v>18.7710158084551</v>
      </c>
      <c r="L24" s="36">
        <v>18.7710158084551</v>
      </c>
      <c r="M24" s="36">
        <v>18.7710158084551</v>
      </c>
      <c r="N24" s="36">
        <v>18.7710158084551</v>
      </c>
      <c r="O24" s="36">
        <v>18.7710158084551</v>
      </c>
      <c r="P24" s="36">
        <v>18.7710158084551</v>
      </c>
      <c r="Q24" s="36">
        <v>18.7710158084551</v>
      </c>
      <c r="R24" s="36">
        <v>18.7710158084551</v>
      </c>
      <c r="S24" s="36">
        <v>18.7710158084551</v>
      </c>
      <c r="T24" s="36">
        <v>18.7710158084551</v>
      </c>
      <c r="U24" s="36">
        <v>18.7710158084551</v>
      </c>
      <c r="V24" s="36">
        <v>18.7710158084551</v>
      </c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</row>
    <row r="25" spans="1:35" customFormat="1" x14ac:dyDescent="0.15">
      <c r="A25" t="s">
        <v>61</v>
      </c>
      <c r="B25" t="s">
        <v>55</v>
      </c>
      <c r="C25" t="s">
        <v>90</v>
      </c>
      <c r="D25">
        <v>2030</v>
      </c>
      <c r="E25">
        <v>0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>
        <v>22.658539465396299</v>
      </c>
      <c r="Q25" s="36">
        <v>22.658539465396299</v>
      </c>
      <c r="R25" s="36">
        <v>22.658539465396299</v>
      </c>
      <c r="S25" s="36">
        <v>22.658539465396299</v>
      </c>
      <c r="T25" s="36">
        <v>22.658539465396299</v>
      </c>
      <c r="U25" s="36">
        <v>22.658539465396299</v>
      </c>
      <c r="V25" s="36">
        <v>22.658539465396299</v>
      </c>
      <c r="W25" s="36">
        <v>22.658539465396299</v>
      </c>
      <c r="X25" s="36">
        <v>22.658539465396299</v>
      </c>
      <c r="Y25" s="36">
        <v>22.658539465396299</v>
      </c>
      <c r="Z25" s="36">
        <v>22.658539465396299</v>
      </c>
      <c r="AA25" s="36">
        <v>22.658539465396299</v>
      </c>
      <c r="AB25" s="36">
        <v>22.658539465396299</v>
      </c>
      <c r="AC25" s="36">
        <v>22.658539465396299</v>
      </c>
      <c r="AD25" s="36">
        <v>22.658539465396299</v>
      </c>
      <c r="AE25" s="36"/>
      <c r="AF25" s="36"/>
      <c r="AG25" s="36"/>
      <c r="AH25" s="36"/>
      <c r="AI25" s="36"/>
    </row>
    <row r="26" spans="1:35" customFormat="1" x14ac:dyDescent="0.15">
      <c r="A26" t="s">
        <v>61</v>
      </c>
      <c r="B26" t="s">
        <v>55</v>
      </c>
      <c r="C26" t="s">
        <v>89</v>
      </c>
      <c r="D26">
        <v>2009</v>
      </c>
      <c r="E26">
        <v>0</v>
      </c>
      <c r="F26" s="36">
        <v>113</v>
      </c>
      <c r="G26" s="36">
        <v>113</v>
      </c>
      <c r="H26" s="36">
        <v>113</v>
      </c>
      <c r="I26" s="36">
        <v>113</v>
      </c>
      <c r="J26" s="36">
        <v>113</v>
      </c>
      <c r="K26" s="36">
        <v>113</v>
      </c>
      <c r="L26" s="36">
        <v>113</v>
      </c>
      <c r="M26" s="36">
        <v>113</v>
      </c>
      <c r="N26" s="36">
        <v>113</v>
      </c>
      <c r="O26" s="36">
        <v>113</v>
      </c>
      <c r="P26" s="36">
        <v>113</v>
      </c>
      <c r="Q26" s="36">
        <v>113</v>
      </c>
      <c r="R26" s="36">
        <v>113</v>
      </c>
      <c r="S26" s="36">
        <v>113</v>
      </c>
      <c r="T26" s="36">
        <v>113</v>
      </c>
      <c r="U26" s="36">
        <v>113</v>
      </c>
      <c r="V26" s="36">
        <v>113</v>
      </c>
      <c r="W26" s="36">
        <v>113</v>
      </c>
      <c r="X26" s="36">
        <v>113</v>
      </c>
      <c r="Y26" s="36">
        <v>113</v>
      </c>
      <c r="Z26" s="36">
        <v>113</v>
      </c>
      <c r="AA26" s="36">
        <v>113</v>
      </c>
      <c r="AB26" s="36">
        <v>113</v>
      </c>
      <c r="AC26" s="36">
        <v>113</v>
      </c>
      <c r="AD26" s="36">
        <v>113</v>
      </c>
      <c r="AE26" s="36">
        <v>113</v>
      </c>
      <c r="AF26" s="36">
        <v>113</v>
      </c>
      <c r="AG26" s="36">
        <v>113</v>
      </c>
      <c r="AH26" s="36">
        <v>113</v>
      </c>
      <c r="AI26" s="36">
        <v>113</v>
      </c>
    </row>
    <row r="27" spans="1:35" customFormat="1" x14ac:dyDescent="0.15">
      <c r="A27" t="s">
        <v>61</v>
      </c>
      <c r="B27" t="s">
        <v>55</v>
      </c>
      <c r="C27" t="s">
        <v>88</v>
      </c>
      <c r="D27">
        <v>2018</v>
      </c>
      <c r="E27">
        <v>0</v>
      </c>
      <c r="F27" s="36">
        <v>48.84</v>
      </c>
      <c r="G27" s="36">
        <v>48.84</v>
      </c>
      <c r="H27" s="36">
        <v>48.84</v>
      </c>
      <c r="I27" s="36">
        <v>48.84</v>
      </c>
      <c r="J27" s="36">
        <v>48.84</v>
      </c>
      <c r="K27" s="36">
        <v>48.84</v>
      </c>
      <c r="L27" s="36">
        <v>48.84</v>
      </c>
      <c r="M27" s="36">
        <v>48.84</v>
      </c>
      <c r="N27" s="36">
        <v>48.84</v>
      </c>
      <c r="O27" s="36">
        <v>48.84</v>
      </c>
      <c r="P27" s="36">
        <v>48.84</v>
      </c>
      <c r="Q27" s="36">
        <v>48.84</v>
      </c>
      <c r="R27" s="36">
        <v>48.84</v>
      </c>
      <c r="S27" s="36">
        <v>48.84</v>
      </c>
      <c r="T27" s="36">
        <v>48.84</v>
      </c>
      <c r="U27" s="36">
        <v>48.84</v>
      </c>
      <c r="V27" s="36">
        <v>48.84</v>
      </c>
      <c r="W27" s="36">
        <v>48.84</v>
      </c>
      <c r="X27" s="36">
        <v>48.84</v>
      </c>
      <c r="Y27" s="36">
        <v>48.84</v>
      </c>
      <c r="Z27" s="36">
        <v>48.84</v>
      </c>
      <c r="AA27" s="36">
        <v>48.84</v>
      </c>
      <c r="AB27" s="36">
        <v>48.84</v>
      </c>
      <c r="AC27" s="36">
        <v>48.84</v>
      </c>
      <c r="AD27" s="36">
        <v>48.84</v>
      </c>
      <c r="AE27" s="36">
        <v>48.84</v>
      </c>
      <c r="AF27" s="36">
        <v>48.84</v>
      </c>
      <c r="AG27" s="36">
        <v>48.84</v>
      </c>
      <c r="AH27" s="36">
        <v>48.84</v>
      </c>
      <c r="AI27" s="36">
        <v>48.84</v>
      </c>
    </row>
    <row r="28" spans="1:35" customFormat="1" x14ac:dyDescent="0.15">
      <c r="A28" t="s">
        <v>61</v>
      </c>
      <c r="B28" t="s">
        <v>55</v>
      </c>
      <c r="C28" t="s">
        <v>87</v>
      </c>
      <c r="D28">
        <v>1963</v>
      </c>
      <c r="E28">
        <v>0</v>
      </c>
      <c r="F28" s="36">
        <v>82.1</v>
      </c>
      <c r="G28" s="36">
        <v>82.1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</row>
    <row r="29" spans="1:35" customFormat="1" x14ac:dyDescent="0.15">
      <c r="A29" t="s">
        <v>61</v>
      </c>
      <c r="B29" t="s">
        <v>55</v>
      </c>
      <c r="C29" t="s">
        <v>86</v>
      </c>
      <c r="D29">
        <v>1964</v>
      </c>
      <c r="E29">
        <v>0</v>
      </c>
      <c r="F29" s="36">
        <v>82.1</v>
      </c>
      <c r="G29" s="36">
        <v>82.1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</row>
    <row r="30" spans="1:35" customFormat="1" x14ac:dyDescent="0.15">
      <c r="A30" t="s">
        <v>61</v>
      </c>
      <c r="B30" t="s">
        <v>55</v>
      </c>
      <c r="C30" t="s">
        <v>85</v>
      </c>
      <c r="D30">
        <v>1970</v>
      </c>
      <c r="E30">
        <v>0</v>
      </c>
      <c r="F30" s="36">
        <v>86.1</v>
      </c>
      <c r="G30" s="36">
        <v>86.1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</row>
    <row r="31" spans="1:35" customFormat="1" x14ac:dyDescent="0.15">
      <c r="A31" t="s">
        <v>61</v>
      </c>
      <c r="B31" t="s">
        <v>55</v>
      </c>
      <c r="C31" t="s">
        <v>84</v>
      </c>
      <c r="D31">
        <v>1972</v>
      </c>
      <c r="E31">
        <v>0</v>
      </c>
      <c r="F31" s="36">
        <v>85.3</v>
      </c>
      <c r="G31" s="36">
        <v>85.3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</row>
    <row r="32" spans="1:35" customFormat="1" x14ac:dyDescent="0.15">
      <c r="A32" t="s">
        <v>61</v>
      </c>
      <c r="B32" t="s">
        <v>55</v>
      </c>
      <c r="C32" t="s">
        <v>83</v>
      </c>
      <c r="D32">
        <v>1974</v>
      </c>
      <c r="E32">
        <v>0</v>
      </c>
      <c r="F32" s="36">
        <v>134.30000000000001</v>
      </c>
      <c r="G32" s="36">
        <v>134.30000000000001</v>
      </c>
      <c r="H32" s="36">
        <v>134.30000000000001</v>
      </c>
      <c r="I32" s="36">
        <v>134.30000000000001</v>
      </c>
      <c r="J32" s="36">
        <v>134.30000000000001</v>
      </c>
      <c r="K32" s="36">
        <v>134.30000000000001</v>
      </c>
      <c r="L32" s="36">
        <v>134.30000000000001</v>
      </c>
      <c r="M32" s="36">
        <v>134.30000000000001</v>
      </c>
      <c r="N32" s="36">
        <v>134.30000000000001</v>
      </c>
      <c r="O32" s="36">
        <v>134.30000000000001</v>
      </c>
      <c r="P32" s="36">
        <v>134.30000000000001</v>
      </c>
      <c r="Q32" s="36">
        <v>134.30000000000001</v>
      </c>
      <c r="R32" s="36">
        <v>134.30000000000001</v>
      </c>
      <c r="S32" s="36">
        <v>134.30000000000001</v>
      </c>
      <c r="T32" s="36">
        <v>134.30000000000001</v>
      </c>
      <c r="U32" s="36">
        <v>134.30000000000001</v>
      </c>
      <c r="V32" s="36">
        <v>134.30000000000001</v>
      </c>
      <c r="W32" s="36">
        <v>134.30000000000001</v>
      </c>
      <c r="X32" s="36">
        <v>134.30000000000001</v>
      </c>
      <c r="Y32" s="36">
        <v>134.30000000000001</v>
      </c>
      <c r="Z32" s="36">
        <v>134.30000000000001</v>
      </c>
      <c r="AA32" s="36">
        <v>134.30000000000001</v>
      </c>
      <c r="AB32" s="36">
        <v>134.30000000000001</v>
      </c>
      <c r="AC32" s="36">
        <v>134.30000000000001</v>
      </c>
      <c r="AD32" s="36">
        <v>134.30000000000001</v>
      </c>
      <c r="AE32" s="36"/>
      <c r="AF32" s="36"/>
      <c r="AG32" s="36"/>
      <c r="AH32" s="36"/>
      <c r="AI32" s="36"/>
    </row>
    <row r="33" spans="1:35" customFormat="1" x14ac:dyDescent="0.15">
      <c r="A33" t="s">
        <v>61</v>
      </c>
      <c r="B33" t="s">
        <v>55</v>
      </c>
      <c r="C33" t="s">
        <v>82</v>
      </c>
      <c r="D33">
        <v>1981</v>
      </c>
      <c r="E33">
        <v>0</v>
      </c>
      <c r="F33" s="36">
        <v>134.4</v>
      </c>
      <c r="G33" s="36">
        <v>134.4</v>
      </c>
      <c r="H33" s="36">
        <v>134.4</v>
      </c>
      <c r="I33" s="36">
        <v>134.4</v>
      </c>
      <c r="J33" s="36">
        <v>134.4</v>
      </c>
      <c r="K33" s="36">
        <v>134.4</v>
      </c>
      <c r="L33" s="36">
        <v>134.4</v>
      </c>
      <c r="M33" s="36">
        <v>134.4</v>
      </c>
      <c r="N33" s="36">
        <v>134.4</v>
      </c>
      <c r="O33" s="36">
        <v>134.4</v>
      </c>
      <c r="P33" s="36">
        <v>134.4</v>
      </c>
      <c r="Q33" s="36">
        <v>134.4</v>
      </c>
      <c r="R33" s="36">
        <v>134.4</v>
      </c>
      <c r="S33" s="36">
        <v>134.4</v>
      </c>
      <c r="T33" s="36">
        <v>134.4</v>
      </c>
      <c r="U33" s="36">
        <v>134.4</v>
      </c>
      <c r="V33" s="36">
        <v>134.4</v>
      </c>
      <c r="W33" s="36">
        <v>134.4</v>
      </c>
      <c r="X33" s="36">
        <v>134.4</v>
      </c>
      <c r="Y33" s="36">
        <v>134.4</v>
      </c>
      <c r="Z33" s="36">
        <v>134.4</v>
      </c>
      <c r="AA33" s="36">
        <v>134.4</v>
      </c>
      <c r="AB33" s="36">
        <v>134.4</v>
      </c>
      <c r="AC33" s="36">
        <v>134.4</v>
      </c>
      <c r="AD33" s="36">
        <v>134.4</v>
      </c>
      <c r="AE33" s="36"/>
      <c r="AF33" s="36"/>
      <c r="AG33" s="36"/>
      <c r="AH33" s="36"/>
      <c r="AI33" s="36"/>
    </row>
    <row r="34" spans="1:35" customFormat="1" x14ac:dyDescent="0.15">
      <c r="A34" t="s">
        <v>61</v>
      </c>
      <c r="B34" t="s">
        <v>55</v>
      </c>
      <c r="C34" t="s">
        <v>81</v>
      </c>
      <c r="D34">
        <v>1973</v>
      </c>
      <c r="E34">
        <v>0</v>
      </c>
      <c r="F34" s="36">
        <v>49.9</v>
      </c>
      <c r="G34" s="36">
        <v>49.9</v>
      </c>
      <c r="H34" s="36">
        <v>49.9</v>
      </c>
      <c r="I34" s="36">
        <v>49.9</v>
      </c>
      <c r="J34" s="36">
        <v>49.9</v>
      </c>
      <c r="K34" s="36">
        <v>49.9</v>
      </c>
      <c r="L34" s="36">
        <v>49.9</v>
      </c>
      <c r="M34" s="36">
        <v>49.9</v>
      </c>
      <c r="N34" s="36">
        <v>49.9</v>
      </c>
      <c r="O34" s="36">
        <v>49.9</v>
      </c>
      <c r="P34" s="36">
        <v>49.9</v>
      </c>
      <c r="Q34" s="36">
        <v>49.9</v>
      </c>
      <c r="R34" s="36">
        <v>49.9</v>
      </c>
      <c r="S34" s="36">
        <v>49.9</v>
      </c>
      <c r="T34" s="36">
        <v>49.9</v>
      </c>
      <c r="U34" s="36">
        <v>49.9</v>
      </c>
      <c r="V34" s="36">
        <v>49.9</v>
      </c>
      <c r="W34" s="36">
        <v>49.9</v>
      </c>
      <c r="X34" s="36">
        <v>49.9</v>
      </c>
      <c r="Y34" s="36">
        <v>49.9</v>
      </c>
      <c r="Z34" s="36">
        <v>49.9</v>
      </c>
      <c r="AA34" s="36">
        <v>49.9</v>
      </c>
      <c r="AB34" s="36">
        <v>49.9</v>
      </c>
      <c r="AC34" s="36">
        <v>49.9</v>
      </c>
      <c r="AD34" s="36">
        <v>49.9</v>
      </c>
      <c r="AE34" s="36">
        <v>49.9</v>
      </c>
      <c r="AF34" s="36">
        <v>49.9</v>
      </c>
      <c r="AG34" s="36">
        <v>49.9</v>
      </c>
      <c r="AH34" s="36">
        <v>49.9</v>
      </c>
      <c r="AI34" s="36">
        <v>49.9</v>
      </c>
    </row>
    <row r="35" spans="1:35" customFormat="1" x14ac:dyDescent="0.15">
      <c r="A35" t="s">
        <v>61</v>
      </c>
      <c r="B35" t="s">
        <v>55</v>
      </c>
      <c r="C35" t="s">
        <v>80</v>
      </c>
      <c r="D35">
        <v>1961</v>
      </c>
      <c r="E35">
        <v>0</v>
      </c>
      <c r="F35" s="36">
        <v>53.5</v>
      </c>
      <c r="G35" s="36">
        <v>53.5</v>
      </c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</row>
    <row r="36" spans="1:35" customFormat="1" x14ac:dyDescent="0.15">
      <c r="A36" t="s">
        <v>61</v>
      </c>
      <c r="B36" t="s">
        <v>55</v>
      </c>
      <c r="C36" t="s">
        <v>79</v>
      </c>
      <c r="D36">
        <v>1966</v>
      </c>
      <c r="E36">
        <v>0</v>
      </c>
      <c r="F36" s="36">
        <v>82.9</v>
      </c>
      <c r="G36" s="36">
        <v>82.9</v>
      </c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</row>
    <row r="37" spans="1:35" customFormat="1" x14ac:dyDescent="0.15">
      <c r="A37" t="s">
        <v>61</v>
      </c>
      <c r="B37" t="s">
        <v>55</v>
      </c>
      <c r="C37" t="s">
        <v>78</v>
      </c>
      <c r="D37">
        <v>1968</v>
      </c>
      <c r="E37">
        <v>0</v>
      </c>
      <c r="F37" s="36">
        <v>86.1</v>
      </c>
      <c r="G37" s="36">
        <v>86.1</v>
      </c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</row>
    <row r="38" spans="1:35" customFormat="1" x14ac:dyDescent="0.15">
      <c r="A38" t="s">
        <v>61</v>
      </c>
      <c r="B38" t="s">
        <v>55</v>
      </c>
      <c r="C38" t="s">
        <v>77</v>
      </c>
      <c r="D38">
        <v>1973</v>
      </c>
      <c r="E38">
        <v>0</v>
      </c>
      <c r="F38" s="36">
        <v>52.9</v>
      </c>
      <c r="G38" s="36">
        <v>52.9</v>
      </c>
      <c r="H38" s="36">
        <v>52.9</v>
      </c>
      <c r="I38" s="36">
        <v>52.9</v>
      </c>
      <c r="J38" s="36">
        <v>52.9</v>
      </c>
      <c r="K38" s="36">
        <v>52.9</v>
      </c>
      <c r="L38" s="36">
        <v>52.9</v>
      </c>
      <c r="M38" s="36">
        <v>52.9</v>
      </c>
      <c r="N38" s="36">
        <v>52.9</v>
      </c>
      <c r="O38" s="36">
        <v>52.9</v>
      </c>
      <c r="P38" s="36">
        <v>52.9</v>
      </c>
      <c r="Q38" s="36">
        <v>52.9</v>
      </c>
      <c r="R38" s="36">
        <v>52.9</v>
      </c>
      <c r="S38" s="36">
        <v>52.9</v>
      </c>
      <c r="T38" s="36">
        <v>52.9</v>
      </c>
      <c r="U38" s="36">
        <v>52.9</v>
      </c>
      <c r="V38" s="36">
        <v>52.9</v>
      </c>
      <c r="W38" s="36">
        <v>52.9</v>
      </c>
      <c r="X38" s="36">
        <v>52.9</v>
      </c>
      <c r="Y38" s="36">
        <v>52.9</v>
      </c>
      <c r="Z38" s="36">
        <v>52.9</v>
      </c>
      <c r="AA38" s="36">
        <v>52.9</v>
      </c>
      <c r="AB38" s="36">
        <v>52.9</v>
      </c>
      <c r="AC38" s="36">
        <v>52.9</v>
      </c>
      <c r="AD38" s="36">
        <v>52.9</v>
      </c>
      <c r="AE38" s="36">
        <v>52.9</v>
      </c>
      <c r="AF38" s="36">
        <v>52.9</v>
      </c>
      <c r="AG38" s="36">
        <v>52.9</v>
      </c>
      <c r="AH38" s="36">
        <v>52.9</v>
      </c>
      <c r="AI38" s="36">
        <v>52.9</v>
      </c>
    </row>
    <row r="39" spans="1:35" customFormat="1" x14ac:dyDescent="0.15">
      <c r="A39" t="s">
        <v>61</v>
      </c>
      <c r="B39" t="s">
        <v>54</v>
      </c>
      <c r="C39" t="s">
        <v>90</v>
      </c>
      <c r="D39">
        <v>2020</v>
      </c>
      <c r="E39">
        <v>0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>
        <v>26.888482331235299</v>
      </c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</row>
    <row r="40" spans="1:35" customFormat="1" x14ac:dyDescent="0.15">
      <c r="A40" t="s">
        <v>61</v>
      </c>
      <c r="B40" t="s">
        <v>54</v>
      </c>
      <c r="C40" t="s">
        <v>90</v>
      </c>
      <c r="D40">
        <v>2022</v>
      </c>
      <c r="E40">
        <v>0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>
        <v>18.7710158084551</v>
      </c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</row>
    <row r="41" spans="1:35" customFormat="1" x14ac:dyDescent="0.15">
      <c r="A41" t="s">
        <v>61</v>
      </c>
      <c r="B41" t="s">
        <v>54</v>
      </c>
      <c r="C41" t="s">
        <v>90</v>
      </c>
      <c r="D41">
        <v>2030</v>
      </c>
      <c r="E41">
        <v>0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>
        <v>22.658539465396299</v>
      </c>
      <c r="AF41" s="36"/>
      <c r="AG41" s="36"/>
      <c r="AH41" s="36"/>
      <c r="AI41" s="36"/>
    </row>
    <row r="42" spans="1:35" customFormat="1" x14ac:dyDescent="0.15">
      <c r="A42" t="s">
        <v>61</v>
      </c>
      <c r="B42" t="s">
        <v>54</v>
      </c>
      <c r="C42" t="s">
        <v>87</v>
      </c>
      <c r="D42">
        <v>1963</v>
      </c>
      <c r="E42">
        <v>0</v>
      </c>
      <c r="F42" s="36"/>
      <c r="G42" s="36"/>
      <c r="H42" s="36">
        <v>82.1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</row>
    <row r="43" spans="1:35" customFormat="1" x14ac:dyDescent="0.15">
      <c r="A43" t="s">
        <v>61</v>
      </c>
      <c r="B43" t="s">
        <v>54</v>
      </c>
      <c r="C43" t="s">
        <v>86</v>
      </c>
      <c r="D43">
        <v>1964</v>
      </c>
      <c r="E43">
        <v>0</v>
      </c>
      <c r="F43" s="36"/>
      <c r="G43" s="36"/>
      <c r="H43" s="36">
        <v>82.1</v>
      </c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</row>
    <row r="44" spans="1:35" customFormat="1" x14ac:dyDescent="0.15">
      <c r="A44" t="s">
        <v>61</v>
      </c>
      <c r="B44" t="s">
        <v>54</v>
      </c>
      <c r="C44" t="s">
        <v>85</v>
      </c>
      <c r="D44">
        <v>1970</v>
      </c>
      <c r="E44">
        <v>0</v>
      </c>
      <c r="F44" s="36"/>
      <c r="G44" s="36"/>
      <c r="H44" s="36">
        <v>86.1</v>
      </c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</row>
    <row r="45" spans="1:35" customFormat="1" x14ac:dyDescent="0.15">
      <c r="A45" t="s">
        <v>61</v>
      </c>
      <c r="B45" t="s">
        <v>54</v>
      </c>
      <c r="C45" t="s">
        <v>84</v>
      </c>
      <c r="D45">
        <v>1972</v>
      </c>
      <c r="E45">
        <v>0</v>
      </c>
      <c r="F45" s="36"/>
      <c r="G45" s="36"/>
      <c r="H45" s="36">
        <v>85.3</v>
      </c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</row>
    <row r="46" spans="1:35" customFormat="1" x14ac:dyDescent="0.15">
      <c r="A46" t="s">
        <v>61</v>
      </c>
      <c r="B46" t="s">
        <v>54</v>
      </c>
      <c r="C46" t="s">
        <v>83</v>
      </c>
      <c r="D46">
        <v>1974</v>
      </c>
      <c r="E46">
        <v>0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>
        <v>134.30000000000001</v>
      </c>
      <c r="AF46" s="36"/>
      <c r="AG46" s="36"/>
      <c r="AH46" s="36"/>
      <c r="AI46" s="36"/>
    </row>
    <row r="47" spans="1:35" customFormat="1" x14ac:dyDescent="0.15">
      <c r="A47" t="s">
        <v>61</v>
      </c>
      <c r="B47" t="s">
        <v>54</v>
      </c>
      <c r="C47" t="s">
        <v>82</v>
      </c>
      <c r="D47">
        <v>1981</v>
      </c>
      <c r="E47">
        <v>0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>
        <v>134.4</v>
      </c>
      <c r="AF47" s="36"/>
      <c r="AG47" s="36"/>
      <c r="AH47" s="36"/>
      <c r="AI47" s="36"/>
    </row>
    <row r="48" spans="1:35" customFormat="1" x14ac:dyDescent="0.15">
      <c r="A48" t="s">
        <v>61</v>
      </c>
      <c r="B48" t="s">
        <v>54</v>
      </c>
      <c r="C48" t="s">
        <v>80</v>
      </c>
      <c r="D48">
        <v>1961</v>
      </c>
      <c r="E48">
        <v>0</v>
      </c>
      <c r="F48" s="36"/>
      <c r="G48" s="36"/>
      <c r="H48" s="36">
        <v>53.5</v>
      </c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</row>
    <row r="49" spans="1:35" customFormat="1" x14ac:dyDescent="0.15">
      <c r="A49" t="s">
        <v>61</v>
      </c>
      <c r="B49" t="s">
        <v>54</v>
      </c>
      <c r="C49" t="s">
        <v>79</v>
      </c>
      <c r="D49">
        <v>1966</v>
      </c>
      <c r="E49">
        <v>0</v>
      </c>
      <c r="F49" s="36"/>
      <c r="G49" s="36"/>
      <c r="H49" s="36">
        <v>82.9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</row>
    <row r="50" spans="1:35" customFormat="1" x14ac:dyDescent="0.15">
      <c r="A50" t="s">
        <v>61</v>
      </c>
      <c r="B50" t="s">
        <v>54</v>
      </c>
      <c r="C50" t="s">
        <v>78</v>
      </c>
      <c r="D50">
        <v>1968</v>
      </c>
      <c r="E50">
        <v>0</v>
      </c>
      <c r="F50" s="36"/>
      <c r="G50" s="36"/>
      <c r="H50" s="36">
        <v>86.1</v>
      </c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</row>
    <row r="51" spans="1:35" customFormat="1" x14ac:dyDescent="0.15">
      <c r="A51" t="s">
        <v>61</v>
      </c>
      <c r="B51" t="s">
        <v>53</v>
      </c>
      <c r="C51" t="s">
        <v>90</v>
      </c>
      <c r="D51">
        <v>2020</v>
      </c>
      <c r="E51">
        <v>0</v>
      </c>
      <c r="F51" s="36">
        <v>24328866.052052699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</row>
    <row r="52" spans="1:35" customFormat="1" x14ac:dyDescent="0.15">
      <c r="A52" t="s">
        <v>61</v>
      </c>
      <c r="B52" t="s">
        <v>53</v>
      </c>
      <c r="C52" t="s">
        <v>90</v>
      </c>
      <c r="D52">
        <v>2022</v>
      </c>
      <c r="E52">
        <v>0</v>
      </c>
      <c r="F52" s="36"/>
      <c r="G52" s="36"/>
      <c r="H52" s="36">
        <v>15309579.6821822</v>
      </c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</row>
    <row r="53" spans="1:35" customFormat="1" x14ac:dyDescent="0.15">
      <c r="A53" t="s">
        <v>61</v>
      </c>
      <c r="B53" t="s">
        <v>53</v>
      </c>
      <c r="C53" t="s">
        <v>90</v>
      </c>
      <c r="D53">
        <v>2030</v>
      </c>
      <c r="E53">
        <v>0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>
        <v>12938026.004547499</v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</row>
    <row r="54" spans="1:35" customFormat="1" x14ac:dyDescent="0.15">
      <c r="A54" t="s">
        <v>61</v>
      </c>
      <c r="B54" t="s">
        <v>52</v>
      </c>
      <c r="C54" t="s">
        <v>91</v>
      </c>
      <c r="D54">
        <v>2013</v>
      </c>
      <c r="E54">
        <v>0</v>
      </c>
      <c r="F54" s="36">
        <v>67349.469972057297</v>
      </c>
      <c r="G54" s="36">
        <v>67349.469972057297</v>
      </c>
      <c r="H54" s="36">
        <v>67349.469972057297</v>
      </c>
      <c r="I54" s="36">
        <v>67349.469972057297</v>
      </c>
      <c r="J54" s="36">
        <v>67349.469972057297</v>
      </c>
      <c r="K54" s="36">
        <v>67349.469972057297</v>
      </c>
      <c r="L54" s="36">
        <v>67349.469972057297</v>
      </c>
      <c r="M54" s="36">
        <v>67349.469972057297</v>
      </c>
      <c r="N54" s="36">
        <v>67349.469972057297</v>
      </c>
      <c r="O54" s="36">
        <v>67349.469972057297</v>
      </c>
      <c r="P54" s="36">
        <v>67349.469972057297</v>
      </c>
      <c r="Q54" s="36">
        <v>67349.469972057297</v>
      </c>
      <c r="R54" s="36">
        <v>67349.469972057297</v>
      </c>
      <c r="S54" s="36">
        <v>67349.469972057297</v>
      </c>
      <c r="T54" s="36">
        <v>67349.469972057297</v>
      </c>
      <c r="U54" s="36">
        <v>67349.469972057297</v>
      </c>
      <c r="V54" s="36">
        <v>67349.469972057297</v>
      </c>
      <c r="W54" s="36">
        <v>67349.469972057297</v>
      </c>
      <c r="X54" s="36">
        <v>67349.469972057297</v>
      </c>
      <c r="Y54" s="36">
        <v>67349.469972057297</v>
      </c>
      <c r="Z54" s="36">
        <v>67349.469972057297</v>
      </c>
      <c r="AA54" s="36">
        <v>67349.469972057297</v>
      </c>
      <c r="AB54" s="36">
        <v>67349.469972057297</v>
      </c>
      <c r="AC54" s="36">
        <v>67349.469972057297</v>
      </c>
      <c r="AD54" s="36">
        <v>67349.469972057297</v>
      </c>
      <c r="AE54" s="36">
        <v>67349.469972057297</v>
      </c>
      <c r="AF54" s="36">
        <v>67349.469972057297</v>
      </c>
      <c r="AG54" s="36">
        <v>67349.469972057297</v>
      </c>
      <c r="AH54" s="36">
        <v>67349.469972057297</v>
      </c>
      <c r="AI54" s="36">
        <v>67349.469972057297</v>
      </c>
    </row>
    <row r="55" spans="1:35" customFormat="1" x14ac:dyDescent="0.15">
      <c r="A55" t="s">
        <v>61</v>
      </c>
      <c r="B55" t="s">
        <v>52</v>
      </c>
      <c r="C55" t="s">
        <v>90</v>
      </c>
      <c r="D55">
        <v>2020</v>
      </c>
      <c r="E55">
        <v>0</v>
      </c>
      <c r="F55" s="36">
        <v>915996.46280318999</v>
      </c>
      <c r="G55" s="36">
        <v>915996.46280318999</v>
      </c>
      <c r="H55" s="36">
        <v>878868.10263040103</v>
      </c>
      <c r="I55" s="36">
        <v>878868.10263040103</v>
      </c>
      <c r="J55" s="36">
        <v>878868.10263040103</v>
      </c>
      <c r="K55" s="36">
        <v>878868.10263040103</v>
      </c>
      <c r="L55" s="36">
        <v>878868.10263040103</v>
      </c>
      <c r="M55" s="36">
        <v>878868.10263040103</v>
      </c>
      <c r="N55" s="36">
        <v>878868.10263040103</v>
      </c>
      <c r="O55" s="36">
        <v>878868.10263040103</v>
      </c>
      <c r="P55" s="36">
        <v>779101.92022529501</v>
      </c>
      <c r="Q55" s="36">
        <v>779101.92022529501</v>
      </c>
      <c r="R55" s="36">
        <v>779101.92022529501</v>
      </c>
      <c r="S55" s="36">
        <v>779101.92022529501</v>
      </c>
      <c r="T55" s="36">
        <v>779101.92022529501</v>
      </c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</row>
    <row r="56" spans="1:35" customFormat="1" x14ac:dyDescent="0.15">
      <c r="A56" t="s">
        <v>61</v>
      </c>
      <c r="B56" t="s">
        <v>52</v>
      </c>
      <c r="C56" t="s">
        <v>90</v>
      </c>
      <c r="D56">
        <v>2022</v>
      </c>
      <c r="E56">
        <v>0</v>
      </c>
      <c r="F56" s="36"/>
      <c r="G56" s="36"/>
      <c r="H56" s="36">
        <v>613543.25784531201</v>
      </c>
      <c r="I56" s="36">
        <v>613543.25784531201</v>
      </c>
      <c r="J56" s="36">
        <v>613543.25784531201</v>
      </c>
      <c r="K56" s="36">
        <v>613543.25784531201</v>
      </c>
      <c r="L56" s="36">
        <v>613543.25784531201</v>
      </c>
      <c r="M56" s="36">
        <v>613543.25784531201</v>
      </c>
      <c r="N56" s="36">
        <v>613543.25784531201</v>
      </c>
      <c r="O56" s="36">
        <v>613543.25784531201</v>
      </c>
      <c r="P56" s="36">
        <v>543895.86889989697</v>
      </c>
      <c r="Q56" s="36">
        <v>543895.86889989697</v>
      </c>
      <c r="R56" s="36">
        <v>543895.86889989697</v>
      </c>
      <c r="S56" s="36">
        <v>543895.86889989697</v>
      </c>
      <c r="T56" s="36">
        <v>543895.86889989697</v>
      </c>
      <c r="U56" s="36">
        <v>481871.31647988199</v>
      </c>
      <c r="V56" s="36">
        <v>481871.31647988199</v>
      </c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</row>
    <row r="57" spans="1:35" customFormat="1" x14ac:dyDescent="0.15">
      <c r="A57" t="s">
        <v>61</v>
      </c>
      <c r="B57" t="s">
        <v>52</v>
      </c>
      <c r="C57" t="s">
        <v>90</v>
      </c>
      <c r="D57">
        <v>2030</v>
      </c>
      <c r="E57">
        <v>0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>
        <v>656538.04441330396</v>
      </c>
      <c r="Q57" s="36">
        <v>656538.04441330396</v>
      </c>
      <c r="R57" s="36">
        <v>656538.04441330396</v>
      </c>
      <c r="S57" s="36">
        <v>656538.04441330396</v>
      </c>
      <c r="T57" s="36">
        <v>656538.04441330396</v>
      </c>
      <c r="U57" s="36">
        <v>581668.05425542395</v>
      </c>
      <c r="V57" s="36">
        <v>581668.05425542395</v>
      </c>
      <c r="W57" s="36">
        <v>487124.473062784</v>
      </c>
      <c r="X57" s="36">
        <v>487124.473062784</v>
      </c>
      <c r="Y57" s="36">
        <v>487124.473062784</v>
      </c>
      <c r="Z57" s="36">
        <v>487124.473062784</v>
      </c>
      <c r="AA57" s="36">
        <v>487124.473062784</v>
      </c>
      <c r="AB57" s="36">
        <v>487124.473062784</v>
      </c>
      <c r="AC57" s="36">
        <v>487124.473062784</v>
      </c>
      <c r="AD57" s="36">
        <v>487124.473062784</v>
      </c>
      <c r="AE57" s="36"/>
      <c r="AF57" s="36"/>
      <c r="AG57" s="36"/>
      <c r="AH57" s="36"/>
      <c r="AI57" s="36"/>
    </row>
    <row r="58" spans="1:35" customFormat="1" x14ac:dyDescent="0.15">
      <c r="A58" t="s">
        <v>61</v>
      </c>
      <c r="B58" t="s">
        <v>52</v>
      </c>
      <c r="C58" t="s">
        <v>89</v>
      </c>
      <c r="D58">
        <v>2009</v>
      </c>
      <c r="E58">
        <v>0</v>
      </c>
      <c r="F58" s="36">
        <v>1694967.0099513901</v>
      </c>
      <c r="G58" s="36">
        <v>1694967.0099513901</v>
      </c>
      <c r="H58" s="36">
        <v>1694967.0099513901</v>
      </c>
      <c r="I58" s="36">
        <v>1694967.0099513901</v>
      </c>
      <c r="J58" s="36">
        <v>1694967.0099513901</v>
      </c>
      <c r="K58" s="36">
        <v>1694967.0099513901</v>
      </c>
      <c r="L58" s="36">
        <v>1694967.0099513901</v>
      </c>
      <c r="M58" s="36">
        <v>1694967.0099513901</v>
      </c>
      <c r="N58" s="36">
        <v>1694967.0099513901</v>
      </c>
      <c r="O58" s="36">
        <v>1694967.0099513901</v>
      </c>
      <c r="P58" s="36">
        <v>1694967.0099513901</v>
      </c>
      <c r="Q58" s="36">
        <v>1694967.0099513901</v>
      </c>
      <c r="R58" s="36">
        <v>1694967.0099513901</v>
      </c>
      <c r="S58" s="36">
        <v>1694967.0099513901</v>
      </c>
      <c r="T58" s="36">
        <v>1694967.0099513901</v>
      </c>
      <c r="U58" s="36">
        <v>1694967.0099513901</v>
      </c>
      <c r="V58" s="36">
        <v>1694967.0099513901</v>
      </c>
      <c r="W58" s="36">
        <v>1694967.0099513901</v>
      </c>
      <c r="X58" s="36">
        <v>1694967.0099513901</v>
      </c>
      <c r="Y58" s="36">
        <v>1694967.0099513901</v>
      </c>
      <c r="Z58" s="36">
        <v>1694967.0099513901</v>
      </c>
      <c r="AA58" s="36">
        <v>1694967.0099513901</v>
      </c>
      <c r="AB58" s="36">
        <v>1694967.0099513901</v>
      </c>
      <c r="AC58" s="36">
        <v>1694967.0099513901</v>
      </c>
      <c r="AD58" s="36">
        <v>1694967.0099513901</v>
      </c>
      <c r="AE58" s="36">
        <v>1694967.0099513901</v>
      </c>
      <c r="AF58" s="36">
        <v>1694967.0099513901</v>
      </c>
      <c r="AG58" s="36">
        <v>1694967.0099513901</v>
      </c>
      <c r="AH58" s="36">
        <v>1694967.0099513901</v>
      </c>
      <c r="AI58" s="36">
        <v>1694967.0099513901</v>
      </c>
    </row>
    <row r="59" spans="1:35" customFormat="1" x14ac:dyDescent="0.15">
      <c r="A59" t="s">
        <v>61</v>
      </c>
      <c r="B59" t="s">
        <v>52</v>
      </c>
      <c r="C59" t="s">
        <v>88</v>
      </c>
      <c r="D59">
        <v>2018</v>
      </c>
      <c r="E59">
        <v>0</v>
      </c>
      <c r="F59" s="36">
        <v>1821761.9014890201</v>
      </c>
      <c r="G59" s="36">
        <v>1821761.9014890201</v>
      </c>
      <c r="H59" s="36">
        <v>1821761.9014890201</v>
      </c>
      <c r="I59" s="36">
        <v>1821761.9014890201</v>
      </c>
      <c r="J59" s="36">
        <v>1821761.9014890201</v>
      </c>
      <c r="K59" s="36">
        <v>1821761.9014890201</v>
      </c>
      <c r="L59" s="36">
        <v>1821761.9014890201</v>
      </c>
      <c r="M59" s="36">
        <v>1821761.9014890201</v>
      </c>
      <c r="N59" s="36">
        <v>1821761.9014890201</v>
      </c>
      <c r="O59" s="36">
        <v>1821761.9014890201</v>
      </c>
      <c r="P59" s="36">
        <v>1821761.9014890201</v>
      </c>
      <c r="Q59" s="36">
        <v>1821761.9014890201</v>
      </c>
      <c r="R59" s="36">
        <v>1821761.9014890201</v>
      </c>
      <c r="S59" s="36">
        <v>1821761.9014890201</v>
      </c>
      <c r="T59" s="36">
        <v>1821761.9014890201</v>
      </c>
      <c r="U59" s="36">
        <v>1821761.9014890201</v>
      </c>
      <c r="V59" s="36">
        <v>1821761.9014890201</v>
      </c>
      <c r="W59" s="36">
        <v>1821761.9014890201</v>
      </c>
      <c r="X59" s="36">
        <v>1821761.9014890201</v>
      </c>
      <c r="Y59" s="36">
        <v>1821761.9014890201</v>
      </c>
      <c r="Z59" s="36">
        <v>1821761.9014890201</v>
      </c>
      <c r="AA59" s="36">
        <v>1821761.9014890201</v>
      </c>
      <c r="AB59" s="36">
        <v>1821761.9014890201</v>
      </c>
      <c r="AC59" s="36">
        <v>1821761.9014890201</v>
      </c>
      <c r="AD59" s="36">
        <v>1821761.9014890201</v>
      </c>
      <c r="AE59" s="36">
        <v>1821761.9014890201</v>
      </c>
      <c r="AF59" s="36">
        <v>1821761.9014890201</v>
      </c>
      <c r="AG59" s="36">
        <v>1821761.9014890201</v>
      </c>
      <c r="AH59" s="36">
        <v>1821761.9014890201</v>
      </c>
      <c r="AI59" s="36">
        <v>1821761.9014890201</v>
      </c>
    </row>
    <row r="60" spans="1:35" customFormat="1" x14ac:dyDescent="0.15">
      <c r="A60" t="s">
        <v>61</v>
      </c>
      <c r="B60" t="s">
        <v>52</v>
      </c>
      <c r="C60" t="s">
        <v>87</v>
      </c>
      <c r="D60">
        <v>1963</v>
      </c>
      <c r="E60">
        <v>0</v>
      </c>
      <c r="F60" s="36">
        <v>876086.97903758904</v>
      </c>
      <c r="G60" s="36">
        <v>876086.97903758904</v>
      </c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</row>
    <row r="61" spans="1:35" customFormat="1" x14ac:dyDescent="0.15">
      <c r="A61" t="s">
        <v>61</v>
      </c>
      <c r="B61" t="s">
        <v>52</v>
      </c>
      <c r="C61" t="s">
        <v>86</v>
      </c>
      <c r="D61">
        <v>1964</v>
      </c>
      <c r="E61">
        <v>0</v>
      </c>
      <c r="F61" s="36">
        <v>876086.97903758904</v>
      </c>
      <c r="G61" s="36">
        <v>876086.97903758904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</row>
    <row r="62" spans="1:35" customFormat="1" x14ac:dyDescent="0.15">
      <c r="A62" t="s">
        <v>61</v>
      </c>
      <c r="B62" t="s">
        <v>52</v>
      </c>
      <c r="C62" t="s">
        <v>85</v>
      </c>
      <c r="D62">
        <v>1970</v>
      </c>
      <c r="E62">
        <v>0</v>
      </c>
      <c r="F62" s="36">
        <v>918770.875702027</v>
      </c>
      <c r="G62" s="36">
        <v>918770.875702027</v>
      </c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</row>
    <row r="63" spans="1:35" customFormat="1" x14ac:dyDescent="0.15">
      <c r="A63" t="s">
        <v>61</v>
      </c>
      <c r="B63" t="s">
        <v>52</v>
      </c>
      <c r="C63" t="s">
        <v>84</v>
      </c>
      <c r="D63">
        <v>1972</v>
      </c>
      <c r="E63">
        <v>0</v>
      </c>
      <c r="F63" s="36">
        <v>910234.09636913997</v>
      </c>
      <c r="G63" s="36">
        <v>910234.09636913997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</row>
    <row r="64" spans="1:35" customFormat="1" x14ac:dyDescent="0.15">
      <c r="A64" t="s">
        <v>61</v>
      </c>
      <c r="B64" t="s">
        <v>52</v>
      </c>
      <c r="C64" t="s">
        <v>83</v>
      </c>
      <c r="D64">
        <v>1974</v>
      </c>
      <c r="E64">
        <v>0</v>
      </c>
      <c r="F64" s="36">
        <v>1433111.8305085001</v>
      </c>
      <c r="G64" s="36">
        <v>1433111.8305085001</v>
      </c>
      <c r="H64" s="36">
        <v>1433111.8305085001</v>
      </c>
      <c r="I64" s="36">
        <v>1433111.8305085001</v>
      </c>
      <c r="J64" s="36">
        <v>1433111.8305085001</v>
      </c>
      <c r="K64" s="36">
        <v>1433111.8305085001</v>
      </c>
      <c r="L64" s="36">
        <v>1433111.8305085001</v>
      </c>
      <c r="M64" s="36">
        <v>1433111.8305085001</v>
      </c>
      <c r="N64" s="36">
        <v>1433111.8305085001</v>
      </c>
      <c r="O64" s="36">
        <v>1433111.8305085001</v>
      </c>
      <c r="P64" s="36">
        <v>1433111.8305085001</v>
      </c>
      <c r="Q64" s="36">
        <v>1433111.8305085001</v>
      </c>
      <c r="R64" s="36">
        <v>1433111.8305085001</v>
      </c>
      <c r="S64" s="36">
        <v>1433111.8305085001</v>
      </c>
      <c r="T64" s="36">
        <v>1433111.8305085001</v>
      </c>
      <c r="U64" s="36">
        <v>1433111.8305085001</v>
      </c>
      <c r="V64" s="36">
        <v>1433111.8305085001</v>
      </c>
      <c r="W64" s="36">
        <v>1433111.8305085001</v>
      </c>
      <c r="X64" s="36">
        <v>1433111.8305085001</v>
      </c>
      <c r="Y64" s="36">
        <v>1433111.8305085001</v>
      </c>
      <c r="Z64" s="36">
        <v>1433111.8305085001</v>
      </c>
      <c r="AA64" s="36">
        <v>1433111.8305085001</v>
      </c>
      <c r="AB64" s="36">
        <v>1433111.8305085001</v>
      </c>
      <c r="AC64" s="36">
        <v>1433111.8305085001</v>
      </c>
      <c r="AD64" s="36">
        <v>1433111.8305085001</v>
      </c>
      <c r="AE64" s="36"/>
      <c r="AF64" s="36"/>
      <c r="AG64" s="36"/>
      <c r="AH64" s="36"/>
      <c r="AI64" s="36"/>
    </row>
    <row r="65" spans="1:35" customFormat="1" x14ac:dyDescent="0.15">
      <c r="A65" t="s">
        <v>61</v>
      </c>
      <c r="B65" t="s">
        <v>52</v>
      </c>
      <c r="C65" t="s">
        <v>82</v>
      </c>
      <c r="D65">
        <v>1981</v>
      </c>
      <c r="E65">
        <v>0</v>
      </c>
      <c r="F65" s="36">
        <v>1434178.9279251101</v>
      </c>
      <c r="G65" s="36">
        <v>1434178.9279251101</v>
      </c>
      <c r="H65" s="36">
        <v>1434178.9279251101</v>
      </c>
      <c r="I65" s="36">
        <v>1434178.9279251101</v>
      </c>
      <c r="J65" s="36">
        <v>1434178.9279251101</v>
      </c>
      <c r="K65" s="36">
        <v>1434178.9279251101</v>
      </c>
      <c r="L65" s="36">
        <v>1434178.9279251101</v>
      </c>
      <c r="M65" s="36">
        <v>1434178.9279251101</v>
      </c>
      <c r="N65" s="36">
        <v>1434178.9279251101</v>
      </c>
      <c r="O65" s="36">
        <v>1434178.9279251101</v>
      </c>
      <c r="P65" s="36">
        <v>1434178.9279251101</v>
      </c>
      <c r="Q65" s="36">
        <v>1434178.9279251101</v>
      </c>
      <c r="R65" s="36">
        <v>1434178.9279251101</v>
      </c>
      <c r="S65" s="36">
        <v>1434178.9279251101</v>
      </c>
      <c r="T65" s="36">
        <v>1434178.9279251101</v>
      </c>
      <c r="U65" s="36">
        <v>1434178.9279251101</v>
      </c>
      <c r="V65" s="36">
        <v>1434178.9279251101</v>
      </c>
      <c r="W65" s="36">
        <v>1434178.9279251101</v>
      </c>
      <c r="X65" s="36">
        <v>1434178.9279251101</v>
      </c>
      <c r="Y65" s="36">
        <v>1434178.9279251101</v>
      </c>
      <c r="Z65" s="36">
        <v>1434178.9279251101</v>
      </c>
      <c r="AA65" s="36">
        <v>1434178.9279251101</v>
      </c>
      <c r="AB65" s="36">
        <v>1434178.9279251101</v>
      </c>
      <c r="AC65" s="36">
        <v>1434178.9279251101</v>
      </c>
      <c r="AD65" s="36">
        <v>1434178.9279251101</v>
      </c>
      <c r="AE65" s="36"/>
      <c r="AF65" s="36"/>
      <c r="AG65" s="36"/>
      <c r="AH65" s="36"/>
      <c r="AI65" s="36"/>
    </row>
    <row r="66" spans="1:35" customFormat="1" x14ac:dyDescent="0.15">
      <c r="A66" t="s">
        <v>61</v>
      </c>
      <c r="B66" t="s">
        <v>52</v>
      </c>
      <c r="C66" t="s">
        <v>81</v>
      </c>
      <c r="D66">
        <v>1973</v>
      </c>
      <c r="E66">
        <v>0</v>
      </c>
      <c r="F66" s="36">
        <v>944401.34761421406</v>
      </c>
      <c r="G66" s="36">
        <v>944401.34761421406</v>
      </c>
      <c r="H66" s="36">
        <v>944401.34761421406</v>
      </c>
      <c r="I66" s="36">
        <v>944401.34761421406</v>
      </c>
      <c r="J66" s="36">
        <v>944401.34761421406</v>
      </c>
      <c r="K66" s="36">
        <v>944401.34761421406</v>
      </c>
      <c r="L66" s="36">
        <v>944401.34761421406</v>
      </c>
      <c r="M66" s="36">
        <v>944401.34761421406</v>
      </c>
      <c r="N66" s="36">
        <v>944401.34761421406</v>
      </c>
      <c r="O66" s="36">
        <v>944401.34761421406</v>
      </c>
      <c r="P66" s="36">
        <v>944401.34761421406</v>
      </c>
      <c r="Q66" s="36">
        <v>944401.34761421406</v>
      </c>
      <c r="R66" s="36">
        <v>944401.34761421406</v>
      </c>
      <c r="S66" s="36">
        <v>944401.34761421406</v>
      </c>
      <c r="T66" s="36">
        <v>944401.34761421406</v>
      </c>
      <c r="U66" s="36">
        <v>944401.34761421406</v>
      </c>
      <c r="V66" s="36">
        <v>944401.34761421406</v>
      </c>
      <c r="W66" s="36">
        <v>944401.34761421406</v>
      </c>
      <c r="X66" s="36">
        <v>944401.34761421406</v>
      </c>
      <c r="Y66" s="36">
        <v>944401.34761421406</v>
      </c>
      <c r="Z66" s="36">
        <v>944401.34761421406</v>
      </c>
      <c r="AA66" s="36">
        <v>944401.34761421406</v>
      </c>
      <c r="AB66" s="36">
        <v>944401.34761421406</v>
      </c>
      <c r="AC66" s="36">
        <v>944401.34761421406</v>
      </c>
      <c r="AD66" s="36">
        <v>944401.34761421406</v>
      </c>
      <c r="AE66" s="36">
        <v>944401.34761421406</v>
      </c>
      <c r="AF66" s="36">
        <v>944401.34761421406</v>
      </c>
      <c r="AG66" s="36">
        <v>944401.34761421406</v>
      </c>
      <c r="AH66" s="36">
        <v>944401.34761421406</v>
      </c>
      <c r="AI66" s="36">
        <v>944401.34761421406</v>
      </c>
    </row>
    <row r="67" spans="1:35" customFormat="1" x14ac:dyDescent="0.15">
      <c r="A67" t="s">
        <v>61</v>
      </c>
      <c r="B67" t="s">
        <v>52</v>
      </c>
      <c r="C67" t="s">
        <v>80</v>
      </c>
      <c r="D67">
        <v>1961</v>
      </c>
      <c r="E67">
        <v>0</v>
      </c>
      <c r="F67" s="36">
        <v>570897.11788685794</v>
      </c>
      <c r="G67" s="36">
        <v>570897.11788685794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</row>
    <row r="68" spans="1:35" customFormat="1" x14ac:dyDescent="0.15">
      <c r="A68" t="s">
        <v>61</v>
      </c>
      <c r="B68" t="s">
        <v>52</v>
      </c>
      <c r="C68" t="s">
        <v>79</v>
      </c>
      <c r="D68">
        <v>1966</v>
      </c>
      <c r="E68">
        <v>0</v>
      </c>
      <c r="F68" s="36">
        <v>884623.75837047701</v>
      </c>
      <c r="G68" s="36">
        <v>884623.75837047701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</row>
    <row r="69" spans="1:35" customFormat="1" x14ac:dyDescent="0.15">
      <c r="A69" t="s">
        <v>61</v>
      </c>
      <c r="B69" t="s">
        <v>52</v>
      </c>
      <c r="C69" t="s">
        <v>78</v>
      </c>
      <c r="D69">
        <v>1968</v>
      </c>
      <c r="E69">
        <v>0</v>
      </c>
      <c r="F69" s="36">
        <v>918770.875702027</v>
      </c>
      <c r="G69" s="36">
        <v>918770.875702027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</row>
    <row r="70" spans="1:35" customFormat="1" x14ac:dyDescent="0.15">
      <c r="A70" t="s">
        <v>61</v>
      </c>
      <c r="B70" t="s">
        <v>52</v>
      </c>
      <c r="C70" t="s">
        <v>77</v>
      </c>
      <c r="D70">
        <v>1973</v>
      </c>
      <c r="E70">
        <v>0</v>
      </c>
      <c r="F70" s="36">
        <v>1001178.98374332</v>
      </c>
      <c r="G70" s="36">
        <v>1001178.98374332</v>
      </c>
      <c r="H70" s="36">
        <v>1001178.98374332</v>
      </c>
      <c r="I70" s="36">
        <v>1001178.98374332</v>
      </c>
      <c r="J70" s="36">
        <v>1001178.98374332</v>
      </c>
      <c r="K70" s="36">
        <v>1001178.98374332</v>
      </c>
      <c r="L70" s="36">
        <v>1001178.98374332</v>
      </c>
      <c r="M70" s="36">
        <v>1001178.98374332</v>
      </c>
      <c r="N70" s="36">
        <v>1001178.98374332</v>
      </c>
      <c r="O70" s="36">
        <v>1001178.98374332</v>
      </c>
      <c r="P70" s="36">
        <v>1001178.98374332</v>
      </c>
      <c r="Q70" s="36">
        <v>1001178.98374332</v>
      </c>
      <c r="R70" s="36">
        <v>1001178.98374332</v>
      </c>
      <c r="S70" s="36">
        <v>1001178.98374332</v>
      </c>
      <c r="T70" s="36">
        <v>1001178.98374332</v>
      </c>
      <c r="U70" s="36">
        <v>1001178.98374332</v>
      </c>
      <c r="V70" s="36">
        <v>1001178.98374332</v>
      </c>
      <c r="W70" s="36">
        <v>1001178.98374332</v>
      </c>
      <c r="X70" s="36">
        <v>1001178.98374332</v>
      </c>
      <c r="Y70" s="36">
        <v>1001178.98374332</v>
      </c>
      <c r="Z70" s="36">
        <v>1001178.98374332</v>
      </c>
      <c r="AA70" s="36">
        <v>1001178.98374332</v>
      </c>
      <c r="AB70" s="36">
        <v>1001178.98374332</v>
      </c>
      <c r="AC70" s="36">
        <v>1001178.98374332</v>
      </c>
      <c r="AD70" s="36">
        <v>1001178.98374332</v>
      </c>
      <c r="AE70" s="36">
        <v>1001178.98374332</v>
      </c>
      <c r="AF70" s="36">
        <v>1001178.98374332</v>
      </c>
      <c r="AG70" s="36">
        <v>1001178.98374332</v>
      </c>
      <c r="AH70" s="36">
        <v>1001178.98374332</v>
      </c>
      <c r="AI70" s="36">
        <v>1001178.98374332</v>
      </c>
    </row>
    <row r="71" spans="1:35" customFormat="1" x14ac:dyDescent="0.15">
      <c r="A71" t="s">
        <v>61</v>
      </c>
      <c r="B71" t="s">
        <v>51</v>
      </c>
      <c r="C71" t="s">
        <v>91</v>
      </c>
      <c r="D71">
        <v>2013</v>
      </c>
      <c r="E71">
        <v>0</v>
      </c>
      <c r="F71" s="36">
        <v>2252003.1043761401</v>
      </c>
      <c r="G71" s="36">
        <v>567903.48526805197</v>
      </c>
      <c r="H71" s="36">
        <v>777505.28679861501</v>
      </c>
      <c r="I71" s="36">
        <v>630208.70065283997</v>
      </c>
      <c r="J71" s="36">
        <v>237064.24372232301</v>
      </c>
      <c r="K71" s="36">
        <v>1473338.1761149999</v>
      </c>
      <c r="L71" s="36">
        <v>767049.08193774498</v>
      </c>
      <c r="M71" s="36">
        <v>314764.34316632902</v>
      </c>
      <c r="N71" s="36">
        <v>1192204.28162512</v>
      </c>
      <c r="O71" s="36">
        <v>144159.605260374</v>
      </c>
      <c r="P71" s="36">
        <v>494331.89411964302</v>
      </c>
      <c r="Q71" s="36"/>
      <c r="R71" s="36"/>
      <c r="S71" s="36"/>
      <c r="T71" s="36">
        <v>557455.97826517199</v>
      </c>
      <c r="U71" s="36">
        <v>260834.05049017101</v>
      </c>
      <c r="V71" s="36"/>
      <c r="W71" s="36"/>
      <c r="X71" s="36"/>
      <c r="Y71" s="36"/>
      <c r="Z71" s="36"/>
      <c r="AA71" s="36"/>
      <c r="AB71" s="36"/>
      <c r="AC71" s="36"/>
      <c r="AD71" s="36"/>
      <c r="AE71" s="36">
        <v>463041.102832656</v>
      </c>
      <c r="AF71" s="36">
        <v>463041.102832656</v>
      </c>
      <c r="AG71" s="36">
        <v>463041.102832656</v>
      </c>
      <c r="AH71" s="36">
        <v>463041.102832656</v>
      </c>
      <c r="AI71" s="36">
        <v>463041.102832656</v>
      </c>
    </row>
    <row r="72" spans="1:35" customFormat="1" x14ac:dyDescent="0.15">
      <c r="A72" t="s">
        <v>61</v>
      </c>
      <c r="B72" t="s">
        <v>51</v>
      </c>
      <c r="C72" t="s">
        <v>89</v>
      </c>
      <c r="D72">
        <v>2009</v>
      </c>
      <c r="E72">
        <v>0</v>
      </c>
      <c r="F72" s="36">
        <v>4831547.2571777301</v>
      </c>
      <c r="G72" s="36">
        <v>4508855.82500757</v>
      </c>
      <c r="H72" s="36">
        <v>18291912.0982682</v>
      </c>
      <c r="I72" s="36">
        <v>18152074.9234122</v>
      </c>
      <c r="J72" s="36">
        <v>12873405.765584899</v>
      </c>
      <c r="K72" s="36">
        <v>13071554.270092299</v>
      </c>
      <c r="L72" s="36">
        <v>13374960.2384849</v>
      </c>
      <c r="M72" s="36">
        <v>17994731.2759794</v>
      </c>
      <c r="N72" s="36">
        <v>11207705.295939401</v>
      </c>
      <c r="O72" s="36">
        <v>12325231.574357999</v>
      </c>
      <c r="P72" s="36">
        <v>4679312.2580651399</v>
      </c>
      <c r="Q72" s="36">
        <v>4315181.3965652101</v>
      </c>
      <c r="R72" s="36">
        <v>4396035.4301362699</v>
      </c>
      <c r="S72" s="36">
        <v>2050901.9394460199</v>
      </c>
      <c r="T72" s="36">
        <v>3553248.1648353399</v>
      </c>
      <c r="U72" s="36">
        <v>2484718.6201144601</v>
      </c>
      <c r="V72" s="36">
        <v>5052578.9750424</v>
      </c>
      <c r="W72" s="36">
        <v>3287428.1097514601</v>
      </c>
      <c r="X72" s="36">
        <v>5756275.1710118204</v>
      </c>
      <c r="Y72" s="36">
        <v>2450055.9934957302</v>
      </c>
      <c r="Z72" s="36">
        <v>1570675.29126585</v>
      </c>
      <c r="AA72" s="36"/>
      <c r="AB72" s="36"/>
      <c r="AC72" s="36"/>
      <c r="AD72" s="36"/>
      <c r="AE72" s="36">
        <v>7490920.6065606698</v>
      </c>
      <c r="AF72" s="36">
        <v>7490920.6065606698</v>
      </c>
      <c r="AG72" s="36">
        <v>7490920.6065606698</v>
      </c>
      <c r="AH72" s="36">
        <v>7490920.6065606698</v>
      </c>
      <c r="AI72" s="36">
        <v>7490920.6065606698</v>
      </c>
    </row>
    <row r="73" spans="1:35" customFormat="1" x14ac:dyDescent="0.15">
      <c r="A73" t="s">
        <v>61</v>
      </c>
      <c r="B73" t="s">
        <v>51</v>
      </c>
      <c r="C73" t="s">
        <v>88</v>
      </c>
      <c r="D73">
        <v>2018</v>
      </c>
      <c r="E73">
        <v>0</v>
      </c>
      <c r="F73" s="36">
        <v>8777946.4777852502</v>
      </c>
      <c r="G73" s="36">
        <v>9053622.9710291196</v>
      </c>
      <c r="H73" s="36">
        <v>27447063.496986002</v>
      </c>
      <c r="I73" s="36">
        <v>28332008.456496801</v>
      </c>
      <c r="J73" s="36">
        <v>29266454.3917569</v>
      </c>
      <c r="K73" s="36">
        <v>31002610.087996799</v>
      </c>
      <c r="L73" s="36">
        <v>30201866.276875898</v>
      </c>
      <c r="M73" s="36">
        <v>33885455.792225897</v>
      </c>
      <c r="N73" s="36">
        <v>33665160.117768399</v>
      </c>
      <c r="O73" s="36">
        <v>33315618.177279498</v>
      </c>
      <c r="P73" s="36">
        <v>35499112.644292399</v>
      </c>
      <c r="Q73" s="36">
        <v>28390102.9599673</v>
      </c>
      <c r="R73" s="36">
        <v>29648159.363031801</v>
      </c>
      <c r="S73" s="36">
        <v>27444691.424246602</v>
      </c>
      <c r="T73" s="36">
        <v>29206785.718947299</v>
      </c>
      <c r="U73" s="36">
        <v>28437842.7450094</v>
      </c>
      <c r="V73" s="36">
        <v>22415730.127276398</v>
      </c>
      <c r="W73" s="36">
        <v>20034167.012305301</v>
      </c>
      <c r="X73" s="36">
        <v>23781916.490569901</v>
      </c>
      <c r="Y73" s="36">
        <v>25285594.1753361</v>
      </c>
      <c r="Z73" s="36">
        <v>25929129.644544601</v>
      </c>
      <c r="AA73" s="36">
        <v>16053123.6344634</v>
      </c>
      <c r="AB73" s="36">
        <v>8093115.9127310999</v>
      </c>
      <c r="AC73" s="36">
        <v>2788274.7097515902</v>
      </c>
      <c r="AD73" s="36">
        <v>3313476.5857719802</v>
      </c>
      <c r="AE73" s="36">
        <v>11330488.940813201</v>
      </c>
      <c r="AF73" s="36">
        <v>11330488.940813201</v>
      </c>
      <c r="AG73" s="36">
        <v>11330488.940813201</v>
      </c>
      <c r="AH73" s="36">
        <v>11330488.940813201</v>
      </c>
      <c r="AI73" s="36">
        <v>11330488.940813201</v>
      </c>
    </row>
    <row r="74" spans="1:35" customFormat="1" x14ac:dyDescent="0.15">
      <c r="A74" t="s">
        <v>61</v>
      </c>
      <c r="B74" t="s">
        <v>51</v>
      </c>
      <c r="C74" t="s">
        <v>87</v>
      </c>
      <c r="D74">
        <v>1963</v>
      </c>
      <c r="E74">
        <v>0</v>
      </c>
      <c r="F74" s="36">
        <v>21453311.966369901</v>
      </c>
      <c r="G74" s="36">
        <v>8849544.3840994705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</row>
    <row r="75" spans="1:35" customFormat="1" x14ac:dyDescent="0.15">
      <c r="A75" t="s">
        <v>61</v>
      </c>
      <c r="B75" t="s">
        <v>51</v>
      </c>
      <c r="C75" t="s">
        <v>86</v>
      </c>
      <c r="D75">
        <v>1964</v>
      </c>
      <c r="E75">
        <v>0</v>
      </c>
      <c r="F75" s="36">
        <v>43340051.7978165</v>
      </c>
      <c r="G75" s="36">
        <v>37209622.324891701</v>
      </c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</row>
    <row r="76" spans="1:35" customFormat="1" x14ac:dyDescent="0.15">
      <c r="A76" t="s">
        <v>61</v>
      </c>
      <c r="B76" t="s">
        <v>51</v>
      </c>
      <c r="C76" t="s">
        <v>85</v>
      </c>
      <c r="D76">
        <v>1970</v>
      </c>
      <c r="E76">
        <v>0</v>
      </c>
      <c r="F76" s="36">
        <v>59410456.359966204</v>
      </c>
      <c r="G76" s="36">
        <v>66544724.7976349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</row>
    <row r="77" spans="1:35" customFormat="1" x14ac:dyDescent="0.15">
      <c r="A77" t="s">
        <v>61</v>
      </c>
      <c r="B77" t="s">
        <v>51</v>
      </c>
      <c r="C77" t="s">
        <v>84</v>
      </c>
      <c r="D77">
        <v>1972</v>
      </c>
      <c r="E77">
        <v>0</v>
      </c>
      <c r="F77" s="36">
        <v>10500263.5763679</v>
      </c>
      <c r="G77" s="36">
        <v>6509512.5463761203</v>
      </c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</row>
    <row r="78" spans="1:35" customFormat="1" x14ac:dyDescent="0.15">
      <c r="A78" t="s">
        <v>61</v>
      </c>
      <c r="B78" t="s">
        <v>51</v>
      </c>
      <c r="C78" t="s">
        <v>83</v>
      </c>
      <c r="D78">
        <v>1974</v>
      </c>
      <c r="E78">
        <v>0</v>
      </c>
      <c r="F78" s="36">
        <v>97109555.423333794</v>
      </c>
      <c r="G78" s="36">
        <v>87579290.021911696</v>
      </c>
      <c r="H78" s="36">
        <v>104127080.255574</v>
      </c>
      <c r="I78" s="36">
        <v>102666811.640395</v>
      </c>
      <c r="J78" s="36">
        <v>106987982.829273</v>
      </c>
      <c r="K78" s="36">
        <v>104669412.265285</v>
      </c>
      <c r="L78" s="36">
        <v>117751611.418284</v>
      </c>
      <c r="M78" s="36">
        <v>124146377.337264</v>
      </c>
      <c r="N78" s="36">
        <v>121923851.81204</v>
      </c>
      <c r="O78" s="36">
        <v>119781329.972609</v>
      </c>
      <c r="P78" s="36">
        <v>120835366.45979001</v>
      </c>
      <c r="Q78" s="36">
        <v>116133563.3101</v>
      </c>
      <c r="R78" s="36">
        <v>101903813.21410801</v>
      </c>
      <c r="S78" s="36">
        <v>82994722.620291293</v>
      </c>
      <c r="T78" s="36">
        <v>62668839.860739499</v>
      </c>
      <c r="U78" s="36">
        <v>56281118.6121879</v>
      </c>
      <c r="V78" s="36">
        <v>65724670.863366701</v>
      </c>
      <c r="W78" s="36">
        <v>57278004.667948999</v>
      </c>
      <c r="X78" s="36">
        <v>68479209.049806595</v>
      </c>
      <c r="Y78" s="36">
        <v>59985923.083659299</v>
      </c>
      <c r="Z78" s="36">
        <v>64640580.605098501</v>
      </c>
      <c r="AA78" s="36">
        <v>36333354.9206587</v>
      </c>
      <c r="AB78" s="36">
        <v>20303924.006078798</v>
      </c>
      <c r="AC78" s="36">
        <v>14383049.2071213</v>
      </c>
      <c r="AD78" s="36">
        <v>8768330.0134054292</v>
      </c>
      <c r="AE78" s="36"/>
      <c r="AF78" s="36"/>
      <c r="AG78" s="36"/>
      <c r="AH78" s="36"/>
      <c r="AI78" s="36"/>
    </row>
    <row r="79" spans="1:35" customFormat="1" x14ac:dyDescent="0.15">
      <c r="A79" t="s">
        <v>61</v>
      </c>
      <c r="B79" t="s">
        <v>51</v>
      </c>
      <c r="C79" t="s">
        <v>82</v>
      </c>
      <c r="D79">
        <v>1981</v>
      </c>
      <c r="E79">
        <v>0</v>
      </c>
      <c r="F79" s="36">
        <v>62603421.298160098</v>
      </c>
      <c r="G79" s="36">
        <v>37683808.707329199</v>
      </c>
      <c r="H79" s="36">
        <v>109994188.017658</v>
      </c>
      <c r="I79" s="36">
        <v>108079037.199699</v>
      </c>
      <c r="J79" s="36">
        <v>107152918.507485</v>
      </c>
      <c r="K79" s="36">
        <v>99980366.512027502</v>
      </c>
      <c r="L79" s="36">
        <v>84278751.334601402</v>
      </c>
      <c r="M79" s="36">
        <v>71092671.845166296</v>
      </c>
      <c r="N79" s="36">
        <v>77104221.9280283</v>
      </c>
      <c r="O79" s="36">
        <v>69621418.147227705</v>
      </c>
      <c r="P79" s="36">
        <v>69912461.497133702</v>
      </c>
      <c r="Q79" s="36">
        <v>53151206.401088297</v>
      </c>
      <c r="R79" s="36">
        <v>44936297.194471501</v>
      </c>
      <c r="S79" s="36">
        <v>47202068.557988003</v>
      </c>
      <c r="T79" s="36">
        <v>44850613.010582499</v>
      </c>
      <c r="U79" s="36">
        <v>40687591.824415997</v>
      </c>
      <c r="V79" s="36">
        <v>28596365.772558302</v>
      </c>
      <c r="W79" s="36">
        <v>41320513.9976575</v>
      </c>
      <c r="X79" s="36">
        <v>15819251.641626</v>
      </c>
      <c r="Y79" s="36">
        <v>20324827.634825502</v>
      </c>
      <c r="Z79" s="36">
        <v>17395567.161421899</v>
      </c>
      <c r="AA79" s="36">
        <v>6753160.0421619704</v>
      </c>
      <c r="AB79" s="36">
        <v>3453203.7064616298</v>
      </c>
      <c r="AC79" s="36">
        <v>3465983.91521062</v>
      </c>
      <c r="AD79" s="36">
        <v>3465196.4911257601</v>
      </c>
      <c r="AE79" s="36"/>
      <c r="AF79" s="36"/>
      <c r="AG79" s="36"/>
      <c r="AH79" s="36"/>
      <c r="AI79" s="36"/>
    </row>
    <row r="80" spans="1:35" customFormat="1" x14ac:dyDescent="0.15">
      <c r="A80" t="s">
        <v>61</v>
      </c>
      <c r="B80" t="s">
        <v>51</v>
      </c>
      <c r="C80" t="s">
        <v>81</v>
      </c>
      <c r="D80">
        <v>1973</v>
      </c>
      <c r="E80">
        <v>0</v>
      </c>
      <c r="F80" s="36">
        <v>1010988.28905781</v>
      </c>
      <c r="G80" s="36">
        <v>1323790.9960514901</v>
      </c>
      <c r="H80" s="36">
        <v>4974702.09278984</v>
      </c>
      <c r="I80" s="36">
        <v>3125643.5430020401</v>
      </c>
      <c r="J80" s="36">
        <v>4187851.8711745199</v>
      </c>
      <c r="K80" s="36">
        <v>3690160.7924381401</v>
      </c>
      <c r="L80" s="36">
        <v>1879593.14850224</v>
      </c>
      <c r="M80" s="36">
        <v>1674021.1295868801</v>
      </c>
      <c r="N80" s="36">
        <v>4392494.9385529896</v>
      </c>
      <c r="O80" s="36">
        <v>1616111.69089878</v>
      </c>
      <c r="P80" s="36">
        <v>1314490.9030493801</v>
      </c>
      <c r="Q80" s="36">
        <v>432894.833045287</v>
      </c>
      <c r="R80" s="36">
        <v>1227295.3621908301</v>
      </c>
      <c r="S80" s="36">
        <v>1064099.0534552899</v>
      </c>
      <c r="T80" s="36">
        <v>695767.77264406497</v>
      </c>
      <c r="U80" s="36">
        <v>1610334.80534618</v>
      </c>
      <c r="V80" s="36">
        <v>823934.778094101</v>
      </c>
      <c r="W80" s="36">
        <v>871102.07558419497</v>
      </c>
      <c r="X80" s="36">
        <v>752681.39548851899</v>
      </c>
      <c r="Y80" s="36">
        <v>290106.65584297001</v>
      </c>
      <c r="Z80" s="36"/>
      <c r="AA80" s="36">
        <v>293422.95367726299</v>
      </c>
      <c r="AB80" s="36"/>
      <c r="AC80" s="36"/>
      <c r="AD80" s="36"/>
      <c r="AE80" s="36">
        <v>2668901.0826805099</v>
      </c>
      <c r="AF80" s="36">
        <v>2668901.0826805099</v>
      </c>
      <c r="AG80" s="36">
        <v>2668901.0826805099</v>
      </c>
      <c r="AH80" s="36">
        <v>2668901.0826805099</v>
      </c>
      <c r="AI80" s="36">
        <v>2668901.0826805099</v>
      </c>
    </row>
    <row r="81" spans="1:35" customFormat="1" x14ac:dyDescent="0.15">
      <c r="A81" t="s">
        <v>61</v>
      </c>
      <c r="B81" t="s">
        <v>51</v>
      </c>
      <c r="C81" t="s">
        <v>80</v>
      </c>
      <c r="D81">
        <v>1961</v>
      </c>
      <c r="E81">
        <v>0</v>
      </c>
      <c r="F81" s="36">
        <v>3256336.0621264898</v>
      </c>
      <c r="G81" s="36">
        <v>2074782.73638963</v>
      </c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</row>
    <row r="82" spans="1:35" customFormat="1" x14ac:dyDescent="0.15">
      <c r="A82" t="s">
        <v>61</v>
      </c>
      <c r="B82" t="s">
        <v>51</v>
      </c>
      <c r="C82" t="s">
        <v>79</v>
      </c>
      <c r="D82">
        <v>1966</v>
      </c>
      <c r="E82">
        <v>0</v>
      </c>
      <c r="F82" s="36">
        <v>9447190.8288592193</v>
      </c>
      <c r="G82" s="36">
        <v>9526560.8190769795</v>
      </c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</row>
    <row r="83" spans="1:35" customFormat="1" x14ac:dyDescent="0.15">
      <c r="A83" t="s">
        <v>61</v>
      </c>
      <c r="B83" t="s">
        <v>51</v>
      </c>
      <c r="C83" t="s">
        <v>78</v>
      </c>
      <c r="D83">
        <v>1968</v>
      </c>
      <c r="E83">
        <v>0</v>
      </c>
      <c r="F83" s="36">
        <v>10556591.1616435</v>
      </c>
      <c r="G83" s="36">
        <v>5721565.1796941496</v>
      </c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</row>
    <row r="84" spans="1:35" customFormat="1" x14ac:dyDescent="0.15">
      <c r="A84" t="s">
        <v>61</v>
      </c>
      <c r="B84" t="s">
        <v>51</v>
      </c>
      <c r="C84" t="s">
        <v>77</v>
      </c>
      <c r="D84">
        <v>1973</v>
      </c>
      <c r="E84">
        <v>0</v>
      </c>
      <c r="F84" s="36">
        <v>1012378.9441557199</v>
      </c>
      <c r="G84" s="36">
        <v>904575.941732532</v>
      </c>
      <c r="H84" s="36">
        <v>3607594.8544057901</v>
      </c>
      <c r="I84" s="36">
        <v>1812517.5936815401</v>
      </c>
      <c r="J84" s="36">
        <v>3145509.5743051399</v>
      </c>
      <c r="K84" s="36">
        <v>1733371.9850145399</v>
      </c>
      <c r="L84" s="36">
        <v>3067629.6697465102</v>
      </c>
      <c r="M84" s="36">
        <v>2859822.81051338</v>
      </c>
      <c r="N84" s="36">
        <v>996796.05691604502</v>
      </c>
      <c r="O84" s="36">
        <v>1261875.80003512</v>
      </c>
      <c r="P84" s="36">
        <v>1373344.9109546801</v>
      </c>
      <c r="Q84" s="36">
        <v>453746.85326761199</v>
      </c>
      <c r="R84" s="36">
        <v>782435.829601562</v>
      </c>
      <c r="S84" s="36"/>
      <c r="T84" s="36">
        <v>812987.39092375897</v>
      </c>
      <c r="U84" s="36">
        <v>2286646.2382807801</v>
      </c>
      <c r="V84" s="36">
        <v>715773.94306863996</v>
      </c>
      <c r="W84" s="36">
        <v>299730.83102067298</v>
      </c>
      <c r="X84" s="36">
        <v>302015.00174705801</v>
      </c>
      <c r="Y84" s="36">
        <v>1186587.8299760199</v>
      </c>
      <c r="Z84" s="36"/>
      <c r="AA84" s="36"/>
      <c r="AB84" s="36">
        <v>308967.09546537901</v>
      </c>
      <c r="AC84" s="36"/>
      <c r="AD84" s="36"/>
      <c r="AE84" s="36">
        <v>2303488.4019840201</v>
      </c>
      <c r="AF84" s="36">
        <v>2303488.4019840201</v>
      </c>
      <c r="AG84" s="36">
        <v>2303488.4019840201</v>
      </c>
      <c r="AH84" s="36">
        <v>2303488.4019840201</v>
      </c>
      <c r="AI84" s="36">
        <v>2303488.4019840201</v>
      </c>
    </row>
    <row r="85" spans="1:35" customFormat="1" x14ac:dyDescent="0.15">
      <c r="A85" t="s">
        <v>61</v>
      </c>
      <c r="B85" t="s">
        <v>50</v>
      </c>
      <c r="C85" t="s">
        <v>91</v>
      </c>
      <c r="D85">
        <v>2013</v>
      </c>
      <c r="E85">
        <v>0</v>
      </c>
      <c r="F85" s="36"/>
      <c r="G85" s="36">
        <v>1735.1306740027501</v>
      </c>
      <c r="H85" s="36">
        <v>2964.18156808803</v>
      </c>
      <c r="I85" s="36">
        <v>2546.4649243466301</v>
      </c>
      <c r="J85" s="36">
        <v>690.83906464924303</v>
      </c>
      <c r="K85" s="36">
        <v>6265.7496561210501</v>
      </c>
      <c r="L85" s="36">
        <v>2417.9367262723499</v>
      </c>
      <c r="M85" s="36">
        <v>851.49931224208899</v>
      </c>
      <c r="N85" s="36">
        <v>3759.4497936726202</v>
      </c>
      <c r="O85" s="36">
        <v>377.551581843191</v>
      </c>
      <c r="P85" s="36">
        <v>1863.6588720770201</v>
      </c>
      <c r="Q85" s="36"/>
      <c r="R85" s="36"/>
      <c r="S85" s="36"/>
      <c r="T85" s="36">
        <v>1670.86657496561</v>
      </c>
      <c r="U85" s="36">
        <v>634.60797799174702</v>
      </c>
      <c r="V85" s="36"/>
      <c r="W85" s="36"/>
      <c r="X85" s="36"/>
      <c r="Y85" s="36"/>
      <c r="Z85" s="36"/>
      <c r="AA85" s="36"/>
      <c r="AB85" s="36"/>
      <c r="AC85" s="36"/>
      <c r="AD85" s="36"/>
      <c r="AE85" s="36">
        <v>6.5638613602961E-10</v>
      </c>
      <c r="AF85" s="36">
        <v>6.5638613602961E-10</v>
      </c>
      <c r="AG85" s="36">
        <v>6.5638613602961E-10</v>
      </c>
      <c r="AH85" s="36">
        <v>6.5638613602961E-10</v>
      </c>
      <c r="AI85" s="36">
        <v>6.5638613602961E-10</v>
      </c>
    </row>
    <row r="86" spans="1:35" customFormat="1" x14ac:dyDescent="0.15">
      <c r="A86" t="s">
        <v>61</v>
      </c>
      <c r="B86" t="s">
        <v>50</v>
      </c>
      <c r="C86" t="s">
        <v>89</v>
      </c>
      <c r="D86">
        <v>2009</v>
      </c>
      <c r="E86">
        <v>0</v>
      </c>
      <c r="F86" s="36">
        <v>15679.436038514399</v>
      </c>
      <c r="G86" s="36">
        <v>14730.5364511691</v>
      </c>
      <c r="H86" s="36">
        <v>72661.688173260001</v>
      </c>
      <c r="I86" s="36">
        <v>70444.787236698001</v>
      </c>
      <c r="J86" s="36">
        <v>50874.024764964</v>
      </c>
      <c r="K86" s="36">
        <v>45794.916733319304</v>
      </c>
      <c r="L86" s="36">
        <v>48703.599970194897</v>
      </c>
      <c r="M86" s="36">
        <v>60344.770018087598</v>
      </c>
      <c r="N86" s="36">
        <v>38249.923264934601</v>
      </c>
      <c r="O86" s="36">
        <v>43689.178579897402</v>
      </c>
      <c r="P86" s="36">
        <v>13743.329344712</v>
      </c>
      <c r="Q86" s="36">
        <v>13548.945267503301</v>
      </c>
      <c r="R86" s="36">
        <v>12069.5716059325</v>
      </c>
      <c r="S86" s="36">
        <v>5331.91196698761</v>
      </c>
      <c r="T86" s="36">
        <v>9495.7763113285491</v>
      </c>
      <c r="U86" s="36">
        <v>6325.9972489683596</v>
      </c>
      <c r="V86" s="36">
        <v>15536.138159943899</v>
      </c>
      <c r="W86" s="36">
        <v>8223.7964236588705</v>
      </c>
      <c r="X86" s="36">
        <v>18267.0701513067</v>
      </c>
      <c r="Y86" s="36">
        <v>6706.8050416442602</v>
      </c>
      <c r="Z86" s="36">
        <v>4451.2202861072601</v>
      </c>
      <c r="AA86" s="36"/>
      <c r="AB86" s="36"/>
      <c r="AC86" s="36"/>
      <c r="AD86" s="36"/>
      <c r="AE86" s="36"/>
      <c r="AF86" s="36"/>
      <c r="AG86" s="36"/>
      <c r="AH86" s="36"/>
      <c r="AI86" s="36"/>
    </row>
    <row r="87" spans="1:35" customFormat="1" x14ac:dyDescent="0.15">
      <c r="A87" t="s">
        <v>61</v>
      </c>
      <c r="B87" t="s">
        <v>50</v>
      </c>
      <c r="C87" t="s">
        <v>88</v>
      </c>
      <c r="D87">
        <v>2018</v>
      </c>
      <c r="E87">
        <v>0</v>
      </c>
      <c r="F87" s="36">
        <v>78335.920549644594</v>
      </c>
      <c r="G87" s="36">
        <v>80941.546113276505</v>
      </c>
      <c r="H87" s="36">
        <v>245976.020357634</v>
      </c>
      <c r="I87" s="36">
        <v>247578.044016506</v>
      </c>
      <c r="J87" s="36">
        <v>245248.57083906399</v>
      </c>
      <c r="K87" s="36">
        <v>251795.61650618899</v>
      </c>
      <c r="L87" s="36">
        <v>235793.17167106399</v>
      </c>
      <c r="M87" s="36">
        <v>256119.37363028299</v>
      </c>
      <c r="N87" s="36">
        <v>248810.73951079999</v>
      </c>
      <c r="O87" s="36">
        <v>241131.970577342</v>
      </c>
      <c r="P87" s="36">
        <v>252073.51856946299</v>
      </c>
      <c r="Q87" s="36">
        <v>197771.236925262</v>
      </c>
      <c r="R87" s="36">
        <v>203285.35928473101</v>
      </c>
      <c r="S87" s="36">
        <v>185260.33362587399</v>
      </c>
      <c r="T87" s="36">
        <v>194159.16236129901</v>
      </c>
      <c r="U87" s="36">
        <v>186370.55771931101</v>
      </c>
      <c r="V87" s="36">
        <v>145447.194096213</v>
      </c>
      <c r="W87" s="36">
        <v>127761.208047329</v>
      </c>
      <c r="X87" s="36">
        <v>150465.61347928099</v>
      </c>
      <c r="Y87" s="36">
        <v>159181.47532492501</v>
      </c>
      <c r="Z87" s="36">
        <v>161981.74011031099</v>
      </c>
      <c r="AA87" s="36">
        <v>99508.837075136296</v>
      </c>
      <c r="AB87" s="36">
        <v>49629.523890927499</v>
      </c>
      <c r="AC87" s="36">
        <v>16937.774844355401</v>
      </c>
      <c r="AD87" s="36">
        <v>20219.295693732402</v>
      </c>
      <c r="AE87" s="36"/>
      <c r="AF87" s="36"/>
      <c r="AG87" s="36"/>
      <c r="AH87" s="36"/>
      <c r="AI87" s="36"/>
    </row>
    <row r="88" spans="1:35" customFormat="1" x14ac:dyDescent="0.15">
      <c r="A88" t="s">
        <v>61</v>
      </c>
      <c r="B88" t="s">
        <v>50</v>
      </c>
      <c r="C88" t="s">
        <v>87</v>
      </c>
      <c r="D88">
        <v>1963</v>
      </c>
      <c r="E88">
        <v>0</v>
      </c>
      <c r="F88" s="36">
        <v>156928.59981546499</v>
      </c>
      <c r="G88" s="36">
        <v>67156.293651125001</v>
      </c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</row>
    <row r="89" spans="1:35" customFormat="1" x14ac:dyDescent="0.15">
      <c r="A89" t="s">
        <v>61</v>
      </c>
      <c r="B89" t="s">
        <v>50</v>
      </c>
      <c r="C89" t="s">
        <v>86</v>
      </c>
      <c r="D89">
        <v>1964</v>
      </c>
      <c r="E89">
        <v>0</v>
      </c>
      <c r="F89" s="36">
        <v>330642.03470723599</v>
      </c>
      <c r="G89" s="36">
        <v>282860.041397553</v>
      </c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</row>
    <row r="90" spans="1:35" customFormat="1" x14ac:dyDescent="0.15">
      <c r="A90" t="s">
        <v>61</v>
      </c>
      <c r="B90" t="s">
        <v>50</v>
      </c>
      <c r="C90" t="s">
        <v>85</v>
      </c>
      <c r="D90">
        <v>1970</v>
      </c>
      <c r="E90">
        <v>0</v>
      </c>
      <c r="F90" s="36">
        <v>478540.55721469602</v>
      </c>
      <c r="G90" s="36">
        <v>529902.56699729804</v>
      </c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</row>
    <row r="91" spans="1:35" customFormat="1" x14ac:dyDescent="0.15">
      <c r="A91" t="s">
        <v>61</v>
      </c>
      <c r="B91" t="s">
        <v>50</v>
      </c>
      <c r="C91" t="s">
        <v>84</v>
      </c>
      <c r="D91">
        <v>1972</v>
      </c>
      <c r="E91">
        <v>0</v>
      </c>
      <c r="F91" s="36">
        <v>77284.084192650102</v>
      </c>
      <c r="G91" s="36">
        <v>48445.968513479602</v>
      </c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</row>
    <row r="92" spans="1:35" customFormat="1" x14ac:dyDescent="0.15">
      <c r="A92" t="s">
        <v>61</v>
      </c>
      <c r="B92" t="s">
        <v>50</v>
      </c>
      <c r="C92" t="s">
        <v>83</v>
      </c>
      <c r="D92">
        <v>1974</v>
      </c>
      <c r="E92">
        <v>0</v>
      </c>
      <c r="F92" s="36">
        <v>782417.200359829</v>
      </c>
      <c r="G92" s="36">
        <v>680146.26022529497</v>
      </c>
      <c r="H92" s="36">
        <v>813057.11234703998</v>
      </c>
      <c r="I92" s="36">
        <v>779412.46481338202</v>
      </c>
      <c r="J92" s="36">
        <v>778028.76784793299</v>
      </c>
      <c r="K92" s="36">
        <v>732123.31871772697</v>
      </c>
      <c r="L92" s="36">
        <v>796901.30757899606</v>
      </c>
      <c r="M92" s="36">
        <v>817393.98801297403</v>
      </c>
      <c r="N92" s="36">
        <v>776637.98003308102</v>
      </c>
      <c r="O92" s="36">
        <v>741457.32593867299</v>
      </c>
      <c r="P92" s="36">
        <v>736358.69837730099</v>
      </c>
      <c r="Q92" s="36">
        <v>688676.02882672101</v>
      </c>
      <c r="R92" s="36">
        <v>590516.47735145502</v>
      </c>
      <c r="S92" s="36">
        <v>465072.899851989</v>
      </c>
      <c r="T92" s="36">
        <v>346385.96984820301</v>
      </c>
      <c r="U92" s="36">
        <v>308129.086626</v>
      </c>
      <c r="V92" s="36">
        <v>362723.27405227401</v>
      </c>
      <c r="W92" s="36">
        <v>309100.76009622501</v>
      </c>
      <c r="X92" s="36">
        <v>377357.44603563403</v>
      </c>
      <c r="Y92" s="36">
        <v>330013.44801624701</v>
      </c>
      <c r="Z92" s="36">
        <v>354792.62370127899</v>
      </c>
      <c r="AA92" s="36">
        <v>188056.409145335</v>
      </c>
      <c r="AB92" s="36">
        <v>109265.890061912</v>
      </c>
      <c r="AC92" s="36">
        <v>78948.291016284595</v>
      </c>
      <c r="AD92" s="36">
        <v>45136.999009022104</v>
      </c>
      <c r="AE92" s="36"/>
      <c r="AF92" s="36"/>
      <c r="AG92" s="36"/>
      <c r="AH92" s="36"/>
      <c r="AI92" s="36"/>
    </row>
    <row r="93" spans="1:35" customFormat="1" x14ac:dyDescent="0.15">
      <c r="A93" t="s">
        <v>61</v>
      </c>
      <c r="B93" t="s">
        <v>50</v>
      </c>
      <c r="C93" t="s">
        <v>82</v>
      </c>
      <c r="D93">
        <v>1981</v>
      </c>
      <c r="E93">
        <v>0</v>
      </c>
      <c r="F93" s="36">
        <v>463503.27265808597</v>
      </c>
      <c r="G93" s="36">
        <v>271897.75675094902</v>
      </c>
      <c r="H93" s="36">
        <v>838593.68126382597</v>
      </c>
      <c r="I93" s="36">
        <v>801392.111401045</v>
      </c>
      <c r="J93" s="36">
        <v>760477.06257895404</v>
      </c>
      <c r="K93" s="36">
        <v>675188.99483363703</v>
      </c>
      <c r="L93" s="36">
        <v>548469.94591019605</v>
      </c>
      <c r="M93" s="36">
        <v>453017.64965097199</v>
      </c>
      <c r="N93" s="36">
        <v>477279.97063408798</v>
      </c>
      <c r="O93" s="36">
        <v>422664.446236794</v>
      </c>
      <c r="P93" s="36">
        <v>404448.36024360597</v>
      </c>
      <c r="Q93" s="36">
        <v>298873.07200858701</v>
      </c>
      <c r="R93" s="36">
        <v>248581.99200737299</v>
      </c>
      <c r="S93" s="36">
        <v>255096.04403234</v>
      </c>
      <c r="T93" s="36">
        <v>255723.165253796</v>
      </c>
      <c r="U93" s="36">
        <v>203862.39571840799</v>
      </c>
      <c r="V93" s="36">
        <v>144618.61387138499</v>
      </c>
      <c r="W93" s="36">
        <v>218227.06595319899</v>
      </c>
      <c r="X93" s="36">
        <v>79799.445645906293</v>
      </c>
      <c r="Y93" s="36">
        <v>96142.518197163299</v>
      </c>
      <c r="Z93" s="36">
        <v>87445.002795944602</v>
      </c>
      <c r="AA93" s="36">
        <v>30100.606891449199</v>
      </c>
      <c r="AB93" s="36">
        <v>18459.136550818701</v>
      </c>
      <c r="AC93" s="36">
        <v>18433.955983493801</v>
      </c>
      <c r="AD93" s="36">
        <v>18347.016931103299</v>
      </c>
      <c r="AE93" s="36"/>
      <c r="AF93" s="36"/>
      <c r="AG93" s="36"/>
      <c r="AH93" s="36"/>
      <c r="AI93" s="36"/>
    </row>
    <row r="94" spans="1:35" customFormat="1" x14ac:dyDescent="0.15">
      <c r="A94" t="s">
        <v>61</v>
      </c>
      <c r="B94" t="s">
        <v>50</v>
      </c>
      <c r="C94" t="s">
        <v>81</v>
      </c>
      <c r="D94">
        <v>1973</v>
      </c>
      <c r="E94">
        <v>0</v>
      </c>
      <c r="F94" s="36">
        <v>1327.05364511691</v>
      </c>
      <c r="G94" s="36">
        <v>1735.83356258597</v>
      </c>
      <c r="H94" s="36">
        <v>15114.549391307401</v>
      </c>
      <c r="I94" s="36">
        <v>9169.7840440165</v>
      </c>
      <c r="J94" s="36">
        <v>9822.9168369766503</v>
      </c>
      <c r="K94" s="36">
        <v>8093.7581087839999</v>
      </c>
      <c r="L94" s="36">
        <v>2611.5418148127201</v>
      </c>
      <c r="M94" s="36">
        <v>2871.7442020059102</v>
      </c>
      <c r="N94" s="36">
        <v>12726.0152241951</v>
      </c>
      <c r="O94" s="36">
        <v>4228.8412626622303</v>
      </c>
      <c r="P94" s="36">
        <v>3382.7015130673899</v>
      </c>
      <c r="Q94" s="36">
        <v>468.02338376891299</v>
      </c>
      <c r="R94" s="36">
        <v>3264.44493503289</v>
      </c>
      <c r="S94" s="36">
        <v>1171.18465711869</v>
      </c>
      <c r="T94" s="36">
        <v>740.67544065714696</v>
      </c>
      <c r="U94" s="36">
        <v>1789.34514258836</v>
      </c>
      <c r="V94" s="36">
        <v>905.16357657618198</v>
      </c>
      <c r="W94" s="36">
        <v>1307.0715268225499</v>
      </c>
      <c r="X94" s="36">
        <v>758.31636863823803</v>
      </c>
      <c r="Y94" s="36">
        <v>290.29298486932498</v>
      </c>
      <c r="Z94" s="36"/>
      <c r="AA94" s="36">
        <v>290.29298486932498</v>
      </c>
      <c r="AB94" s="36"/>
      <c r="AC94" s="36"/>
      <c r="AD94" s="36"/>
      <c r="AE94" s="36">
        <v>-3.9954590148380799E-13</v>
      </c>
      <c r="AF94" s="36">
        <v>-3.9954590148380799E-13</v>
      </c>
      <c r="AG94" s="36">
        <v>-3.9954590148380799E-13</v>
      </c>
      <c r="AH94" s="36">
        <v>-3.9954590148380799E-13</v>
      </c>
      <c r="AI94" s="36">
        <v>-3.9954590148380799E-13</v>
      </c>
    </row>
    <row r="95" spans="1:35" customFormat="1" x14ac:dyDescent="0.15">
      <c r="A95" t="s">
        <v>61</v>
      </c>
      <c r="B95" t="s">
        <v>50</v>
      </c>
      <c r="C95" t="s">
        <v>80</v>
      </c>
      <c r="D95">
        <v>1961</v>
      </c>
      <c r="E95">
        <v>0</v>
      </c>
      <c r="F95" s="36">
        <v>16944.6354883081</v>
      </c>
      <c r="G95" s="36">
        <v>10618.6382393397</v>
      </c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</row>
    <row r="96" spans="1:35" customFormat="1" x14ac:dyDescent="0.15">
      <c r="A96" t="s">
        <v>61</v>
      </c>
      <c r="B96" t="s">
        <v>50</v>
      </c>
      <c r="C96" t="s">
        <v>79</v>
      </c>
      <c r="D96">
        <v>1966</v>
      </c>
      <c r="E96">
        <v>0</v>
      </c>
      <c r="F96" s="36">
        <v>57228.732853616799</v>
      </c>
      <c r="G96" s="36">
        <v>55657.871198246998</v>
      </c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</row>
    <row r="97" spans="1:35" customFormat="1" x14ac:dyDescent="0.15">
      <c r="A97" t="s">
        <v>61</v>
      </c>
      <c r="B97" t="s">
        <v>50</v>
      </c>
      <c r="C97" t="s">
        <v>78</v>
      </c>
      <c r="D97">
        <v>1968</v>
      </c>
      <c r="E97">
        <v>0</v>
      </c>
      <c r="F97" s="36">
        <v>71141.0374545628</v>
      </c>
      <c r="G97" s="36">
        <v>42861.876917761801</v>
      </c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</row>
    <row r="98" spans="1:35" customFormat="1" x14ac:dyDescent="0.15">
      <c r="A98" t="s">
        <v>61</v>
      </c>
      <c r="B98" t="s">
        <v>50</v>
      </c>
      <c r="C98" t="s">
        <v>77</v>
      </c>
      <c r="D98">
        <v>1973</v>
      </c>
      <c r="E98">
        <v>0</v>
      </c>
      <c r="F98" s="36">
        <v>1267.81017881705</v>
      </c>
      <c r="G98" s="36">
        <v>1119.7015130673999</v>
      </c>
      <c r="H98" s="36">
        <v>8850.1469651825591</v>
      </c>
      <c r="I98" s="36">
        <v>3914.6206483435999</v>
      </c>
      <c r="J98" s="36">
        <v>6382.05088001681</v>
      </c>
      <c r="K98" s="36">
        <v>4553.1573587998801</v>
      </c>
      <c r="L98" s="36">
        <v>4502.3089935517201</v>
      </c>
      <c r="M98" s="36">
        <v>4966.3441829129897</v>
      </c>
      <c r="N98" s="36">
        <v>1208.5667125171899</v>
      </c>
      <c r="O98" s="36">
        <v>1338.9023383768899</v>
      </c>
      <c r="P98" s="36">
        <v>1747.97688430315</v>
      </c>
      <c r="Q98" s="36">
        <v>468.02338376891299</v>
      </c>
      <c r="R98" s="36">
        <v>1261.97244933088</v>
      </c>
      <c r="S98" s="36"/>
      <c r="T98" s="36">
        <v>900.60976502526603</v>
      </c>
      <c r="U98" s="36">
        <v>2397.9300301599101</v>
      </c>
      <c r="V98" s="36">
        <v>699.07290233837602</v>
      </c>
      <c r="W98" s="36">
        <v>290.29298486932498</v>
      </c>
      <c r="X98" s="36">
        <v>290.29298486932498</v>
      </c>
      <c r="Y98" s="36">
        <v>1183.9869865160599</v>
      </c>
      <c r="Z98" s="36"/>
      <c r="AA98" s="36"/>
      <c r="AB98" s="36">
        <v>290.29298486932498</v>
      </c>
      <c r="AC98" s="36"/>
      <c r="AD98" s="36"/>
      <c r="AE98" s="36"/>
      <c r="AF98" s="36"/>
      <c r="AG98" s="36"/>
      <c r="AH98" s="36"/>
      <c r="AI98" s="36"/>
    </row>
    <row r="99" spans="1:35" customFormat="1" x14ac:dyDescent="0.15">
      <c r="A99" t="s">
        <v>61</v>
      </c>
      <c r="B99" t="s">
        <v>49</v>
      </c>
      <c r="C99" t="s">
        <v>91</v>
      </c>
      <c r="D99">
        <v>2013</v>
      </c>
      <c r="E99">
        <v>0</v>
      </c>
      <c r="F99" s="36">
        <v>5349.9862448418098</v>
      </c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>
        <v>1349.54607977926</v>
      </c>
      <c r="AF99" s="36">
        <v>1349.54607977926</v>
      </c>
      <c r="AG99" s="36">
        <v>1349.54607977926</v>
      </c>
      <c r="AH99" s="36">
        <v>1349.54607977926</v>
      </c>
      <c r="AI99" s="36">
        <v>1349.54607977926</v>
      </c>
    </row>
    <row r="100" spans="1:35" customFormat="1" x14ac:dyDescent="0.15">
      <c r="A100" t="s">
        <v>61</v>
      </c>
      <c r="B100" t="s">
        <v>49</v>
      </c>
      <c r="C100" t="s">
        <v>89</v>
      </c>
      <c r="D100">
        <v>2009</v>
      </c>
      <c r="E100">
        <v>0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>
        <v>19062.338376891301</v>
      </c>
      <c r="AF100" s="36">
        <v>19062.338376891301</v>
      </c>
      <c r="AG100" s="36">
        <v>19062.338376891301</v>
      </c>
      <c r="AH100" s="36">
        <v>19062.338376891301</v>
      </c>
      <c r="AI100" s="36">
        <v>19062.338376891301</v>
      </c>
    </row>
    <row r="101" spans="1:35" customFormat="1" x14ac:dyDescent="0.15">
      <c r="A101" t="s">
        <v>61</v>
      </c>
      <c r="B101" t="s">
        <v>49</v>
      </c>
      <c r="C101" t="s">
        <v>88</v>
      </c>
      <c r="D101">
        <v>2018</v>
      </c>
      <c r="E101">
        <v>0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>
        <v>38415.873452544598</v>
      </c>
      <c r="AF101" s="36">
        <v>38415.873452544598</v>
      </c>
      <c r="AG101" s="36">
        <v>38415.873452544598</v>
      </c>
      <c r="AH101" s="36">
        <v>38415.873452544598</v>
      </c>
      <c r="AI101" s="36">
        <v>38415.873452544598</v>
      </c>
    </row>
    <row r="102" spans="1:35" customFormat="1" x14ac:dyDescent="0.15">
      <c r="A102" t="s">
        <v>61</v>
      </c>
      <c r="B102" t="s">
        <v>49</v>
      </c>
      <c r="C102" t="s">
        <v>81</v>
      </c>
      <c r="D102">
        <v>1973</v>
      </c>
      <c r="E102">
        <v>0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>
        <v>6313.3452544704096</v>
      </c>
      <c r="AF102" s="36">
        <v>6313.3452544704096</v>
      </c>
      <c r="AG102" s="36">
        <v>6313.3452544704096</v>
      </c>
      <c r="AH102" s="36">
        <v>6313.3452544704096</v>
      </c>
      <c r="AI102" s="36">
        <v>6313.3452544704096</v>
      </c>
    </row>
    <row r="103" spans="1:35" customFormat="1" x14ac:dyDescent="0.15">
      <c r="A103" t="s">
        <v>61</v>
      </c>
      <c r="B103" t="s">
        <v>49</v>
      </c>
      <c r="C103" t="s">
        <v>77</v>
      </c>
      <c r="D103">
        <v>1973</v>
      </c>
      <c r="E103">
        <v>0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>
        <v>5205.5928473177401</v>
      </c>
      <c r="AF103" s="36">
        <v>5205.5928473177401</v>
      </c>
      <c r="AG103" s="36">
        <v>5205.5928473177401</v>
      </c>
      <c r="AH103" s="36">
        <v>5205.5928473177401</v>
      </c>
      <c r="AI103" s="36">
        <v>5205.5928473177401</v>
      </c>
    </row>
    <row r="104" spans="1:35" customFormat="1" x14ac:dyDescent="0.15">
      <c r="A104" t="s">
        <v>61</v>
      </c>
      <c r="B104" t="s">
        <v>48</v>
      </c>
      <c r="C104" t="s">
        <v>90</v>
      </c>
      <c r="D104">
        <v>2020</v>
      </c>
      <c r="E104">
        <v>0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>
        <v>38.492902100987401</v>
      </c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</row>
    <row r="105" spans="1:35" customFormat="1" x14ac:dyDescent="0.15">
      <c r="A105" t="s">
        <v>61</v>
      </c>
      <c r="B105" t="s">
        <v>48</v>
      </c>
      <c r="C105" t="s">
        <v>90</v>
      </c>
      <c r="D105">
        <v>2022</v>
      </c>
      <c r="E105">
        <v>0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>
        <v>26.872133017771301</v>
      </c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</row>
    <row r="106" spans="1:35" customFormat="1" x14ac:dyDescent="0.15">
      <c r="A106" t="s">
        <v>61</v>
      </c>
      <c r="B106" t="s">
        <v>48</v>
      </c>
      <c r="C106" t="s">
        <v>90</v>
      </c>
      <c r="D106">
        <v>2030</v>
      </c>
      <c r="E106">
        <v>0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>
        <v>32.437418023391601</v>
      </c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</row>
    <row r="107" spans="1:35" customFormat="1" x14ac:dyDescent="0.15">
      <c r="A107" t="s">
        <v>61</v>
      </c>
      <c r="B107" t="s">
        <v>47</v>
      </c>
      <c r="C107" t="s">
        <v>91</v>
      </c>
      <c r="D107">
        <v>2013</v>
      </c>
      <c r="E107">
        <v>0</v>
      </c>
      <c r="F107" s="36">
        <v>5349.9862448418098</v>
      </c>
      <c r="G107" s="36">
        <v>1735.1306740027501</v>
      </c>
      <c r="H107" s="36">
        <v>2964.18156808803</v>
      </c>
      <c r="I107" s="36">
        <v>2546.4649243466301</v>
      </c>
      <c r="J107" s="36">
        <v>690.83906464924303</v>
      </c>
      <c r="K107" s="36">
        <v>6265.7496561210501</v>
      </c>
      <c r="L107" s="36">
        <v>2417.9367262723499</v>
      </c>
      <c r="M107" s="36">
        <v>851.49931224208899</v>
      </c>
      <c r="N107" s="36">
        <v>3759.4497936726202</v>
      </c>
      <c r="O107" s="36">
        <v>377.551581843191</v>
      </c>
      <c r="P107" s="36">
        <v>1863.6588720770201</v>
      </c>
      <c r="Q107" s="36"/>
      <c r="R107" s="36"/>
      <c r="S107" s="36"/>
      <c r="T107" s="36">
        <v>1670.86657496561</v>
      </c>
      <c r="U107" s="36">
        <v>634.60797799174702</v>
      </c>
      <c r="V107" s="36"/>
      <c r="W107" s="36"/>
      <c r="X107" s="36"/>
      <c r="Y107" s="36"/>
      <c r="Z107" s="36"/>
      <c r="AA107" s="36"/>
      <c r="AB107" s="36"/>
      <c r="AC107" s="36"/>
      <c r="AD107" s="36"/>
      <c r="AE107" s="36">
        <v>1349.5460797799101</v>
      </c>
      <c r="AF107" s="36">
        <v>1349.5460797799101</v>
      </c>
      <c r="AG107" s="36">
        <v>1349.5460797799101</v>
      </c>
      <c r="AH107" s="36">
        <v>1349.5460797799101</v>
      </c>
      <c r="AI107" s="36">
        <v>1349.5460797799101</v>
      </c>
    </row>
    <row r="108" spans="1:35" customFormat="1" x14ac:dyDescent="0.15">
      <c r="A108" t="s">
        <v>61</v>
      </c>
      <c r="B108" t="s">
        <v>47</v>
      </c>
      <c r="C108" t="s">
        <v>89</v>
      </c>
      <c r="D108">
        <v>2009</v>
      </c>
      <c r="E108">
        <v>0</v>
      </c>
      <c r="F108" s="36">
        <v>15679.436038514399</v>
      </c>
      <c r="G108" s="36">
        <v>14730.5364511691</v>
      </c>
      <c r="H108" s="36">
        <v>72661.688173260001</v>
      </c>
      <c r="I108" s="36">
        <v>70444.787236698001</v>
      </c>
      <c r="J108" s="36">
        <v>50874.024764964</v>
      </c>
      <c r="K108" s="36">
        <v>45794.916733319304</v>
      </c>
      <c r="L108" s="36">
        <v>48703.599970194897</v>
      </c>
      <c r="M108" s="36">
        <v>60344.770018087598</v>
      </c>
      <c r="N108" s="36">
        <v>38249.923264934601</v>
      </c>
      <c r="O108" s="36">
        <v>43689.178579897402</v>
      </c>
      <c r="P108" s="36">
        <v>13743.329344712</v>
      </c>
      <c r="Q108" s="36">
        <v>13548.945267503301</v>
      </c>
      <c r="R108" s="36">
        <v>12069.5716059325</v>
      </c>
      <c r="S108" s="36">
        <v>5331.91196698761</v>
      </c>
      <c r="T108" s="36">
        <v>9495.7763113285491</v>
      </c>
      <c r="U108" s="36">
        <v>6325.9972489683596</v>
      </c>
      <c r="V108" s="36">
        <v>15536.138159943899</v>
      </c>
      <c r="W108" s="36">
        <v>8223.7964236588705</v>
      </c>
      <c r="X108" s="36">
        <v>18267.0701513067</v>
      </c>
      <c r="Y108" s="36">
        <v>6706.8050416442602</v>
      </c>
      <c r="Z108" s="36">
        <v>4451.2202861072601</v>
      </c>
      <c r="AA108" s="36"/>
      <c r="AB108" s="36"/>
      <c r="AC108" s="36"/>
      <c r="AD108" s="36"/>
      <c r="AE108" s="36">
        <v>19062.338376891301</v>
      </c>
      <c r="AF108" s="36">
        <v>19062.338376891301</v>
      </c>
      <c r="AG108" s="36">
        <v>19062.338376891301</v>
      </c>
      <c r="AH108" s="36">
        <v>19062.338376891301</v>
      </c>
      <c r="AI108" s="36">
        <v>19062.338376891301</v>
      </c>
    </row>
    <row r="109" spans="1:35" customFormat="1" x14ac:dyDescent="0.15">
      <c r="A109" t="s">
        <v>61</v>
      </c>
      <c r="B109" t="s">
        <v>47</v>
      </c>
      <c r="C109" t="s">
        <v>88</v>
      </c>
      <c r="D109">
        <v>2018</v>
      </c>
      <c r="E109">
        <v>0</v>
      </c>
      <c r="F109" s="36">
        <v>78335.920549644594</v>
      </c>
      <c r="G109" s="36">
        <v>80941.546113276505</v>
      </c>
      <c r="H109" s="36">
        <v>245976.020357634</v>
      </c>
      <c r="I109" s="36">
        <v>247578.044016506</v>
      </c>
      <c r="J109" s="36">
        <v>245248.57083906399</v>
      </c>
      <c r="K109" s="36">
        <v>251795.61650618899</v>
      </c>
      <c r="L109" s="36">
        <v>235793.17167106399</v>
      </c>
      <c r="M109" s="36">
        <v>256119.37363028299</v>
      </c>
      <c r="N109" s="36">
        <v>248810.73951079999</v>
      </c>
      <c r="O109" s="36">
        <v>241131.970577342</v>
      </c>
      <c r="P109" s="36">
        <v>252073.51856946299</v>
      </c>
      <c r="Q109" s="36">
        <v>197771.236925262</v>
      </c>
      <c r="R109" s="36">
        <v>203285.35928473101</v>
      </c>
      <c r="S109" s="36">
        <v>185260.33362587399</v>
      </c>
      <c r="T109" s="36">
        <v>194159.16236129901</v>
      </c>
      <c r="U109" s="36">
        <v>186370.55771931101</v>
      </c>
      <c r="V109" s="36">
        <v>145447.194096213</v>
      </c>
      <c r="W109" s="36">
        <v>127761.208047329</v>
      </c>
      <c r="X109" s="36">
        <v>150465.61347928099</v>
      </c>
      <c r="Y109" s="36">
        <v>159181.47532492501</v>
      </c>
      <c r="Z109" s="36">
        <v>161981.74011031099</v>
      </c>
      <c r="AA109" s="36">
        <v>99508.837075136296</v>
      </c>
      <c r="AB109" s="36">
        <v>49629.523890927499</v>
      </c>
      <c r="AC109" s="36">
        <v>16937.774844355401</v>
      </c>
      <c r="AD109" s="36">
        <v>20219.295693732402</v>
      </c>
      <c r="AE109" s="36">
        <v>38415.873452544598</v>
      </c>
      <c r="AF109" s="36">
        <v>38415.873452544598</v>
      </c>
      <c r="AG109" s="36">
        <v>38415.873452544598</v>
      </c>
      <c r="AH109" s="36">
        <v>38415.873452544598</v>
      </c>
      <c r="AI109" s="36">
        <v>38415.873452544598</v>
      </c>
    </row>
    <row r="110" spans="1:35" customFormat="1" x14ac:dyDescent="0.15">
      <c r="A110" t="s">
        <v>61</v>
      </c>
      <c r="B110" t="s">
        <v>47</v>
      </c>
      <c r="C110" t="s">
        <v>87</v>
      </c>
      <c r="D110">
        <v>1963</v>
      </c>
      <c r="E110">
        <v>0</v>
      </c>
      <c r="F110" s="36">
        <v>156928.59981546499</v>
      </c>
      <c r="G110" s="36">
        <v>67156.293651125001</v>
      </c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</row>
    <row r="111" spans="1:35" customFormat="1" x14ac:dyDescent="0.15">
      <c r="A111" t="s">
        <v>61</v>
      </c>
      <c r="B111" t="s">
        <v>47</v>
      </c>
      <c r="C111" t="s">
        <v>86</v>
      </c>
      <c r="D111">
        <v>1964</v>
      </c>
      <c r="E111">
        <v>0</v>
      </c>
      <c r="F111" s="36">
        <v>330642.03470723599</v>
      </c>
      <c r="G111" s="36">
        <v>282860.041397553</v>
      </c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</row>
    <row r="112" spans="1:35" customFormat="1" x14ac:dyDescent="0.15">
      <c r="A112" t="s">
        <v>61</v>
      </c>
      <c r="B112" t="s">
        <v>47</v>
      </c>
      <c r="C112" t="s">
        <v>85</v>
      </c>
      <c r="D112">
        <v>1970</v>
      </c>
      <c r="E112">
        <v>0</v>
      </c>
      <c r="F112" s="36">
        <v>478540.55721469602</v>
      </c>
      <c r="G112" s="36">
        <v>529902.56699729804</v>
      </c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</row>
    <row r="113" spans="1:35" customFormat="1" x14ac:dyDescent="0.15">
      <c r="A113" t="s">
        <v>61</v>
      </c>
      <c r="B113" t="s">
        <v>47</v>
      </c>
      <c r="C113" t="s">
        <v>84</v>
      </c>
      <c r="D113">
        <v>1972</v>
      </c>
      <c r="E113">
        <v>0</v>
      </c>
      <c r="F113" s="36">
        <v>77284.084192650102</v>
      </c>
      <c r="G113" s="36">
        <v>48445.968513479602</v>
      </c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</row>
    <row r="114" spans="1:35" customFormat="1" x14ac:dyDescent="0.15">
      <c r="A114" t="s">
        <v>61</v>
      </c>
      <c r="B114" t="s">
        <v>47</v>
      </c>
      <c r="C114" t="s">
        <v>83</v>
      </c>
      <c r="D114">
        <v>1974</v>
      </c>
      <c r="E114">
        <v>0</v>
      </c>
      <c r="F114" s="36">
        <v>782417.200359829</v>
      </c>
      <c r="G114" s="36">
        <v>680146.26022529497</v>
      </c>
      <c r="H114" s="36">
        <v>813057.11234703998</v>
      </c>
      <c r="I114" s="36">
        <v>779412.46481338202</v>
      </c>
      <c r="J114" s="36">
        <v>778028.76784793299</v>
      </c>
      <c r="K114" s="36">
        <v>732123.31871772697</v>
      </c>
      <c r="L114" s="36">
        <v>796901.30757899606</v>
      </c>
      <c r="M114" s="36">
        <v>817393.98801297403</v>
      </c>
      <c r="N114" s="36">
        <v>776637.98003308102</v>
      </c>
      <c r="O114" s="36">
        <v>741457.32593867299</v>
      </c>
      <c r="P114" s="36">
        <v>736358.69837730099</v>
      </c>
      <c r="Q114" s="36">
        <v>688676.02882672101</v>
      </c>
      <c r="R114" s="36">
        <v>590516.47735145502</v>
      </c>
      <c r="S114" s="36">
        <v>465072.899851989</v>
      </c>
      <c r="T114" s="36">
        <v>346385.96984820301</v>
      </c>
      <c r="U114" s="36">
        <v>308129.086626</v>
      </c>
      <c r="V114" s="36">
        <v>362723.27405227401</v>
      </c>
      <c r="W114" s="36">
        <v>309100.76009622501</v>
      </c>
      <c r="X114" s="36">
        <v>377357.44603563403</v>
      </c>
      <c r="Y114" s="36">
        <v>330013.44801624701</v>
      </c>
      <c r="Z114" s="36">
        <v>354792.62370127899</v>
      </c>
      <c r="AA114" s="36">
        <v>188056.409145335</v>
      </c>
      <c r="AB114" s="36">
        <v>109265.890061912</v>
      </c>
      <c r="AC114" s="36">
        <v>78948.291016284595</v>
      </c>
      <c r="AD114" s="36">
        <v>45136.999009022104</v>
      </c>
      <c r="AE114" s="36"/>
      <c r="AF114" s="36"/>
      <c r="AG114" s="36"/>
      <c r="AH114" s="36"/>
      <c r="AI114" s="36"/>
    </row>
    <row r="115" spans="1:35" customFormat="1" x14ac:dyDescent="0.15">
      <c r="A115" t="s">
        <v>61</v>
      </c>
      <c r="B115" t="s">
        <v>47</v>
      </c>
      <c r="C115" t="s">
        <v>82</v>
      </c>
      <c r="D115">
        <v>1981</v>
      </c>
      <c r="E115">
        <v>0</v>
      </c>
      <c r="F115" s="36">
        <v>463503.27265808597</v>
      </c>
      <c r="G115" s="36">
        <v>271897.75675094902</v>
      </c>
      <c r="H115" s="36">
        <v>838593.68126382597</v>
      </c>
      <c r="I115" s="36">
        <v>801392.111401045</v>
      </c>
      <c r="J115" s="36">
        <v>760477.06257895404</v>
      </c>
      <c r="K115" s="36">
        <v>675188.99483363703</v>
      </c>
      <c r="L115" s="36">
        <v>548469.94591019605</v>
      </c>
      <c r="M115" s="36">
        <v>453017.64965097199</v>
      </c>
      <c r="N115" s="36">
        <v>477279.97063408798</v>
      </c>
      <c r="O115" s="36">
        <v>422664.446236794</v>
      </c>
      <c r="P115" s="36">
        <v>404448.36024360597</v>
      </c>
      <c r="Q115" s="36">
        <v>298873.07200858701</v>
      </c>
      <c r="R115" s="36">
        <v>248581.99200737299</v>
      </c>
      <c r="S115" s="36">
        <v>255096.04403234</v>
      </c>
      <c r="T115" s="36">
        <v>255723.165253796</v>
      </c>
      <c r="U115" s="36">
        <v>203862.39571840799</v>
      </c>
      <c r="V115" s="36">
        <v>144618.61387138499</v>
      </c>
      <c r="W115" s="36">
        <v>218227.06595319899</v>
      </c>
      <c r="X115" s="36">
        <v>79799.445645906293</v>
      </c>
      <c r="Y115" s="36">
        <v>96142.518197163299</v>
      </c>
      <c r="Z115" s="36">
        <v>87445.002795944602</v>
      </c>
      <c r="AA115" s="36">
        <v>30100.606891449199</v>
      </c>
      <c r="AB115" s="36">
        <v>18459.136550818701</v>
      </c>
      <c r="AC115" s="36">
        <v>18433.955983493801</v>
      </c>
      <c r="AD115" s="36">
        <v>18347.016931103299</v>
      </c>
      <c r="AE115" s="36"/>
      <c r="AF115" s="36"/>
      <c r="AG115" s="36"/>
      <c r="AH115" s="36"/>
      <c r="AI115" s="36"/>
    </row>
    <row r="116" spans="1:35" customFormat="1" x14ac:dyDescent="0.15">
      <c r="A116" t="s">
        <v>61</v>
      </c>
      <c r="B116" t="s">
        <v>47</v>
      </c>
      <c r="C116" t="s">
        <v>81</v>
      </c>
      <c r="D116">
        <v>1973</v>
      </c>
      <c r="E116">
        <v>0</v>
      </c>
      <c r="F116" s="36">
        <v>1327.05364511691</v>
      </c>
      <c r="G116" s="36">
        <v>1735.83356258597</v>
      </c>
      <c r="H116" s="36">
        <v>15114.549391307401</v>
      </c>
      <c r="I116" s="36">
        <v>9169.7840440165</v>
      </c>
      <c r="J116" s="36">
        <v>9822.9168369766503</v>
      </c>
      <c r="K116" s="36">
        <v>8093.7581087839999</v>
      </c>
      <c r="L116" s="36">
        <v>2611.5418148127201</v>
      </c>
      <c r="M116" s="36">
        <v>2871.7442020059102</v>
      </c>
      <c r="N116" s="36">
        <v>12726.0152241951</v>
      </c>
      <c r="O116" s="36">
        <v>4228.8412626622303</v>
      </c>
      <c r="P116" s="36">
        <v>3382.7015130673899</v>
      </c>
      <c r="Q116" s="36">
        <v>468.02338376891299</v>
      </c>
      <c r="R116" s="36">
        <v>3264.44493503289</v>
      </c>
      <c r="S116" s="36">
        <v>1171.18465711869</v>
      </c>
      <c r="T116" s="36">
        <v>740.67544065714696</v>
      </c>
      <c r="U116" s="36">
        <v>1789.34514258836</v>
      </c>
      <c r="V116" s="36">
        <v>905.16357657618198</v>
      </c>
      <c r="W116" s="36">
        <v>1307.0715268225499</v>
      </c>
      <c r="X116" s="36">
        <v>758.31636863823803</v>
      </c>
      <c r="Y116" s="36">
        <v>290.29298486932498</v>
      </c>
      <c r="Z116" s="36"/>
      <c r="AA116" s="36">
        <v>290.29298486932498</v>
      </c>
      <c r="AB116" s="36"/>
      <c r="AC116" s="36"/>
      <c r="AD116" s="36"/>
      <c r="AE116" s="36">
        <v>6313.3452544704096</v>
      </c>
      <c r="AF116" s="36">
        <v>6313.3452544704096</v>
      </c>
      <c r="AG116" s="36">
        <v>6313.3452544704096</v>
      </c>
      <c r="AH116" s="36">
        <v>6313.3452544704096</v>
      </c>
      <c r="AI116" s="36">
        <v>6313.3452544704096</v>
      </c>
    </row>
    <row r="117" spans="1:35" customFormat="1" x14ac:dyDescent="0.15">
      <c r="A117" t="s">
        <v>61</v>
      </c>
      <c r="B117" t="s">
        <v>47</v>
      </c>
      <c r="C117" t="s">
        <v>80</v>
      </c>
      <c r="D117">
        <v>1961</v>
      </c>
      <c r="E117">
        <v>0</v>
      </c>
      <c r="F117" s="36">
        <v>16944.6354883081</v>
      </c>
      <c r="G117" s="36">
        <v>10618.6382393397</v>
      </c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</row>
    <row r="118" spans="1:35" customFormat="1" x14ac:dyDescent="0.15">
      <c r="A118" t="s">
        <v>61</v>
      </c>
      <c r="B118" t="s">
        <v>47</v>
      </c>
      <c r="C118" t="s">
        <v>79</v>
      </c>
      <c r="D118">
        <v>1966</v>
      </c>
      <c r="E118">
        <v>0</v>
      </c>
      <c r="F118" s="36">
        <v>57228.732853616799</v>
      </c>
      <c r="G118" s="36">
        <v>55657.871198246998</v>
      </c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</row>
    <row r="119" spans="1:35" customFormat="1" x14ac:dyDescent="0.15">
      <c r="A119" t="s">
        <v>61</v>
      </c>
      <c r="B119" t="s">
        <v>47</v>
      </c>
      <c r="C119" t="s">
        <v>78</v>
      </c>
      <c r="D119">
        <v>1968</v>
      </c>
      <c r="E119">
        <v>0</v>
      </c>
      <c r="F119" s="36">
        <v>71141.0374545628</v>
      </c>
      <c r="G119" s="36">
        <v>42861.876917761801</v>
      </c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</row>
    <row r="120" spans="1:35" customFormat="1" x14ac:dyDescent="0.15">
      <c r="A120" t="s">
        <v>61</v>
      </c>
      <c r="B120" t="s">
        <v>47</v>
      </c>
      <c r="C120" t="s">
        <v>77</v>
      </c>
      <c r="D120">
        <v>1973</v>
      </c>
      <c r="E120">
        <v>0</v>
      </c>
      <c r="F120" s="36">
        <v>1267.81017881705</v>
      </c>
      <c r="G120" s="36">
        <v>1119.7015130673999</v>
      </c>
      <c r="H120" s="36">
        <v>8850.1469651825591</v>
      </c>
      <c r="I120" s="36">
        <v>3914.6206483435999</v>
      </c>
      <c r="J120" s="36">
        <v>6382.05088001681</v>
      </c>
      <c r="K120" s="36">
        <v>4553.1573587998801</v>
      </c>
      <c r="L120" s="36">
        <v>4502.3089935517201</v>
      </c>
      <c r="M120" s="36">
        <v>4966.3441829129897</v>
      </c>
      <c r="N120" s="36">
        <v>1208.5667125171899</v>
      </c>
      <c r="O120" s="36">
        <v>1338.9023383768899</v>
      </c>
      <c r="P120" s="36">
        <v>1747.97688430315</v>
      </c>
      <c r="Q120" s="36">
        <v>468.02338376891299</v>
      </c>
      <c r="R120" s="36">
        <v>1261.97244933088</v>
      </c>
      <c r="S120" s="36"/>
      <c r="T120" s="36">
        <v>900.60976502526603</v>
      </c>
      <c r="U120" s="36">
        <v>2397.9300301599101</v>
      </c>
      <c r="V120" s="36">
        <v>699.07290233837602</v>
      </c>
      <c r="W120" s="36">
        <v>290.29298486932498</v>
      </c>
      <c r="X120" s="36">
        <v>290.29298486932498</v>
      </c>
      <c r="Y120" s="36">
        <v>1183.9869865160599</v>
      </c>
      <c r="Z120" s="36"/>
      <c r="AA120" s="36"/>
      <c r="AB120" s="36">
        <v>290.29298486932498</v>
      </c>
      <c r="AC120" s="36"/>
      <c r="AD120" s="36"/>
      <c r="AE120" s="36">
        <v>5205.5928473177401</v>
      </c>
      <c r="AF120" s="36">
        <v>5205.5928473177401</v>
      </c>
      <c r="AG120" s="36">
        <v>5205.5928473177401</v>
      </c>
      <c r="AH120" s="36">
        <v>5205.5928473177401</v>
      </c>
      <c r="AI120" s="36">
        <v>5205.5928473177401</v>
      </c>
    </row>
    <row r="121" spans="1:35" customFormat="1" x14ac:dyDescent="0.15">
      <c r="A121" t="s">
        <v>61</v>
      </c>
      <c r="B121" t="s">
        <v>45</v>
      </c>
      <c r="C121" t="s">
        <v>91</v>
      </c>
      <c r="D121">
        <v>2013</v>
      </c>
      <c r="E121">
        <v>0</v>
      </c>
      <c r="F121" s="36">
        <v>94827.296152028794</v>
      </c>
      <c r="G121" s="36">
        <v>30754.798752009301</v>
      </c>
      <c r="H121" s="36">
        <v>52539.447868016003</v>
      </c>
      <c r="I121" s="36">
        <v>45135.514835124799</v>
      </c>
      <c r="J121" s="36">
        <v>12244.966169781401</v>
      </c>
      <c r="K121" s="36">
        <v>111058.99549336699</v>
      </c>
      <c r="L121" s="36">
        <v>42857.381594235201</v>
      </c>
      <c r="M121" s="36">
        <v>15092.6327208934</v>
      </c>
      <c r="N121" s="36">
        <v>66635.397296020194</v>
      </c>
      <c r="O121" s="36">
        <v>6692.0163951131599</v>
      </c>
      <c r="P121" s="36">
        <v>33032.931992898899</v>
      </c>
      <c r="Q121" s="36"/>
      <c r="R121" s="36"/>
      <c r="S121" s="36"/>
      <c r="T121" s="36">
        <v>29615.732131564499</v>
      </c>
      <c r="U121" s="36">
        <v>11248.282876892299</v>
      </c>
      <c r="V121" s="36"/>
      <c r="W121" s="36"/>
      <c r="X121" s="36"/>
      <c r="Y121" s="36"/>
      <c r="Z121" s="36"/>
      <c r="AA121" s="36"/>
      <c r="AB121" s="36"/>
      <c r="AC121" s="36"/>
      <c r="AD121" s="36"/>
      <c r="AE121" s="36">
        <v>23920.399029340599</v>
      </c>
      <c r="AF121" s="36">
        <v>23920.399029340599</v>
      </c>
      <c r="AG121" s="36">
        <v>23920.399029340599</v>
      </c>
      <c r="AH121" s="36">
        <v>23920.399029340599</v>
      </c>
      <c r="AI121" s="36">
        <v>23920.399029340599</v>
      </c>
    </row>
    <row r="122" spans="1:35" customFormat="1" x14ac:dyDescent="0.15">
      <c r="A122" t="s">
        <v>61</v>
      </c>
      <c r="B122" t="s">
        <v>45</v>
      </c>
      <c r="C122" t="s">
        <v>89</v>
      </c>
      <c r="D122">
        <v>2009</v>
      </c>
      <c r="E122">
        <v>0</v>
      </c>
      <c r="F122" s="36">
        <v>69332.572909927301</v>
      </c>
      <c r="G122" s="36">
        <v>65136.653511920202</v>
      </c>
      <c r="H122" s="36">
        <v>321301.21138644399</v>
      </c>
      <c r="I122" s="36">
        <v>311498.34313016699</v>
      </c>
      <c r="J122" s="36">
        <v>224958.79460040201</v>
      </c>
      <c r="K122" s="36">
        <v>202499.592173963</v>
      </c>
      <c r="L122" s="36">
        <v>215361.43823125699</v>
      </c>
      <c r="M122" s="36">
        <v>266837.286541095</v>
      </c>
      <c r="N122" s="36">
        <v>169136.54209571</v>
      </c>
      <c r="O122" s="36">
        <v>193188.272322106</v>
      </c>
      <c r="P122" s="36">
        <v>60771.342889936699</v>
      </c>
      <c r="Q122" s="36">
        <v>59911.799971907298</v>
      </c>
      <c r="R122" s="36">
        <v>53370.188271082399</v>
      </c>
      <c r="S122" s="36">
        <v>23577.070903087599</v>
      </c>
      <c r="T122" s="36">
        <v>41989.176257638203</v>
      </c>
      <c r="U122" s="36">
        <v>27972.795986714202</v>
      </c>
      <c r="V122" s="36">
        <v>68698.926993746296</v>
      </c>
      <c r="W122" s="36">
        <v>36364.634782728397</v>
      </c>
      <c r="X122" s="36">
        <v>80774.778506397502</v>
      </c>
      <c r="Y122" s="36">
        <v>29656.682064345801</v>
      </c>
      <c r="Z122" s="36">
        <v>19682.7586315355</v>
      </c>
      <c r="AA122" s="36"/>
      <c r="AB122" s="36"/>
      <c r="AC122" s="36"/>
      <c r="AD122" s="36"/>
      <c r="AE122" s="36">
        <v>84291.358573298799</v>
      </c>
      <c r="AF122" s="36">
        <v>84291.358573298799</v>
      </c>
      <c r="AG122" s="36">
        <v>84291.358573298799</v>
      </c>
      <c r="AH122" s="36">
        <v>84291.358573298799</v>
      </c>
      <c r="AI122" s="36">
        <v>84291.358573298799</v>
      </c>
    </row>
    <row r="123" spans="1:35" customFormat="1" x14ac:dyDescent="0.15">
      <c r="A123" t="s">
        <v>61</v>
      </c>
      <c r="B123" t="s">
        <v>45</v>
      </c>
      <c r="C123" t="s">
        <v>88</v>
      </c>
      <c r="D123">
        <v>2018</v>
      </c>
      <c r="E123">
        <v>0</v>
      </c>
      <c r="F123" s="36">
        <v>1777267.9806214999</v>
      </c>
      <c r="G123" s="36">
        <v>1836383.83515207</v>
      </c>
      <c r="H123" s="36">
        <v>5580649.3613013197</v>
      </c>
      <c r="I123" s="36">
        <v>5616995.7185424604</v>
      </c>
      <c r="J123" s="36">
        <v>5564145.1480642604</v>
      </c>
      <c r="K123" s="36">
        <v>5712683.0671977196</v>
      </c>
      <c r="L123" s="36">
        <v>5349623.1501433803</v>
      </c>
      <c r="M123" s="36">
        <v>5810779.5092732999</v>
      </c>
      <c r="N123" s="36">
        <v>5644962.8403493399</v>
      </c>
      <c r="O123" s="36">
        <v>5470748.6349085905</v>
      </c>
      <c r="P123" s="36">
        <v>5718988.0475354698</v>
      </c>
      <c r="Q123" s="36">
        <v>4486989.9327017199</v>
      </c>
      <c r="R123" s="36">
        <v>4612093.1170640299</v>
      </c>
      <c r="S123" s="36">
        <v>4203145.3351449296</v>
      </c>
      <c r="T123" s="36">
        <v>4405039.9866092196</v>
      </c>
      <c r="U123" s="36">
        <v>4228333.8529887898</v>
      </c>
      <c r="V123" s="36">
        <v>3299873.6610827101</v>
      </c>
      <c r="W123" s="36">
        <v>2898617.9345928398</v>
      </c>
      <c r="X123" s="36">
        <v>3413730.4463260099</v>
      </c>
      <c r="Y123" s="36">
        <v>3611473.9856001502</v>
      </c>
      <c r="Z123" s="36">
        <v>3675005.7715982902</v>
      </c>
      <c r="AA123" s="36">
        <v>2257634.41192271</v>
      </c>
      <c r="AB123" s="36">
        <v>1125983.62393579</v>
      </c>
      <c r="AC123" s="36">
        <v>384280.47672934103</v>
      </c>
      <c r="AD123" s="36">
        <v>458730.89350389701</v>
      </c>
      <c r="AE123" s="36">
        <v>871570.81139483396</v>
      </c>
      <c r="AF123" s="36">
        <v>871570.81139483396</v>
      </c>
      <c r="AG123" s="36">
        <v>871570.81139483396</v>
      </c>
      <c r="AH123" s="36">
        <v>871570.81139483396</v>
      </c>
      <c r="AI123" s="36">
        <v>871570.81139483396</v>
      </c>
    </row>
    <row r="124" spans="1:35" customFormat="1" x14ac:dyDescent="0.15">
      <c r="A124" t="s">
        <v>61</v>
      </c>
      <c r="B124" t="s">
        <v>45</v>
      </c>
      <c r="C124" t="s">
        <v>87</v>
      </c>
      <c r="D124">
        <v>1963</v>
      </c>
      <c r="E124">
        <v>0</v>
      </c>
      <c r="F124" s="36">
        <v>1642985.1659780701</v>
      </c>
      <c r="G124" s="36">
        <v>703101.88455521897</v>
      </c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</row>
    <row r="125" spans="1:35" customFormat="1" x14ac:dyDescent="0.15">
      <c r="A125" t="s">
        <v>61</v>
      </c>
      <c r="B125" t="s">
        <v>45</v>
      </c>
      <c r="C125" t="s">
        <v>86</v>
      </c>
      <c r="D125">
        <v>1964</v>
      </c>
      <c r="E125">
        <v>0</v>
      </c>
      <c r="F125" s="36">
        <v>3461701.42925889</v>
      </c>
      <c r="G125" s="36">
        <v>2961441.3982576099</v>
      </c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</row>
    <row r="126" spans="1:35" customFormat="1" x14ac:dyDescent="0.15">
      <c r="A126" t="s">
        <v>61</v>
      </c>
      <c r="B126" t="s">
        <v>45</v>
      </c>
      <c r="C126" t="s">
        <v>85</v>
      </c>
      <c r="D126">
        <v>1970</v>
      </c>
      <c r="E126">
        <v>0</v>
      </c>
      <c r="F126" s="36">
        <v>5010144.9815213401</v>
      </c>
      <c r="G126" s="36">
        <v>5547886.4783987002</v>
      </c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customFormat="1" x14ac:dyDescent="0.15">
      <c r="A127" t="s">
        <v>61</v>
      </c>
      <c r="B127" t="s">
        <v>45</v>
      </c>
      <c r="C127" t="s">
        <v>84</v>
      </c>
      <c r="D127">
        <v>1972</v>
      </c>
      <c r="E127">
        <v>0</v>
      </c>
      <c r="F127" s="36">
        <v>809136.15519438602</v>
      </c>
      <c r="G127" s="36">
        <v>507211.60905459902</v>
      </c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customFormat="1" x14ac:dyDescent="0.15">
      <c r="A128" t="s">
        <v>61</v>
      </c>
      <c r="B128" t="s">
        <v>45</v>
      </c>
      <c r="C128" t="s">
        <v>83</v>
      </c>
      <c r="D128">
        <v>1974</v>
      </c>
      <c r="E128">
        <v>0</v>
      </c>
      <c r="F128" s="36">
        <v>8191622.5296658799</v>
      </c>
      <c r="G128" s="36">
        <v>7120883.1121902997</v>
      </c>
      <c r="H128" s="36">
        <v>8512411.22555089</v>
      </c>
      <c r="I128" s="36">
        <v>8160164.04513021</v>
      </c>
      <c r="J128" s="36">
        <v>8145677.2429085998</v>
      </c>
      <c r="K128" s="36">
        <v>7665063.9445858104</v>
      </c>
      <c r="L128" s="36">
        <v>8343265.8459989903</v>
      </c>
      <c r="M128" s="36">
        <v>8557816.7309476007</v>
      </c>
      <c r="N128" s="36">
        <v>8131116.2020816701</v>
      </c>
      <c r="O128" s="36">
        <v>7762787.5935648903</v>
      </c>
      <c r="P128" s="36">
        <v>7709406.8238388402</v>
      </c>
      <c r="Q128" s="36">
        <v>7210186.6763452599</v>
      </c>
      <c r="R128" s="36">
        <v>6182491.9976024004</v>
      </c>
      <c r="S128" s="36">
        <v>4869143.5242125904</v>
      </c>
      <c r="T128" s="36">
        <v>3626534.68413499</v>
      </c>
      <c r="U128" s="36">
        <v>3225999.07937876</v>
      </c>
      <c r="V128" s="36">
        <v>3797580.2965403898</v>
      </c>
      <c r="W128" s="36">
        <v>3236172.1459812298</v>
      </c>
      <c r="X128" s="36">
        <v>3950794.7361856</v>
      </c>
      <c r="Y128" s="36">
        <v>3455120.3560189698</v>
      </c>
      <c r="Z128" s="36">
        <v>3714549.2818077998</v>
      </c>
      <c r="AA128" s="36">
        <v>1968881.9689732399</v>
      </c>
      <c r="AB128" s="36">
        <v>1143973.99027465</v>
      </c>
      <c r="AC128" s="36">
        <v>826559.79325377301</v>
      </c>
      <c r="AD128" s="36">
        <v>472567.90601455199</v>
      </c>
      <c r="AE128" s="36"/>
      <c r="AF128" s="36"/>
      <c r="AG128" s="36"/>
      <c r="AH128" s="36"/>
      <c r="AI128" s="36"/>
    </row>
    <row r="129" spans="1:35" customFormat="1" x14ac:dyDescent="0.15">
      <c r="A129" t="s">
        <v>61</v>
      </c>
      <c r="B129" t="s">
        <v>45</v>
      </c>
      <c r="C129" t="s">
        <v>82</v>
      </c>
      <c r="D129">
        <v>1981</v>
      </c>
      <c r="E129">
        <v>0</v>
      </c>
      <c r="F129" s="36">
        <v>4852710.1003578501</v>
      </c>
      <c r="G129" s="36">
        <v>2846670.2789028399</v>
      </c>
      <c r="H129" s="36">
        <v>8779769.7820510492</v>
      </c>
      <c r="I129" s="36">
        <v>8390282.9230112098</v>
      </c>
      <c r="J129" s="36">
        <v>7961917.2945724698</v>
      </c>
      <c r="K129" s="36">
        <v>7068982.3527883403</v>
      </c>
      <c r="L129" s="36">
        <v>5742280.1590971705</v>
      </c>
      <c r="M129" s="36">
        <v>4742929.4544017501</v>
      </c>
      <c r="N129" s="36">
        <v>4996947.1000975203</v>
      </c>
      <c r="O129" s="36">
        <v>4425142.4926366396</v>
      </c>
      <c r="P129" s="36">
        <v>4234426.7205964802</v>
      </c>
      <c r="Q129" s="36">
        <v>3129091.9844937702</v>
      </c>
      <c r="R129" s="36">
        <v>2602562.7315712799</v>
      </c>
      <c r="S129" s="36">
        <v>2670762.47884497</v>
      </c>
      <c r="T129" s="36">
        <v>2677328.20915375</v>
      </c>
      <c r="U129" s="36">
        <v>2134364.8796966202</v>
      </c>
      <c r="V129" s="36">
        <v>1514104.10590805</v>
      </c>
      <c r="W129" s="36">
        <v>2284757.7343941098</v>
      </c>
      <c r="X129" s="36">
        <v>835471.07158077299</v>
      </c>
      <c r="Y129" s="36">
        <v>1006577.07647595</v>
      </c>
      <c r="Z129" s="36">
        <v>915517.26454956201</v>
      </c>
      <c r="AA129" s="36">
        <v>315142.36836206302</v>
      </c>
      <c r="AB129" s="36">
        <v>193260.422672616</v>
      </c>
      <c r="AC129" s="36">
        <v>192996.79132285301</v>
      </c>
      <c r="AD129" s="36">
        <v>192086.571174393</v>
      </c>
      <c r="AE129" s="36"/>
      <c r="AF129" s="36"/>
      <c r="AG129" s="36"/>
      <c r="AH129" s="36"/>
      <c r="AI129" s="36"/>
    </row>
    <row r="130" spans="1:35" customFormat="1" x14ac:dyDescent="0.15">
      <c r="A130" t="s">
        <v>61</v>
      </c>
      <c r="B130" t="s">
        <v>45</v>
      </c>
      <c r="C130" t="s">
        <v>81</v>
      </c>
      <c r="D130">
        <v>1973</v>
      </c>
      <c r="E130">
        <v>0</v>
      </c>
      <c r="F130" s="36">
        <v>267.18783328460597</v>
      </c>
      <c r="G130" s="36">
        <v>349.49122835888198</v>
      </c>
      <c r="H130" s="36">
        <v>3043.1503035288401</v>
      </c>
      <c r="I130" s="36">
        <v>1846.2363894811999</v>
      </c>
      <c r="J130" s="36">
        <v>1977.73758119283</v>
      </c>
      <c r="K130" s="36">
        <v>1629.5902582183701</v>
      </c>
      <c r="L130" s="36">
        <v>525.80557055813995</v>
      </c>
      <c r="M130" s="36">
        <v>578.19449417509202</v>
      </c>
      <c r="N130" s="36">
        <v>2562.2448999038302</v>
      </c>
      <c r="O130" s="36">
        <v>851.431242763147</v>
      </c>
      <c r="P130" s="36">
        <v>681.07019731324101</v>
      </c>
      <c r="Q130" s="36">
        <v>94.231423345910301</v>
      </c>
      <c r="R130" s="36">
        <v>657.26052015892606</v>
      </c>
      <c r="S130" s="36">
        <v>235.80530603504499</v>
      </c>
      <c r="T130" s="36">
        <v>149.12695269290899</v>
      </c>
      <c r="U130" s="36">
        <v>360.26520360026399</v>
      </c>
      <c r="V130" s="36">
        <v>182.244851731089</v>
      </c>
      <c r="W130" s="36">
        <v>263.16465086756301</v>
      </c>
      <c r="X130" s="36">
        <v>152.67876187691701</v>
      </c>
      <c r="Y130" s="36">
        <v>58.447338531007503</v>
      </c>
      <c r="Z130" s="36"/>
      <c r="AA130" s="36">
        <v>58.447338531007503</v>
      </c>
      <c r="AB130" s="36"/>
      <c r="AC130" s="36"/>
      <c r="AD130" s="36"/>
      <c r="AE130" s="36">
        <v>1271.12347381479</v>
      </c>
      <c r="AF130" s="36">
        <v>1271.12347381479</v>
      </c>
      <c r="AG130" s="36">
        <v>1271.12347381479</v>
      </c>
      <c r="AH130" s="36">
        <v>1271.12347381479</v>
      </c>
      <c r="AI130" s="36">
        <v>1271.12347381479</v>
      </c>
    </row>
    <row r="131" spans="1:35" customFormat="1" x14ac:dyDescent="0.15">
      <c r="A131" t="s">
        <v>61</v>
      </c>
      <c r="B131" t="s">
        <v>45</v>
      </c>
      <c r="C131" t="s">
        <v>80</v>
      </c>
      <c r="D131">
        <v>1961</v>
      </c>
      <c r="E131">
        <v>0</v>
      </c>
      <c r="F131" s="36">
        <v>177404.14929422</v>
      </c>
      <c r="G131" s="36">
        <v>111173.266891044</v>
      </c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customFormat="1" x14ac:dyDescent="0.15">
      <c r="A132" t="s">
        <v>61</v>
      </c>
      <c r="B132" t="s">
        <v>45</v>
      </c>
      <c r="C132" t="s">
        <v>79</v>
      </c>
      <c r="D132">
        <v>1966</v>
      </c>
      <c r="E132">
        <v>0</v>
      </c>
      <c r="F132" s="36">
        <v>599163.94625823898</v>
      </c>
      <c r="G132" s="36">
        <v>582717.598042481</v>
      </c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customFormat="1" x14ac:dyDescent="0.15">
      <c r="A133" t="s">
        <v>61</v>
      </c>
      <c r="B133" t="s">
        <v>45</v>
      </c>
      <c r="C133" t="s">
        <v>78</v>
      </c>
      <c r="D133">
        <v>1968</v>
      </c>
      <c r="E133">
        <v>0</v>
      </c>
      <c r="F133" s="36">
        <v>744820.69786885299</v>
      </c>
      <c r="G133" s="36">
        <v>448748.20806831901</v>
      </c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customFormat="1" x14ac:dyDescent="0.15">
      <c r="A134" t="s">
        <v>61</v>
      </c>
      <c r="B134" t="s">
        <v>45</v>
      </c>
      <c r="C134" t="s">
        <v>77</v>
      </c>
      <c r="D134">
        <v>1973</v>
      </c>
      <c r="E134">
        <v>0</v>
      </c>
      <c r="F134" s="36">
        <v>255.25980501297201</v>
      </c>
      <c r="G134" s="36">
        <v>225.43973433388601</v>
      </c>
      <c r="H134" s="36">
        <v>1781.88093644784</v>
      </c>
      <c r="I134" s="36">
        <v>788.16633601119804</v>
      </c>
      <c r="J134" s="36">
        <v>1284.95660504634</v>
      </c>
      <c r="K134" s="36">
        <v>916.72876509405899</v>
      </c>
      <c r="L134" s="36">
        <v>906.49099920817105</v>
      </c>
      <c r="M134" s="36">
        <v>999.91944294099903</v>
      </c>
      <c r="N134" s="36">
        <v>243.33177674133699</v>
      </c>
      <c r="O134" s="36">
        <v>269.57343893893301</v>
      </c>
      <c r="P134" s="36">
        <v>351.93615425199198</v>
      </c>
      <c r="Q134" s="36">
        <v>94.231423345910301</v>
      </c>
      <c r="R134" s="36">
        <v>254.08444160663899</v>
      </c>
      <c r="S134" s="36"/>
      <c r="T134" s="36">
        <v>181.32799125151999</v>
      </c>
      <c r="U134" s="36">
        <v>482.79715856556101</v>
      </c>
      <c r="V134" s="36">
        <v>140.75073360528299</v>
      </c>
      <c r="W134" s="36">
        <v>58.447338531007503</v>
      </c>
      <c r="X134" s="36">
        <v>58.447338531007503</v>
      </c>
      <c r="Y134" s="36">
        <v>238.38291596458001</v>
      </c>
      <c r="Z134" s="36"/>
      <c r="AA134" s="36"/>
      <c r="AB134" s="36">
        <v>58.447338531007503</v>
      </c>
      <c r="AC134" s="36"/>
      <c r="AD134" s="36"/>
      <c r="AE134" s="36">
        <v>1048.0895621323</v>
      </c>
      <c r="AF134" s="36">
        <v>1048.0895621323</v>
      </c>
      <c r="AG134" s="36">
        <v>1048.0895621323</v>
      </c>
      <c r="AH134" s="36">
        <v>1048.0895621323</v>
      </c>
      <c r="AI134" s="36">
        <v>1048.0895621323</v>
      </c>
    </row>
    <row r="135" spans="1:35" customFormat="1" x14ac:dyDescent="0.15">
      <c r="A135" t="s">
        <v>58</v>
      </c>
      <c r="B135" t="s">
        <v>57</v>
      </c>
      <c r="C135" t="s">
        <v>75</v>
      </c>
      <c r="D135">
        <v>1992</v>
      </c>
      <c r="E135">
        <v>0</v>
      </c>
      <c r="F135" s="36">
        <v>31331181.826544099</v>
      </c>
      <c r="G135" s="36">
        <v>31331181.826544099</v>
      </c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customFormat="1" x14ac:dyDescent="0.15">
      <c r="A136" t="s">
        <v>58</v>
      </c>
      <c r="B136" t="s">
        <v>57</v>
      </c>
      <c r="C136" t="s">
        <v>74</v>
      </c>
      <c r="D136">
        <v>2021</v>
      </c>
      <c r="E136">
        <v>0</v>
      </c>
      <c r="F136" s="36"/>
      <c r="G136" s="36">
        <v>23061960.506309099</v>
      </c>
      <c r="H136" s="36">
        <v>23061960.506309099</v>
      </c>
      <c r="I136" s="36">
        <v>23061960.506309099</v>
      </c>
      <c r="J136" s="36">
        <v>23061960.506309099</v>
      </c>
      <c r="K136" s="36">
        <v>23061960.506309099</v>
      </c>
      <c r="L136" s="36">
        <v>23061960.506309099</v>
      </c>
      <c r="M136" s="36">
        <v>23061960.506309099</v>
      </c>
      <c r="N136" s="36">
        <v>23061960.506309099</v>
      </c>
      <c r="O136" s="36">
        <v>23061960.506309099</v>
      </c>
      <c r="P136" s="36">
        <v>23061960.506309099</v>
      </c>
      <c r="Q136" s="36">
        <v>23061960.506309099</v>
      </c>
      <c r="R136" s="36">
        <v>23061960.506309099</v>
      </c>
      <c r="S136" s="36">
        <v>23061960.506309099</v>
      </c>
      <c r="T136" s="36">
        <v>23061960.506309099</v>
      </c>
      <c r="U136" s="36">
        <v>23061960.506309099</v>
      </c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customFormat="1" x14ac:dyDescent="0.15">
      <c r="A137" t="s">
        <v>58</v>
      </c>
      <c r="B137" t="s">
        <v>57</v>
      </c>
      <c r="C137" t="s">
        <v>74</v>
      </c>
      <c r="D137">
        <v>2036</v>
      </c>
      <c r="E137">
        <v>0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>
        <v>21089716.347894002</v>
      </c>
      <c r="W137" s="36">
        <v>21089716.347894002</v>
      </c>
      <c r="X137" s="36">
        <v>21089716.347894002</v>
      </c>
      <c r="Y137" s="36">
        <v>21089716.347894002</v>
      </c>
      <c r="Z137" s="36">
        <v>21089716.347894002</v>
      </c>
      <c r="AA137" s="36">
        <v>21089716.347894002</v>
      </c>
      <c r="AB137" s="36">
        <v>21089716.347894002</v>
      </c>
      <c r="AC137" s="36">
        <v>21089716.347894002</v>
      </c>
      <c r="AD137" s="36">
        <v>21089716.347894002</v>
      </c>
      <c r="AE137" s="36">
        <v>21089716.347894002</v>
      </c>
      <c r="AF137" s="36">
        <v>21089716.347894002</v>
      </c>
      <c r="AG137" s="36">
        <v>21089716.347894002</v>
      </c>
      <c r="AH137" s="36">
        <v>21089716.347894002</v>
      </c>
      <c r="AI137" s="36">
        <v>21089716.347894002</v>
      </c>
    </row>
    <row r="138" spans="1:35" customFormat="1" x14ac:dyDescent="0.15">
      <c r="A138" t="s">
        <v>58</v>
      </c>
      <c r="B138" t="s">
        <v>57</v>
      </c>
      <c r="C138" t="s">
        <v>74</v>
      </c>
      <c r="D138">
        <v>2037</v>
      </c>
      <c r="E138">
        <v>0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>
        <v>6835729.9405303504</v>
      </c>
      <c r="X138" s="36">
        <v>6835729.9405303504</v>
      </c>
      <c r="Y138" s="36">
        <v>6835729.9405303504</v>
      </c>
      <c r="Z138" s="36">
        <v>6835729.9405303504</v>
      </c>
      <c r="AA138" s="36">
        <v>6835729.9405303504</v>
      </c>
      <c r="AB138" s="36">
        <v>6835729.9405303504</v>
      </c>
      <c r="AC138" s="36">
        <v>6835729.9405303504</v>
      </c>
      <c r="AD138" s="36">
        <v>6835729.9405303504</v>
      </c>
      <c r="AE138" s="36">
        <v>6835729.9405303504</v>
      </c>
      <c r="AF138" s="36">
        <v>6835729.9405303504</v>
      </c>
      <c r="AG138" s="36">
        <v>6835729.9405303504</v>
      </c>
      <c r="AH138" s="36">
        <v>6835729.9405303504</v>
      </c>
      <c r="AI138" s="36">
        <v>6835729.9405303504</v>
      </c>
    </row>
    <row r="139" spans="1:35" customFormat="1" x14ac:dyDescent="0.15">
      <c r="A139" t="s">
        <v>58</v>
      </c>
      <c r="B139" t="s">
        <v>57</v>
      </c>
      <c r="C139" t="s">
        <v>74</v>
      </c>
      <c r="D139">
        <v>2038</v>
      </c>
      <c r="E139">
        <v>0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>
        <v>6742089.8043587096</v>
      </c>
      <c r="Y139" s="36">
        <v>6742089.8043587096</v>
      </c>
      <c r="Z139" s="36">
        <v>6742089.8043587096</v>
      </c>
      <c r="AA139" s="36">
        <v>6742089.8043587096</v>
      </c>
      <c r="AB139" s="36">
        <v>6742089.8043587096</v>
      </c>
      <c r="AC139" s="36">
        <v>6742089.8043587096</v>
      </c>
      <c r="AD139" s="36">
        <v>6742089.8043587096</v>
      </c>
      <c r="AE139" s="36">
        <v>6742089.8043587096</v>
      </c>
      <c r="AF139" s="36">
        <v>6742089.8043587096</v>
      </c>
      <c r="AG139" s="36">
        <v>6742089.8043587096</v>
      </c>
      <c r="AH139" s="36">
        <v>6742089.8043587096</v>
      </c>
      <c r="AI139" s="36">
        <v>6742089.8043587096</v>
      </c>
    </row>
    <row r="140" spans="1:35" x14ac:dyDescent="0.15">
      <c r="A140" s="36" t="s">
        <v>58</v>
      </c>
      <c r="B140" s="36" t="s">
        <v>57</v>
      </c>
      <c r="C140" s="36" t="s">
        <v>74</v>
      </c>
      <c r="D140" s="36">
        <v>2039</v>
      </c>
      <c r="E140" s="36">
        <v>0</v>
      </c>
      <c r="Y140" s="36">
        <v>6648449.6681870604</v>
      </c>
      <c r="Z140" s="36">
        <v>6648449.6681870604</v>
      </c>
      <c r="AA140" s="36">
        <v>6648449.6681870604</v>
      </c>
      <c r="AB140" s="36">
        <v>6648449.6681870604</v>
      </c>
      <c r="AC140" s="36">
        <v>6648449.6681870604</v>
      </c>
      <c r="AD140" s="36">
        <v>6648449.6681870604</v>
      </c>
      <c r="AE140" s="36">
        <v>6648449.6681870604</v>
      </c>
      <c r="AF140" s="36">
        <v>6648449.6681870604</v>
      </c>
      <c r="AG140" s="36">
        <v>6648449.6681870604</v>
      </c>
      <c r="AH140" s="36">
        <v>6648449.6681870604</v>
      </c>
      <c r="AI140" s="36">
        <v>6648449.6681870604</v>
      </c>
    </row>
    <row r="141" spans="1:35" x14ac:dyDescent="0.15">
      <c r="A141" s="36" t="s">
        <v>58</v>
      </c>
      <c r="B141" s="36" t="s">
        <v>57</v>
      </c>
      <c r="C141" s="36" t="s">
        <v>74</v>
      </c>
      <c r="D141" s="36">
        <v>2040</v>
      </c>
      <c r="E141" s="36">
        <v>0</v>
      </c>
      <c r="Z141" s="36">
        <v>6554809.5320154103</v>
      </c>
      <c r="AA141" s="36">
        <v>6554809.5320154103</v>
      </c>
      <c r="AB141" s="36">
        <v>6554809.5320154103</v>
      </c>
      <c r="AC141" s="36">
        <v>6554809.5320154103</v>
      </c>
      <c r="AD141" s="36">
        <v>6554809.5320154103</v>
      </c>
      <c r="AE141" s="36">
        <v>6554809.5320154103</v>
      </c>
      <c r="AF141" s="36">
        <v>6554809.5320154103</v>
      </c>
      <c r="AG141" s="36">
        <v>6554809.5320154103</v>
      </c>
      <c r="AH141" s="36">
        <v>6554809.5320154103</v>
      </c>
      <c r="AI141" s="36">
        <v>6554809.5320154103</v>
      </c>
    </row>
    <row r="142" spans="1:35" x14ac:dyDescent="0.15">
      <c r="A142" s="36" t="s">
        <v>58</v>
      </c>
      <c r="B142" s="36" t="s">
        <v>57</v>
      </c>
      <c r="C142" s="36" t="s">
        <v>74</v>
      </c>
      <c r="D142" s="36">
        <v>2041</v>
      </c>
      <c r="E142" s="36">
        <v>0</v>
      </c>
      <c r="AA142" s="36">
        <v>11253788.1698757</v>
      </c>
      <c r="AB142" s="36">
        <v>11253788.1698757</v>
      </c>
      <c r="AC142" s="36">
        <v>11253788.1698757</v>
      </c>
      <c r="AD142" s="36">
        <v>11253788.1698757</v>
      </c>
      <c r="AE142" s="36">
        <v>11253788.1698757</v>
      </c>
      <c r="AF142" s="36">
        <v>11253788.1698757</v>
      </c>
      <c r="AG142" s="36">
        <v>11253788.1698757</v>
      </c>
      <c r="AH142" s="36">
        <v>11253788.1698757</v>
      </c>
      <c r="AI142" s="36">
        <v>11253788.1698757</v>
      </c>
    </row>
    <row r="143" spans="1:35" customFormat="1" x14ac:dyDescent="0.15">
      <c r="A143" t="s">
        <v>58</v>
      </c>
      <c r="B143" t="s">
        <v>57</v>
      </c>
      <c r="C143" t="s">
        <v>74</v>
      </c>
      <c r="D143">
        <v>2042</v>
      </c>
      <c r="E143">
        <v>0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>
        <v>11090689.790602099</v>
      </c>
      <c r="AC143" s="36">
        <v>11090689.790602099</v>
      </c>
      <c r="AD143" s="36">
        <v>11090689.790602099</v>
      </c>
      <c r="AE143" s="36">
        <v>11090689.790602099</v>
      </c>
      <c r="AF143" s="36">
        <v>11090689.790602099</v>
      </c>
      <c r="AG143" s="36">
        <v>11090689.790602099</v>
      </c>
      <c r="AH143" s="36">
        <v>11090689.790602099</v>
      </c>
      <c r="AI143" s="36">
        <v>11090689.790602099</v>
      </c>
    </row>
    <row r="144" spans="1:35" customFormat="1" x14ac:dyDescent="0.15">
      <c r="A144" t="s">
        <v>58</v>
      </c>
      <c r="B144" t="s">
        <v>57</v>
      </c>
      <c r="C144" t="s">
        <v>74</v>
      </c>
      <c r="D144">
        <v>2043</v>
      </c>
      <c r="E144">
        <v>0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>
        <v>10927591.411328601</v>
      </c>
      <c r="AD144" s="36">
        <v>10927591.411328601</v>
      </c>
      <c r="AE144" s="36">
        <v>10927591.411328601</v>
      </c>
      <c r="AF144" s="36">
        <v>10927591.411328601</v>
      </c>
      <c r="AG144" s="36">
        <v>10927591.411328601</v>
      </c>
      <c r="AH144" s="36">
        <v>10927591.411328601</v>
      </c>
      <c r="AI144" s="36">
        <v>10927591.411328601</v>
      </c>
    </row>
    <row r="145" spans="1:35" customFormat="1" x14ac:dyDescent="0.15">
      <c r="A145" t="s">
        <v>58</v>
      </c>
      <c r="B145" t="s">
        <v>57</v>
      </c>
      <c r="C145" t="s">
        <v>74</v>
      </c>
      <c r="D145">
        <v>2044</v>
      </c>
      <c r="E145">
        <v>0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>
        <v>10764493.032055</v>
      </c>
      <c r="AE145" s="36">
        <v>10764493.032055</v>
      </c>
      <c r="AF145" s="36">
        <v>10764493.032055</v>
      </c>
      <c r="AG145" s="36">
        <v>10764493.032055</v>
      </c>
      <c r="AH145" s="36">
        <v>10764493.032055</v>
      </c>
      <c r="AI145" s="36">
        <v>10764493.032055</v>
      </c>
    </row>
    <row r="146" spans="1:35" customFormat="1" x14ac:dyDescent="0.15">
      <c r="A146" t="s">
        <v>58</v>
      </c>
      <c r="B146" t="s">
        <v>57</v>
      </c>
      <c r="C146" t="s">
        <v>74</v>
      </c>
      <c r="D146">
        <v>2045</v>
      </c>
      <c r="E146">
        <v>0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>
        <v>10601394.652781401</v>
      </c>
      <c r="AF146" s="36">
        <v>10601394.652781401</v>
      </c>
      <c r="AG146" s="36">
        <v>10601394.652781401</v>
      </c>
      <c r="AH146" s="36">
        <v>10601394.652781401</v>
      </c>
      <c r="AI146" s="36">
        <v>10601394.652781401</v>
      </c>
    </row>
    <row r="147" spans="1:35" customFormat="1" x14ac:dyDescent="0.15">
      <c r="A147" t="s">
        <v>58</v>
      </c>
      <c r="B147" t="s">
        <v>57</v>
      </c>
      <c r="C147" t="s">
        <v>73</v>
      </c>
      <c r="D147">
        <v>2012</v>
      </c>
      <c r="E147">
        <v>1</v>
      </c>
      <c r="F147" s="36">
        <v>2250532.5842873999</v>
      </c>
      <c r="G147" s="36">
        <v>2250532.5842873999</v>
      </c>
      <c r="H147" s="36">
        <v>2250532.5842873999</v>
      </c>
      <c r="I147" s="36">
        <v>2250532.5842873999</v>
      </c>
      <c r="J147" s="36">
        <v>2250532.5842873999</v>
      </c>
      <c r="K147" s="36">
        <v>2250532.5842873999</v>
      </c>
      <c r="L147" s="36">
        <v>2250532.5842873999</v>
      </c>
      <c r="M147" s="36">
        <v>2250532.5842873999</v>
      </c>
      <c r="N147" s="36">
        <v>2250532.5842873999</v>
      </c>
      <c r="O147" s="36">
        <v>2250532.5842873999</v>
      </c>
      <c r="P147" s="36">
        <v>2250532.5842873999</v>
      </c>
      <c r="Q147" s="36">
        <v>2250532.5842873999</v>
      </c>
      <c r="R147" s="36">
        <v>2250532.5842873999</v>
      </c>
      <c r="S147" s="36">
        <v>2250532.5842873999</v>
      </c>
      <c r="T147" s="36">
        <v>2250532.5842873999</v>
      </c>
      <c r="U147" s="36">
        <v>2250532.5842873999</v>
      </c>
      <c r="V147" s="36">
        <v>2250532.5842873999</v>
      </c>
      <c r="W147" s="36">
        <v>2250532.5842873999</v>
      </c>
      <c r="X147" s="36">
        <v>2250532.5842873999</v>
      </c>
      <c r="Y147" s="36">
        <v>2250532.5842873999</v>
      </c>
      <c r="Z147" s="36">
        <v>2250532.5842873999</v>
      </c>
      <c r="AA147" s="36">
        <v>2250532.5842873999</v>
      </c>
      <c r="AB147" s="36"/>
      <c r="AC147" s="36"/>
      <c r="AD147" s="36"/>
      <c r="AE147" s="36"/>
      <c r="AF147" s="36"/>
      <c r="AG147" s="36"/>
      <c r="AH147" s="36"/>
      <c r="AI147" s="36"/>
    </row>
    <row r="148" spans="1:35" customFormat="1" x14ac:dyDescent="0.15">
      <c r="A148" t="s">
        <v>58</v>
      </c>
      <c r="B148" t="s">
        <v>57</v>
      </c>
      <c r="C148" t="s">
        <v>73</v>
      </c>
      <c r="D148">
        <v>2016</v>
      </c>
      <c r="E148">
        <v>1</v>
      </c>
      <c r="F148" s="36">
        <v>8950510.2908316497</v>
      </c>
      <c r="G148" s="36">
        <v>8950510.2908316497</v>
      </c>
      <c r="H148" s="36">
        <v>8950510.2908316497</v>
      </c>
      <c r="I148" s="36">
        <v>8950510.2908316497</v>
      </c>
      <c r="J148" s="36">
        <v>8950510.2908316497</v>
      </c>
      <c r="K148" s="36">
        <v>8950510.2908316497</v>
      </c>
      <c r="L148" s="36">
        <v>8950510.2908316497</v>
      </c>
      <c r="M148" s="36">
        <v>8950510.2908316497</v>
      </c>
      <c r="N148" s="36">
        <v>8950510.2908316497</v>
      </c>
      <c r="O148" s="36">
        <v>8950510.2908316497</v>
      </c>
      <c r="P148" s="36">
        <v>8950510.2908316497</v>
      </c>
      <c r="Q148" s="36">
        <v>8950510.2908316497</v>
      </c>
      <c r="R148" s="36">
        <v>8950510.2908316497</v>
      </c>
      <c r="S148" s="36">
        <v>8950510.2908316497</v>
      </c>
      <c r="T148" s="36">
        <v>8950510.2908316497</v>
      </c>
      <c r="U148" s="36">
        <v>8950510.2908316497</v>
      </c>
      <c r="V148" s="36">
        <v>8950510.2908316497</v>
      </c>
      <c r="W148" s="36">
        <v>8950510.2908316497</v>
      </c>
      <c r="X148" s="36">
        <v>8950510.2908316497</v>
      </c>
      <c r="Y148" s="36">
        <v>8950510.2908316497</v>
      </c>
      <c r="Z148" s="36">
        <v>8950510.2908316497</v>
      </c>
      <c r="AA148" s="36">
        <v>8950510.2908316497</v>
      </c>
      <c r="AB148" s="36">
        <v>8950510.2908316497</v>
      </c>
      <c r="AC148" s="36">
        <v>8950510.2908316497</v>
      </c>
      <c r="AD148" s="36">
        <v>8950510.2908316497</v>
      </c>
      <c r="AE148" s="36">
        <v>8950510.2908316497</v>
      </c>
      <c r="AF148" s="36">
        <v>8950510.2908316497</v>
      </c>
      <c r="AG148" s="36">
        <v>8950510.2908316497</v>
      </c>
      <c r="AH148" s="36">
        <v>8950510.2908316497</v>
      </c>
      <c r="AI148" s="36">
        <v>8950510.2908316497</v>
      </c>
    </row>
    <row r="149" spans="1:35" customFormat="1" x14ac:dyDescent="0.15">
      <c r="A149" t="s">
        <v>58</v>
      </c>
      <c r="B149" t="s">
        <v>57</v>
      </c>
      <c r="C149" t="s">
        <v>73</v>
      </c>
      <c r="D149">
        <v>2019</v>
      </c>
      <c r="E149">
        <v>1</v>
      </c>
      <c r="F149" s="36">
        <v>12688203.541265</v>
      </c>
      <c r="G149" s="36">
        <v>12688203.541265</v>
      </c>
      <c r="H149" s="36">
        <v>12688203.541265</v>
      </c>
      <c r="I149" s="36">
        <v>12688203.541265</v>
      </c>
      <c r="J149" s="36">
        <v>12688203.541265</v>
      </c>
      <c r="K149" s="36">
        <v>12688203.541265</v>
      </c>
      <c r="L149" s="36">
        <v>12688203.541265</v>
      </c>
      <c r="M149" s="36">
        <v>12688203.541265</v>
      </c>
      <c r="N149" s="36">
        <v>12688203.541265</v>
      </c>
      <c r="O149" s="36">
        <v>12688203.541265</v>
      </c>
      <c r="P149" s="36">
        <v>12688203.541265</v>
      </c>
      <c r="Q149" s="36">
        <v>12688203.541265</v>
      </c>
      <c r="R149" s="36">
        <v>12688203.541265</v>
      </c>
      <c r="S149" s="36">
        <v>12688203.541265</v>
      </c>
      <c r="T149" s="36">
        <v>12688203.541265</v>
      </c>
      <c r="U149" s="36">
        <v>12688203.541265</v>
      </c>
      <c r="V149" s="36">
        <v>12688203.541265</v>
      </c>
      <c r="W149" s="36">
        <v>12688203.541265</v>
      </c>
      <c r="X149" s="36">
        <v>12688203.541265</v>
      </c>
      <c r="Y149" s="36">
        <v>12688203.541265</v>
      </c>
      <c r="Z149" s="36">
        <v>12688203.541265</v>
      </c>
      <c r="AA149" s="36">
        <v>12688203.541265</v>
      </c>
      <c r="AB149" s="36">
        <v>12688203.541265</v>
      </c>
      <c r="AC149" s="36">
        <v>12688203.541265</v>
      </c>
      <c r="AD149" s="36">
        <v>12688203.541265</v>
      </c>
      <c r="AE149" s="36">
        <v>12688203.541265</v>
      </c>
      <c r="AF149" s="36">
        <v>12688203.541265</v>
      </c>
      <c r="AG149" s="36">
        <v>12688203.541265</v>
      </c>
      <c r="AH149" s="36">
        <v>12688203.541265</v>
      </c>
      <c r="AI149" s="36">
        <v>12688203.541265</v>
      </c>
    </row>
    <row r="150" spans="1:35" customFormat="1" x14ac:dyDescent="0.15">
      <c r="A150" t="s">
        <v>58</v>
      </c>
      <c r="B150" t="s">
        <v>57</v>
      </c>
      <c r="C150" t="s">
        <v>73</v>
      </c>
      <c r="D150">
        <v>2020</v>
      </c>
      <c r="E150">
        <v>1</v>
      </c>
      <c r="F150" s="36">
        <v>1237691.19689597</v>
      </c>
      <c r="G150" s="36">
        <v>1237691.19689597</v>
      </c>
      <c r="H150" s="36">
        <v>1237691.19689597</v>
      </c>
      <c r="I150" s="36">
        <v>1237691.19689597</v>
      </c>
      <c r="J150" s="36">
        <v>1237691.19689597</v>
      </c>
      <c r="K150" s="36">
        <v>1237691.19689597</v>
      </c>
      <c r="L150" s="36">
        <v>1237691.19689597</v>
      </c>
      <c r="M150" s="36">
        <v>1237691.19689597</v>
      </c>
      <c r="N150" s="36">
        <v>1237691.19689597</v>
      </c>
      <c r="O150" s="36">
        <v>1237691.19689597</v>
      </c>
      <c r="P150" s="36">
        <v>1237691.19689597</v>
      </c>
      <c r="Q150" s="36">
        <v>1237691.19689597</v>
      </c>
      <c r="R150" s="36">
        <v>1237691.19689597</v>
      </c>
      <c r="S150" s="36">
        <v>1237691.19689597</v>
      </c>
      <c r="T150" s="36">
        <v>1237691.19689597</v>
      </c>
      <c r="U150" s="36">
        <v>1237691.19689597</v>
      </c>
      <c r="V150" s="36">
        <v>1237691.19689597</v>
      </c>
      <c r="W150" s="36">
        <v>1237691.19689597</v>
      </c>
      <c r="X150" s="36">
        <v>1237691.19689597</v>
      </c>
      <c r="Y150" s="36">
        <v>1237691.19689597</v>
      </c>
      <c r="Z150" s="36">
        <v>1237691.19689597</v>
      </c>
      <c r="AA150" s="36">
        <v>1237691.19689597</v>
      </c>
      <c r="AB150" s="36">
        <v>1237691.19689597</v>
      </c>
      <c r="AC150" s="36">
        <v>1237691.19689597</v>
      </c>
      <c r="AD150" s="36">
        <v>1237691.19689597</v>
      </c>
      <c r="AE150" s="36">
        <v>1237691.19689597</v>
      </c>
      <c r="AF150" s="36">
        <v>1237691.19689597</v>
      </c>
      <c r="AG150" s="36">
        <v>1237691.19689597</v>
      </c>
      <c r="AH150" s="36">
        <v>1237691.19689597</v>
      </c>
      <c r="AI150" s="36">
        <v>1237691.19689597</v>
      </c>
    </row>
    <row r="151" spans="1:35" customFormat="1" x14ac:dyDescent="0.15">
      <c r="A151" t="s">
        <v>58</v>
      </c>
      <c r="B151" t="s">
        <v>57</v>
      </c>
      <c r="C151" t="s">
        <v>73</v>
      </c>
      <c r="D151">
        <v>2021</v>
      </c>
      <c r="E151">
        <v>1</v>
      </c>
      <c r="F151" s="36"/>
      <c r="G151" s="36">
        <v>14753063.977913599</v>
      </c>
      <c r="H151" s="36">
        <v>14753063.977913599</v>
      </c>
      <c r="I151" s="36">
        <v>14753063.977913599</v>
      </c>
      <c r="J151" s="36">
        <v>14753063.977913599</v>
      </c>
      <c r="K151" s="36">
        <v>14753063.977913599</v>
      </c>
      <c r="L151" s="36">
        <v>14753063.977913599</v>
      </c>
      <c r="M151" s="36">
        <v>14753063.977913599</v>
      </c>
      <c r="N151" s="36">
        <v>14753063.977913599</v>
      </c>
      <c r="O151" s="36">
        <v>14753063.977913599</v>
      </c>
      <c r="P151" s="36">
        <v>14753063.977913599</v>
      </c>
      <c r="Q151" s="36">
        <v>14753063.977913599</v>
      </c>
      <c r="R151" s="36">
        <v>14753063.977913599</v>
      </c>
      <c r="S151" s="36">
        <v>14753063.977913599</v>
      </c>
      <c r="T151" s="36">
        <v>14753063.977913599</v>
      </c>
      <c r="U151" s="36">
        <v>14753063.977913599</v>
      </c>
      <c r="V151" s="36">
        <v>14753063.977913599</v>
      </c>
      <c r="W151" s="36">
        <v>14753063.977913599</v>
      </c>
      <c r="X151" s="36">
        <v>14753063.977913599</v>
      </c>
      <c r="Y151" s="36">
        <v>14753063.977913599</v>
      </c>
      <c r="Z151" s="36">
        <v>14753063.977913599</v>
      </c>
      <c r="AA151" s="36">
        <v>14753063.977913599</v>
      </c>
      <c r="AB151" s="36">
        <v>14753063.977913599</v>
      </c>
      <c r="AC151" s="36">
        <v>14753063.977913599</v>
      </c>
      <c r="AD151" s="36">
        <v>14753063.977913599</v>
      </c>
      <c r="AE151" s="36">
        <v>14753063.977913599</v>
      </c>
      <c r="AF151" s="36">
        <v>14753063.977913599</v>
      </c>
      <c r="AG151" s="36">
        <v>14753063.977913599</v>
      </c>
      <c r="AH151" s="36">
        <v>14753063.977913599</v>
      </c>
      <c r="AI151" s="36">
        <v>14753063.977913599</v>
      </c>
    </row>
    <row r="152" spans="1:35" customFormat="1" x14ac:dyDescent="0.15">
      <c r="A152" t="s">
        <v>58</v>
      </c>
      <c r="B152" t="s">
        <v>57</v>
      </c>
      <c r="C152" t="s">
        <v>73</v>
      </c>
      <c r="D152">
        <v>2022</v>
      </c>
      <c r="E152">
        <v>1</v>
      </c>
      <c r="F152" s="36"/>
      <c r="G152" s="36"/>
      <c r="H152" s="36">
        <v>84918218.960368305</v>
      </c>
      <c r="I152" s="36">
        <v>84918218.960368305</v>
      </c>
      <c r="J152" s="36">
        <v>84918218.960368305</v>
      </c>
      <c r="K152" s="36">
        <v>84918218.960368305</v>
      </c>
      <c r="L152" s="36">
        <v>84918218.960368305</v>
      </c>
      <c r="M152" s="36">
        <v>84918218.960368305</v>
      </c>
      <c r="N152" s="36">
        <v>84918218.960368305</v>
      </c>
      <c r="O152" s="36">
        <v>84918218.960368305</v>
      </c>
      <c r="P152" s="36">
        <v>84918218.960368305</v>
      </c>
      <c r="Q152" s="36">
        <v>84918218.960368305</v>
      </c>
      <c r="R152" s="36">
        <v>84918218.960368305</v>
      </c>
      <c r="S152" s="36">
        <v>84918218.960368305</v>
      </c>
      <c r="T152" s="36">
        <v>84918218.960368305</v>
      </c>
      <c r="U152" s="36">
        <v>84918218.960368305</v>
      </c>
      <c r="V152" s="36">
        <v>84918218.960368305</v>
      </c>
      <c r="W152" s="36">
        <v>84918218.960368305</v>
      </c>
      <c r="X152" s="36">
        <v>84918218.960368305</v>
      </c>
      <c r="Y152" s="36">
        <v>84918218.960368305</v>
      </c>
      <c r="Z152" s="36">
        <v>84918218.960368305</v>
      </c>
      <c r="AA152" s="36">
        <v>84918218.960368305</v>
      </c>
      <c r="AB152" s="36">
        <v>84918218.960368305</v>
      </c>
      <c r="AC152" s="36">
        <v>84918218.960368305</v>
      </c>
      <c r="AD152" s="36">
        <v>84918218.960368305</v>
      </c>
      <c r="AE152" s="36">
        <v>84918218.960368305</v>
      </c>
      <c r="AF152" s="36">
        <v>84918218.960368305</v>
      </c>
      <c r="AG152" s="36">
        <v>84918218.960368305</v>
      </c>
      <c r="AH152" s="36">
        <v>84918218.960368305</v>
      </c>
      <c r="AI152" s="36">
        <v>84918218.960368305</v>
      </c>
    </row>
    <row r="153" spans="1:35" customFormat="1" x14ac:dyDescent="0.15">
      <c r="A153" t="s">
        <v>58</v>
      </c>
      <c r="B153" t="s">
        <v>57</v>
      </c>
      <c r="C153" t="s">
        <v>73</v>
      </c>
      <c r="D153">
        <v>2041</v>
      </c>
      <c r="E153">
        <v>1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>
        <v>29783359.224277299</v>
      </c>
      <c r="AB153" s="36">
        <v>29783359.224277299</v>
      </c>
      <c r="AC153" s="36">
        <v>29783359.224277299</v>
      </c>
      <c r="AD153" s="36">
        <v>29783359.224277299</v>
      </c>
      <c r="AE153" s="36">
        <v>29783359.224277299</v>
      </c>
      <c r="AF153" s="36">
        <v>29783359.224277299</v>
      </c>
      <c r="AG153" s="36">
        <v>29783359.224277299</v>
      </c>
      <c r="AH153" s="36">
        <v>29783359.224277299</v>
      </c>
      <c r="AI153" s="36">
        <v>29783359.224277299</v>
      </c>
    </row>
    <row r="154" spans="1:35" customFormat="1" x14ac:dyDescent="0.15">
      <c r="A154" t="s">
        <v>58</v>
      </c>
      <c r="B154" t="s">
        <v>57</v>
      </c>
      <c r="C154" t="s">
        <v>73</v>
      </c>
      <c r="D154">
        <v>2042</v>
      </c>
      <c r="E154">
        <v>1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>
        <v>30142594.768578</v>
      </c>
      <c r="AC154" s="36">
        <v>30142594.768578</v>
      </c>
      <c r="AD154" s="36">
        <v>30142594.768578</v>
      </c>
      <c r="AE154" s="36">
        <v>30142594.768578</v>
      </c>
      <c r="AF154" s="36">
        <v>30142594.768578</v>
      </c>
      <c r="AG154" s="36">
        <v>30142594.768578</v>
      </c>
      <c r="AH154" s="36">
        <v>30142594.768578</v>
      </c>
      <c r="AI154" s="36">
        <v>30142594.768578</v>
      </c>
    </row>
    <row r="155" spans="1:35" customFormat="1" x14ac:dyDescent="0.15">
      <c r="A155" t="s">
        <v>58</v>
      </c>
      <c r="B155" t="s">
        <v>57</v>
      </c>
      <c r="C155" t="s">
        <v>73</v>
      </c>
      <c r="D155">
        <v>2043</v>
      </c>
      <c r="E155">
        <v>1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>
        <v>29385894.814355701</v>
      </c>
      <c r="AD155" s="36">
        <v>29385894.814355701</v>
      </c>
      <c r="AE155" s="36">
        <v>29385894.814355701</v>
      </c>
      <c r="AF155" s="36">
        <v>29385894.814355701</v>
      </c>
      <c r="AG155" s="36">
        <v>29385894.814355701</v>
      </c>
      <c r="AH155" s="36">
        <v>29385894.814355701</v>
      </c>
      <c r="AI155" s="36">
        <v>29385894.814355701</v>
      </c>
    </row>
    <row r="156" spans="1:35" customFormat="1" x14ac:dyDescent="0.15">
      <c r="A156" t="s">
        <v>58</v>
      </c>
      <c r="B156" t="s">
        <v>57</v>
      </c>
      <c r="C156" t="s">
        <v>73</v>
      </c>
      <c r="D156">
        <v>2044</v>
      </c>
      <c r="E156">
        <v>1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>
        <v>29113288.8842756</v>
      </c>
      <c r="AE156" s="36">
        <v>29113288.8842756</v>
      </c>
      <c r="AF156" s="36">
        <v>29113288.8842756</v>
      </c>
      <c r="AG156" s="36">
        <v>29113288.8842756</v>
      </c>
      <c r="AH156" s="36">
        <v>29113288.8842756</v>
      </c>
      <c r="AI156" s="36">
        <v>29113288.8842756</v>
      </c>
    </row>
    <row r="157" spans="1:35" customFormat="1" x14ac:dyDescent="0.15">
      <c r="A157" t="s">
        <v>58</v>
      </c>
      <c r="B157" t="s">
        <v>57</v>
      </c>
      <c r="C157" t="s">
        <v>73</v>
      </c>
      <c r="D157">
        <v>2045</v>
      </c>
      <c r="E157">
        <v>1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>
        <v>28729511.4305497</v>
      </c>
      <c r="AF157" s="36">
        <v>28729511.4305497</v>
      </c>
      <c r="AG157" s="36">
        <v>28729511.4305497</v>
      </c>
      <c r="AH157" s="36">
        <v>28729511.4305497</v>
      </c>
      <c r="AI157" s="36">
        <v>28729511.4305497</v>
      </c>
    </row>
    <row r="158" spans="1:35" customFormat="1" x14ac:dyDescent="0.15">
      <c r="A158" t="s">
        <v>58</v>
      </c>
      <c r="B158" t="s">
        <v>57</v>
      </c>
      <c r="C158" t="s">
        <v>72</v>
      </c>
      <c r="D158">
        <v>1989</v>
      </c>
      <c r="E158">
        <v>0</v>
      </c>
      <c r="F158" s="36">
        <v>12417915.5838056</v>
      </c>
      <c r="G158" s="36">
        <v>12417915.5838056</v>
      </c>
      <c r="H158" s="36">
        <v>12417915.5838056</v>
      </c>
      <c r="I158" s="36">
        <v>12417915.5838056</v>
      </c>
      <c r="J158" s="36">
        <v>12417915.5838056</v>
      </c>
      <c r="K158" s="36">
        <v>12417915.5838056</v>
      </c>
      <c r="L158" s="36">
        <v>12417915.5838056</v>
      </c>
      <c r="M158" s="36">
        <v>12417915.5838056</v>
      </c>
      <c r="N158" s="36">
        <v>12417915.5838056</v>
      </c>
      <c r="O158" s="36">
        <v>12417915.5838056</v>
      </c>
      <c r="P158" s="36">
        <v>12417915.5838056</v>
      </c>
      <c r="Q158" s="36">
        <v>12417915.5838056</v>
      </c>
      <c r="R158" s="36">
        <v>12417915.5838056</v>
      </c>
      <c r="S158" s="36">
        <v>12417915.5838056</v>
      </c>
      <c r="T158" s="36">
        <v>12417915.5838056</v>
      </c>
      <c r="U158" s="36">
        <v>12417915.5838056</v>
      </c>
      <c r="V158" s="36">
        <v>12417915.5838056</v>
      </c>
      <c r="W158" s="36">
        <v>12417915.5838056</v>
      </c>
      <c r="X158" s="36">
        <v>12417915.5838056</v>
      </c>
      <c r="Y158" s="36">
        <v>12417915.5838056</v>
      </c>
      <c r="Z158" s="36">
        <v>12417915.5838056</v>
      </c>
      <c r="AA158" s="36">
        <v>12417915.5838056</v>
      </c>
      <c r="AB158" s="36">
        <v>12417915.5838056</v>
      </c>
      <c r="AC158" s="36">
        <v>12417915.5838056</v>
      </c>
      <c r="AD158" s="36">
        <v>12417915.5838056</v>
      </c>
      <c r="AE158" s="36">
        <v>12417915.5838056</v>
      </c>
      <c r="AF158" s="36">
        <v>12417915.5838056</v>
      </c>
      <c r="AG158" s="36">
        <v>12417915.5838056</v>
      </c>
      <c r="AH158" s="36">
        <v>12417915.5838056</v>
      </c>
      <c r="AI158" s="36">
        <v>12417915.5838056</v>
      </c>
    </row>
    <row r="159" spans="1:35" customFormat="1" x14ac:dyDescent="0.15">
      <c r="A159" t="s">
        <v>58</v>
      </c>
      <c r="B159" t="s">
        <v>57</v>
      </c>
      <c r="C159" t="s">
        <v>71</v>
      </c>
      <c r="D159">
        <v>1989</v>
      </c>
      <c r="E159">
        <v>0</v>
      </c>
      <c r="F159" s="36">
        <v>3850185.02955805</v>
      </c>
      <c r="G159" s="36">
        <v>3850185.02955805</v>
      </c>
      <c r="H159" s="36">
        <v>3850185.02955805</v>
      </c>
      <c r="I159" s="36">
        <v>3850185.02955805</v>
      </c>
      <c r="J159" s="36">
        <v>3850185.02955805</v>
      </c>
      <c r="K159" s="36">
        <v>3850185.02955805</v>
      </c>
      <c r="L159" s="36">
        <v>3850185.02955805</v>
      </c>
      <c r="M159" s="36">
        <v>3850185.02955805</v>
      </c>
      <c r="N159" s="36">
        <v>3850185.02955805</v>
      </c>
      <c r="O159" s="36">
        <v>3850185.02955805</v>
      </c>
      <c r="P159" s="36">
        <v>3850185.02955805</v>
      </c>
      <c r="Q159" s="36">
        <v>3850185.02955805</v>
      </c>
      <c r="R159" s="36">
        <v>3850185.02955805</v>
      </c>
      <c r="S159" s="36">
        <v>3850185.02955805</v>
      </c>
      <c r="T159" s="36">
        <v>3850185.02955805</v>
      </c>
      <c r="U159" s="36">
        <v>3850185.02955805</v>
      </c>
      <c r="V159" s="36">
        <v>3850185.02955805</v>
      </c>
      <c r="W159" s="36">
        <v>3850185.02955805</v>
      </c>
      <c r="X159" s="36">
        <v>3850185.02955805</v>
      </c>
      <c r="Y159" s="36">
        <v>3850185.02955805</v>
      </c>
      <c r="Z159" s="36">
        <v>3850185.02955805</v>
      </c>
      <c r="AA159" s="36">
        <v>3850185.02955805</v>
      </c>
      <c r="AB159" s="36">
        <v>3850185.02955805</v>
      </c>
      <c r="AC159" s="36">
        <v>3850185.02955805</v>
      </c>
      <c r="AD159" s="36">
        <v>3850185.02955805</v>
      </c>
      <c r="AE159" s="36">
        <v>3850185.02955805</v>
      </c>
      <c r="AF159" s="36">
        <v>3850185.02955805</v>
      </c>
      <c r="AG159" s="36">
        <v>3850185.02955805</v>
      </c>
      <c r="AH159" s="36">
        <v>3850185.02955805</v>
      </c>
      <c r="AI159" s="36">
        <v>3850185.02955805</v>
      </c>
    </row>
    <row r="160" spans="1:35" customFormat="1" x14ac:dyDescent="0.15">
      <c r="A160" t="s">
        <v>58</v>
      </c>
      <c r="B160" t="s">
        <v>57</v>
      </c>
      <c r="C160" t="s">
        <v>70</v>
      </c>
      <c r="D160">
        <v>1991</v>
      </c>
      <c r="E160">
        <v>0</v>
      </c>
      <c r="F160" s="36">
        <v>3850185.02955805</v>
      </c>
      <c r="G160" s="36">
        <v>3850185.02955805</v>
      </c>
      <c r="H160" s="36">
        <v>3850185.02955805</v>
      </c>
      <c r="I160" s="36">
        <v>3850185.02955805</v>
      </c>
      <c r="J160" s="36">
        <v>3850185.02955805</v>
      </c>
      <c r="K160" s="36">
        <v>3850185.02955805</v>
      </c>
      <c r="L160" s="36">
        <v>3850185.02955805</v>
      </c>
      <c r="M160" s="36">
        <v>3850185.02955805</v>
      </c>
      <c r="N160" s="36">
        <v>3850185.02955805</v>
      </c>
      <c r="O160" s="36">
        <v>3850185.02955805</v>
      </c>
      <c r="P160" s="36">
        <v>3850185.02955805</v>
      </c>
      <c r="Q160" s="36">
        <v>3850185.02955805</v>
      </c>
      <c r="R160" s="36">
        <v>3850185.02955805</v>
      </c>
      <c r="S160" s="36">
        <v>3850185.02955805</v>
      </c>
      <c r="T160" s="36">
        <v>3850185.02955805</v>
      </c>
      <c r="U160" s="36">
        <v>3850185.02955805</v>
      </c>
      <c r="V160" s="36">
        <v>3850185.02955805</v>
      </c>
      <c r="W160" s="36">
        <v>3850185.02955805</v>
      </c>
      <c r="X160" s="36">
        <v>3850185.02955805</v>
      </c>
      <c r="Y160" s="36">
        <v>3850185.02955805</v>
      </c>
      <c r="Z160" s="36">
        <v>3850185.02955805</v>
      </c>
      <c r="AA160" s="36">
        <v>3850185.02955805</v>
      </c>
      <c r="AB160" s="36">
        <v>3850185.02955805</v>
      </c>
      <c r="AC160" s="36">
        <v>3850185.02955805</v>
      </c>
      <c r="AD160" s="36">
        <v>3850185.02955805</v>
      </c>
      <c r="AE160" s="36">
        <v>3850185.02955805</v>
      </c>
      <c r="AF160" s="36">
        <v>3850185.02955805</v>
      </c>
      <c r="AG160" s="36">
        <v>3850185.02955805</v>
      </c>
      <c r="AH160" s="36">
        <v>3850185.02955805</v>
      </c>
      <c r="AI160" s="36">
        <v>3850185.02955805</v>
      </c>
    </row>
    <row r="161" spans="1:35" customFormat="1" x14ac:dyDescent="0.15">
      <c r="A161" t="s">
        <v>58</v>
      </c>
      <c r="B161" t="s">
        <v>57</v>
      </c>
      <c r="C161" t="s">
        <v>69</v>
      </c>
      <c r="D161">
        <v>1991</v>
      </c>
      <c r="E161">
        <v>0</v>
      </c>
      <c r="F161" s="36">
        <v>1197835.34252917</v>
      </c>
      <c r="G161" s="36">
        <v>1197835.34252917</v>
      </c>
      <c r="H161" s="36">
        <v>1197835.34252917</v>
      </c>
      <c r="I161" s="36">
        <v>1197835.34252917</v>
      </c>
      <c r="J161" s="36">
        <v>1197835.34252917</v>
      </c>
      <c r="K161" s="36">
        <v>1197835.34252917</v>
      </c>
      <c r="L161" s="36">
        <v>1197835.34252917</v>
      </c>
      <c r="M161" s="36">
        <v>1197835.34252917</v>
      </c>
      <c r="N161" s="36">
        <v>1197835.34252917</v>
      </c>
      <c r="O161" s="36">
        <v>1197835.34252917</v>
      </c>
      <c r="P161" s="36">
        <v>1197835.34252917</v>
      </c>
      <c r="Q161" s="36">
        <v>1197835.34252917</v>
      </c>
      <c r="R161" s="36">
        <v>1197835.34252917</v>
      </c>
      <c r="S161" s="36">
        <v>1197835.34252917</v>
      </c>
      <c r="T161" s="36">
        <v>1197835.34252917</v>
      </c>
      <c r="U161" s="36">
        <v>1197835.34252917</v>
      </c>
      <c r="V161" s="36">
        <v>1197835.34252917</v>
      </c>
      <c r="W161" s="36">
        <v>1197835.34252917</v>
      </c>
      <c r="X161" s="36">
        <v>1197835.34252917</v>
      </c>
      <c r="Y161" s="36">
        <v>1197835.34252917</v>
      </c>
      <c r="Z161" s="36">
        <v>1197835.34252917</v>
      </c>
      <c r="AA161" s="36">
        <v>1197835.34252917</v>
      </c>
      <c r="AB161" s="36">
        <v>1197835.34252917</v>
      </c>
      <c r="AC161" s="36">
        <v>1197835.34252917</v>
      </c>
      <c r="AD161" s="36">
        <v>1197835.34252917</v>
      </c>
      <c r="AE161" s="36">
        <v>1197835.34252917</v>
      </c>
      <c r="AF161" s="36">
        <v>1197835.34252917</v>
      </c>
      <c r="AG161" s="36">
        <v>1197835.34252917</v>
      </c>
      <c r="AH161" s="36">
        <v>1197835.34252917</v>
      </c>
      <c r="AI161" s="36">
        <v>1197835.34252917</v>
      </c>
    </row>
    <row r="162" spans="1:35" customFormat="1" x14ac:dyDescent="0.15">
      <c r="A162" t="s">
        <v>58</v>
      </c>
      <c r="B162" t="s">
        <v>57</v>
      </c>
      <c r="C162" t="s">
        <v>68</v>
      </c>
      <c r="D162">
        <v>2023</v>
      </c>
      <c r="E162">
        <v>1</v>
      </c>
      <c r="F162" s="36"/>
      <c r="G162" s="36"/>
      <c r="H162" s="36"/>
      <c r="I162" s="36">
        <v>4285226.4677677397</v>
      </c>
      <c r="J162" s="36">
        <v>4285226.4677677397</v>
      </c>
      <c r="K162" s="36">
        <v>4285226.4677677397</v>
      </c>
      <c r="L162" s="36">
        <v>4285226.4677677397</v>
      </c>
      <c r="M162" s="36">
        <v>4285226.4677677397</v>
      </c>
      <c r="N162" s="36">
        <v>4285226.4677677397</v>
      </c>
      <c r="O162" s="36">
        <v>4285226.4677677397</v>
      </c>
      <c r="P162" s="36">
        <v>4285226.4677677397</v>
      </c>
      <c r="Q162" s="36">
        <v>4285226.4677677397</v>
      </c>
      <c r="R162" s="36">
        <v>4285226.4677677397</v>
      </c>
      <c r="S162" s="36">
        <v>4285226.4677677397</v>
      </c>
      <c r="T162" s="36">
        <v>4285226.4677677397</v>
      </c>
      <c r="U162" s="36">
        <v>4285226.4677677397</v>
      </c>
      <c r="V162" s="36">
        <v>4285226.4677677397</v>
      </c>
      <c r="W162" s="36">
        <v>4285226.4677677397</v>
      </c>
      <c r="X162" s="36">
        <v>4285226.4677677397</v>
      </c>
      <c r="Y162" s="36">
        <v>4285226.4677677397</v>
      </c>
      <c r="Z162" s="36">
        <v>4285226.4677677397</v>
      </c>
      <c r="AA162" s="36">
        <v>4285226.4677677397</v>
      </c>
      <c r="AB162" s="36">
        <v>4285226.4677677397</v>
      </c>
      <c r="AC162" s="36">
        <v>4285226.4677677397</v>
      </c>
      <c r="AD162" s="36">
        <v>4285226.4677677397</v>
      </c>
      <c r="AE162" s="36">
        <v>4285226.4677677397</v>
      </c>
      <c r="AF162" s="36">
        <v>4285226.4677677397</v>
      </c>
      <c r="AG162" s="36">
        <v>4285226.4677677397</v>
      </c>
      <c r="AH162" s="36">
        <v>4285226.4677677397</v>
      </c>
      <c r="AI162" s="36">
        <v>4285226.4677677397</v>
      </c>
    </row>
    <row r="163" spans="1:35" customFormat="1" x14ac:dyDescent="0.15">
      <c r="A163" t="s">
        <v>58</v>
      </c>
      <c r="B163" t="s">
        <v>57</v>
      </c>
      <c r="C163" t="s">
        <v>68</v>
      </c>
      <c r="D163">
        <v>2024</v>
      </c>
      <c r="E163">
        <v>1</v>
      </c>
      <c r="F163" s="36"/>
      <c r="G163" s="36"/>
      <c r="H163" s="36"/>
      <c r="I163" s="36"/>
      <c r="J163" s="36">
        <v>4135906.66131789</v>
      </c>
      <c r="K163" s="36">
        <v>4135906.66131789</v>
      </c>
      <c r="L163" s="36">
        <v>4135906.66131789</v>
      </c>
      <c r="M163" s="36">
        <v>4135906.66131789</v>
      </c>
      <c r="N163" s="36">
        <v>4135906.66131789</v>
      </c>
      <c r="O163" s="36">
        <v>4135906.66131789</v>
      </c>
      <c r="P163" s="36">
        <v>4135906.66131789</v>
      </c>
      <c r="Q163" s="36">
        <v>4135906.66131789</v>
      </c>
      <c r="R163" s="36">
        <v>4135906.66131789</v>
      </c>
      <c r="S163" s="36">
        <v>4135906.66131789</v>
      </c>
      <c r="T163" s="36">
        <v>4135906.66131789</v>
      </c>
      <c r="U163" s="36">
        <v>4135906.66131789</v>
      </c>
      <c r="V163" s="36">
        <v>4135906.66131789</v>
      </c>
      <c r="W163" s="36">
        <v>4135906.66131789</v>
      </c>
      <c r="X163" s="36">
        <v>4135906.66131789</v>
      </c>
      <c r="Y163" s="36">
        <v>4135906.66131789</v>
      </c>
      <c r="Z163" s="36">
        <v>4135906.66131789</v>
      </c>
      <c r="AA163" s="36">
        <v>4135906.66131789</v>
      </c>
      <c r="AB163" s="36">
        <v>4135906.66131789</v>
      </c>
      <c r="AC163" s="36">
        <v>4135906.66131789</v>
      </c>
      <c r="AD163" s="36">
        <v>4135906.66131789</v>
      </c>
      <c r="AE163" s="36">
        <v>4135906.66131789</v>
      </c>
      <c r="AF163" s="36">
        <v>4135906.66131789</v>
      </c>
      <c r="AG163" s="36">
        <v>4135906.66131789</v>
      </c>
      <c r="AH163" s="36">
        <v>4135906.66131789</v>
      </c>
      <c r="AI163" s="36">
        <v>4135906.66131789</v>
      </c>
    </row>
    <row r="164" spans="1:35" customFormat="1" x14ac:dyDescent="0.15">
      <c r="A164" t="s">
        <v>58</v>
      </c>
      <c r="B164" t="s">
        <v>57</v>
      </c>
      <c r="C164" t="s">
        <v>68</v>
      </c>
      <c r="D164">
        <v>2025</v>
      </c>
      <c r="E164">
        <v>1</v>
      </c>
      <c r="F164" s="36"/>
      <c r="G164" s="36"/>
      <c r="H164" s="36"/>
      <c r="I164" s="36"/>
      <c r="J164" s="36"/>
      <c r="K164" s="36">
        <v>3992589.5123355999</v>
      </c>
      <c r="L164" s="36">
        <v>3992589.5123355999</v>
      </c>
      <c r="M164" s="36">
        <v>3992589.5123355999</v>
      </c>
      <c r="N164" s="36">
        <v>3992589.5123355999</v>
      </c>
      <c r="O164" s="36">
        <v>3992589.5123355999</v>
      </c>
      <c r="P164" s="36">
        <v>3992589.5123355999</v>
      </c>
      <c r="Q164" s="36">
        <v>3992589.5123355999</v>
      </c>
      <c r="R164" s="36">
        <v>3992589.5123355999</v>
      </c>
      <c r="S164" s="36">
        <v>3992589.5123355999</v>
      </c>
      <c r="T164" s="36">
        <v>3992589.5123355999</v>
      </c>
      <c r="U164" s="36">
        <v>3992589.5123355999</v>
      </c>
      <c r="V164" s="36">
        <v>3992589.5123355999</v>
      </c>
      <c r="W164" s="36">
        <v>3992589.5123355999</v>
      </c>
      <c r="X164" s="36">
        <v>3992589.5123355999</v>
      </c>
      <c r="Y164" s="36">
        <v>3992589.5123355999</v>
      </c>
      <c r="Z164" s="36">
        <v>3992589.5123355999</v>
      </c>
      <c r="AA164" s="36">
        <v>3992589.5123355999</v>
      </c>
      <c r="AB164" s="36">
        <v>3992589.5123355999</v>
      </c>
      <c r="AC164" s="36">
        <v>3992589.5123355999</v>
      </c>
      <c r="AD164" s="36">
        <v>3992589.5123355999</v>
      </c>
      <c r="AE164" s="36">
        <v>3992589.5123355999</v>
      </c>
      <c r="AF164" s="36">
        <v>3992589.5123355999</v>
      </c>
      <c r="AG164" s="36">
        <v>3992589.5123355999</v>
      </c>
      <c r="AH164" s="36">
        <v>3992589.5123355999</v>
      </c>
      <c r="AI164" s="36">
        <v>3992589.5123355999</v>
      </c>
    </row>
    <row r="165" spans="1:35" customFormat="1" x14ac:dyDescent="0.15">
      <c r="A165" t="s">
        <v>58</v>
      </c>
      <c r="B165" t="s">
        <v>57</v>
      </c>
      <c r="C165" t="s">
        <v>68</v>
      </c>
      <c r="D165">
        <v>2026</v>
      </c>
      <c r="E165">
        <v>1</v>
      </c>
      <c r="F165" s="36"/>
      <c r="G165" s="36"/>
      <c r="H165" s="36"/>
      <c r="I165" s="36"/>
      <c r="J165" s="36"/>
      <c r="K165" s="36"/>
      <c r="L165" s="36">
        <v>2952043.5720503302</v>
      </c>
      <c r="M165" s="36">
        <v>2952043.5720503302</v>
      </c>
      <c r="N165" s="36">
        <v>2952043.5720503302</v>
      </c>
      <c r="O165" s="36">
        <v>2952043.5720503302</v>
      </c>
      <c r="P165" s="36">
        <v>2952043.5720503302</v>
      </c>
      <c r="Q165" s="36">
        <v>2952043.5720503302</v>
      </c>
      <c r="R165" s="36">
        <v>2952043.5720503302</v>
      </c>
      <c r="S165" s="36">
        <v>2952043.5720503302</v>
      </c>
      <c r="T165" s="36">
        <v>2952043.5720503302</v>
      </c>
      <c r="U165" s="36">
        <v>2952043.5720503302</v>
      </c>
      <c r="V165" s="36">
        <v>2952043.5720503302</v>
      </c>
      <c r="W165" s="36">
        <v>2952043.5720503302</v>
      </c>
      <c r="X165" s="36">
        <v>2952043.5720503302</v>
      </c>
      <c r="Y165" s="36">
        <v>2952043.5720503302</v>
      </c>
      <c r="Z165" s="36">
        <v>2952043.5720503302</v>
      </c>
      <c r="AA165" s="36">
        <v>2952043.5720503302</v>
      </c>
      <c r="AB165" s="36">
        <v>2952043.5720503302</v>
      </c>
      <c r="AC165" s="36">
        <v>2952043.5720503302</v>
      </c>
      <c r="AD165" s="36">
        <v>2952043.5720503302</v>
      </c>
      <c r="AE165" s="36">
        <v>2952043.5720503302</v>
      </c>
      <c r="AF165" s="36">
        <v>2952043.5720503302</v>
      </c>
      <c r="AG165" s="36">
        <v>2952043.5720503302</v>
      </c>
      <c r="AH165" s="36">
        <v>2952043.5720503302</v>
      </c>
      <c r="AI165" s="36">
        <v>2952043.5720503302</v>
      </c>
    </row>
    <row r="166" spans="1:35" customFormat="1" x14ac:dyDescent="0.15">
      <c r="A166" t="s">
        <v>58</v>
      </c>
      <c r="B166" t="s">
        <v>57</v>
      </c>
      <c r="C166" t="s">
        <v>68</v>
      </c>
      <c r="D166">
        <v>2027</v>
      </c>
      <c r="E166">
        <v>1</v>
      </c>
      <c r="F166" s="36"/>
      <c r="G166" s="36"/>
      <c r="H166" s="36"/>
      <c r="I166" s="36"/>
      <c r="J166" s="36"/>
      <c r="K166" s="36"/>
      <c r="L166" s="36"/>
      <c r="M166" s="36">
        <v>2850927.8595817899</v>
      </c>
      <c r="N166" s="36">
        <v>2850927.8595817899</v>
      </c>
      <c r="O166" s="36">
        <v>2850927.8595817899</v>
      </c>
      <c r="P166" s="36">
        <v>2850927.8595817899</v>
      </c>
      <c r="Q166" s="36">
        <v>2850927.8595817899</v>
      </c>
      <c r="R166" s="36">
        <v>2850927.8595817899</v>
      </c>
      <c r="S166" s="36">
        <v>2850927.8595817899</v>
      </c>
      <c r="T166" s="36">
        <v>2850927.8595817899</v>
      </c>
      <c r="U166" s="36">
        <v>2850927.8595817899</v>
      </c>
      <c r="V166" s="36">
        <v>2850927.8595817899</v>
      </c>
      <c r="W166" s="36">
        <v>2850927.8595817899</v>
      </c>
      <c r="X166" s="36">
        <v>2850927.8595817899</v>
      </c>
      <c r="Y166" s="36">
        <v>2850927.8595817899</v>
      </c>
      <c r="Z166" s="36">
        <v>2850927.8595817899</v>
      </c>
      <c r="AA166" s="36">
        <v>2850927.8595817899</v>
      </c>
      <c r="AB166" s="36">
        <v>2850927.8595817899</v>
      </c>
      <c r="AC166" s="36">
        <v>2850927.8595817899</v>
      </c>
      <c r="AD166" s="36">
        <v>2850927.8595817899</v>
      </c>
      <c r="AE166" s="36">
        <v>2850927.8595817899</v>
      </c>
      <c r="AF166" s="36">
        <v>2850927.8595817899</v>
      </c>
      <c r="AG166" s="36">
        <v>2850927.8595817899</v>
      </c>
      <c r="AH166" s="36">
        <v>2850927.8595817899</v>
      </c>
      <c r="AI166" s="36">
        <v>2850927.8595817899</v>
      </c>
    </row>
    <row r="167" spans="1:35" customFormat="1" x14ac:dyDescent="0.15">
      <c r="A167" t="s">
        <v>58</v>
      </c>
      <c r="B167" t="s">
        <v>57</v>
      </c>
      <c r="C167" t="s">
        <v>68</v>
      </c>
      <c r="D167">
        <v>2028</v>
      </c>
      <c r="E167">
        <v>1</v>
      </c>
      <c r="F167" s="36"/>
      <c r="G167" s="36"/>
      <c r="H167" s="36"/>
      <c r="I167" s="36"/>
      <c r="J167" s="36"/>
      <c r="K167" s="36"/>
      <c r="L167" s="36"/>
      <c r="M167" s="36"/>
      <c r="N167" s="36">
        <v>2753862.4552778499</v>
      </c>
      <c r="O167" s="36">
        <v>2753862.4552778499</v>
      </c>
      <c r="P167" s="36">
        <v>2753862.4552778499</v>
      </c>
      <c r="Q167" s="36">
        <v>2753862.4552778499</v>
      </c>
      <c r="R167" s="36">
        <v>2753862.4552778499</v>
      </c>
      <c r="S167" s="36">
        <v>2753862.4552778499</v>
      </c>
      <c r="T167" s="36">
        <v>2753862.4552778499</v>
      </c>
      <c r="U167" s="36">
        <v>2753862.4552778499</v>
      </c>
      <c r="V167" s="36">
        <v>2753862.4552778499</v>
      </c>
      <c r="W167" s="36">
        <v>2753862.4552778499</v>
      </c>
      <c r="X167" s="36">
        <v>2753862.4552778499</v>
      </c>
      <c r="Y167" s="36">
        <v>2753862.4552778499</v>
      </c>
      <c r="Z167" s="36">
        <v>2753862.4552778499</v>
      </c>
      <c r="AA167" s="36">
        <v>2753862.4552778499</v>
      </c>
      <c r="AB167" s="36">
        <v>2753862.4552778499</v>
      </c>
      <c r="AC167" s="36">
        <v>2753862.4552778499</v>
      </c>
      <c r="AD167" s="36">
        <v>2753862.4552778499</v>
      </c>
      <c r="AE167" s="36">
        <v>2753862.4552778499</v>
      </c>
      <c r="AF167" s="36">
        <v>2753862.4552778499</v>
      </c>
      <c r="AG167" s="36">
        <v>2753862.4552778499</v>
      </c>
      <c r="AH167" s="36">
        <v>2753862.4552778499</v>
      </c>
      <c r="AI167" s="36">
        <v>2753862.4552778499</v>
      </c>
    </row>
    <row r="168" spans="1:35" customFormat="1" x14ac:dyDescent="0.15">
      <c r="A168" t="s">
        <v>58</v>
      </c>
      <c r="B168" t="s">
        <v>57</v>
      </c>
      <c r="C168" t="s">
        <v>68</v>
      </c>
      <c r="D168">
        <v>2029</v>
      </c>
      <c r="E168">
        <v>1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>
        <v>2660680.1550719002</v>
      </c>
      <c r="P168" s="36">
        <v>2660680.1550719002</v>
      </c>
      <c r="Q168" s="36">
        <v>2660680.1550719002</v>
      </c>
      <c r="R168" s="36">
        <v>2660680.1550719002</v>
      </c>
      <c r="S168" s="36">
        <v>2660680.1550719002</v>
      </c>
      <c r="T168" s="36">
        <v>2660680.1550719002</v>
      </c>
      <c r="U168" s="36">
        <v>2660680.1550719002</v>
      </c>
      <c r="V168" s="36">
        <v>2660680.1550719002</v>
      </c>
      <c r="W168" s="36">
        <v>2660680.1550719002</v>
      </c>
      <c r="X168" s="36">
        <v>2660680.1550719002</v>
      </c>
      <c r="Y168" s="36">
        <v>2660680.1550719002</v>
      </c>
      <c r="Z168" s="36">
        <v>2660680.1550719002</v>
      </c>
      <c r="AA168" s="36">
        <v>2660680.1550719002</v>
      </c>
      <c r="AB168" s="36">
        <v>2660680.1550719002</v>
      </c>
      <c r="AC168" s="36">
        <v>2660680.1550719002</v>
      </c>
      <c r="AD168" s="36">
        <v>2660680.1550719002</v>
      </c>
      <c r="AE168" s="36">
        <v>2660680.1550719002</v>
      </c>
      <c r="AF168" s="36">
        <v>2660680.1550719002</v>
      </c>
      <c r="AG168" s="36">
        <v>2660680.1550719002</v>
      </c>
      <c r="AH168" s="36">
        <v>2660680.1550719002</v>
      </c>
      <c r="AI168" s="36">
        <v>2660680.1550719002</v>
      </c>
    </row>
    <row r="169" spans="1:35" customFormat="1" x14ac:dyDescent="0.15">
      <c r="A169" t="s">
        <v>58</v>
      </c>
      <c r="B169" t="s">
        <v>57</v>
      </c>
      <c r="C169" t="s">
        <v>68</v>
      </c>
      <c r="D169">
        <v>2030</v>
      </c>
      <c r="E169">
        <v>1</v>
      </c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>
        <v>2571220.6932957</v>
      </c>
      <c r="Q169" s="36">
        <v>2571220.6932957</v>
      </c>
      <c r="R169" s="36">
        <v>2571220.6932957</v>
      </c>
      <c r="S169" s="36">
        <v>2571220.6932957</v>
      </c>
      <c r="T169" s="36">
        <v>2571220.6932957</v>
      </c>
      <c r="U169" s="36">
        <v>2571220.6932957</v>
      </c>
      <c r="V169" s="36">
        <v>2571220.6932957</v>
      </c>
      <c r="W169" s="36">
        <v>2571220.6932957</v>
      </c>
      <c r="X169" s="36">
        <v>2571220.6932957</v>
      </c>
      <c r="Y169" s="36">
        <v>2571220.6932957</v>
      </c>
      <c r="Z169" s="36">
        <v>2571220.6932957</v>
      </c>
      <c r="AA169" s="36">
        <v>2571220.6932957</v>
      </c>
      <c r="AB169" s="36">
        <v>2571220.6932957</v>
      </c>
      <c r="AC169" s="36">
        <v>2571220.6932957</v>
      </c>
      <c r="AD169" s="36">
        <v>2571220.6932957</v>
      </c>
      <c r="AE169" s="36">
        <v>2571220.6932957</v>
      </c>
      <c r="AF169" s="36">
        <v>2571220.6932957</v>
      </c>
      <c r="AG169" s="36">
        <v>2571220.6932957</v>
      </c>
      <c r="AH169" s="36">
        <v>2571220.6932957</v>
      </c>
      <c r="AI169" s="36">
        <v>2571220.6932957</v>
      </c>
    </row>
    <row r="170" spans="1:35" customFormat="1" x14ac:dyDescent="0.15">
      <c r="A170" t="s">
        <v>58</v>
      </c>
      <c r="B170" t="s">
        <v>57</v>
      </c>
      <c r="C170" t="s">
        <v>68</v>
      </c>
      <c r="D170">
        <v>2031</v>
      </c>
      <c r="E170">
        <v>1</v>
      </c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>
        <v>20695060.229809999</v>
      </c>
      <c r="R170" s="36">
        <v>20695060.229809999</v>
      </c>
      <c r="S170" s="36">
        <v>20695060.229809999</v>
      </c>
      <c r="T170" s="36">
        <v>20695060.229809999</v>
      </c>
      <c r="U170" s="36">
        <v>20695060.229809999</v>
      </c>
      <c r="V170" s="36">
        <v>20695060.229809999</v>
      </c>
      <c r="W170" s="36">
        <v>20695060.229809999</v>
      </c>
      <c r="X170" s="36">
        <v>20695060.229809999</v>
      </c>
      <c r="Y170" s="36">
        <v>20695060.229809999</v>
      </c>
      <c r="Z170" s="36">
        <v>20695060.229809999</v>
      </c>
      <c r="AA170" s="36">
        <v>20695060.229809999</v>
      </c>
      <c r="AB170" s="36">
        <v>20695060.229809999</v>
      </c>
      <c r="AC170" s="36">
        <v>20695060.229809999</v>
      </c>
      <c r="AD170" s="36">
        <v>20695060.229809999</v>
      </c>
      <c r="AE170" s="36">
        <v>20695060.229809999</v>
      </c>
      <c r="AF170" s="36">
        <v>20695060.229809999</v>
      </c>
      <c r="AG170" s="36">
        <v>20695060.229809999</v>
      </c>
      <c r="AH170" s="36">
        <v>20695060.229809999</v>
      </c>
      <c r="AI170" s="36">
        <v>20695060.229809999</v>
      </c>
    </row>
    <row r="171" spans="1:35" customFormat="1" x14ac:dyDescent="0.15">
      <c r="A171" t="s">
        <v>58</v>
      </c>
      <c r="B171" t="s">
        <v>57</v>
      </c>
      <c r="C171" t="s">
        <v>68</v>
      </c>
      <c r="D171">
        <v>2032</v>
      </c>
      <c r="E171">
        <v>1</v>
      </c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>
        <v>20008356.5574436</v>
      </c>
      <c r="S171" s="36">
        <v>20008356.5574436</v>
      </c>
      <c r="T171" s="36">
        <v>20008356.5574436</v>
      </c>
      <c r="U171" s="36">
        <v>20008356.5574436</v>
      </c>
      <c r="V171" s="36">
        <v>20008356.5574436</v>
      </c>
      <c r="W171" s="36">
        <v>20008356.5574436</v>
      </c>
      <c r="X171" s="36">
        <v>20008356.5574436</v>
      </c>
      <c r="Y171" s="36">
        <v>20008356.5574436</v>
      </c>
      <c r="Z171" s="36">
        <v>20008356.5574436</v>
      </c>
      <c r="AA171" s="36">
        <v>20008356.5574436</v>
      </c>
      <c r="AB171" s="36">
        <v>20008356.5574436</v>
      </c>
      <c r="AC171" s="36">
        <v>20008356.5574436</v>
      </c>
      <c r="AD171" s="36">
        <v>20008356.5574436</v>
      </c>
      <c r="AE171" s="36">
        <v>20008356.5574436</v>
      </c>
      <c r="AF171" s="36">
        <v>20008356.5574436</v>
      </c>
      <c r="AG171" s="36">
        <v>20008356.5574436</v>
      </c>
      <c r="AH171" s="36">
        <v>20008356.5574436</v>
      </c>
      <c r="AI171" s="36">
        <v>20008356.5574436</v>
      </c>
    </row>
    <row r="172" spans="1:35" customFormat="1" x14ac:dyDescent="0.15">
      <c r="A172" t="s">
        <v>58</v>
      </c>
      <c r="B172" t="s">
        <v>57</v>
      </c>
      <c r="C172" t="s">
        <v>68</v>
      </c>
      <c r="D172">
        <v>2033</v>
      </c>
      <c r="E172">
        <v>1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>
        <v>19348972.140295699</v>
      </c>
      <c r="T172" s="36">
        <v>19348972.140295699</v>
      </c>
      <c r="U172" s="36">
        <v>19348972.140295699</v>
      </c>
      <c r="V172" s="36">
        <v>19348972.140295699</v>
      </c>
      <c r="W172" s="36">
        <v>19348972.140295699</v>
      </c>
      <c r="X172" s="36">
        <v>19348972.140295699</v>
      </c>
      <c r="Y172" s="36">
        <v>19348972.140295699</v>
      </c>
      <c r="Z172" s="36">
        <v>19348972.140295699</v>
      </c>
      <c r="AA172" s="36">
        <v>19348972.140295699</v>
      </c>
      <c r="AB172" s="36">
        <v>19348972.140295699</v>
      </c>
      <c r="AC172" s="36">
        <v>19348972.140295699</v>
      </c>
      <c r="AD172" s="36">
        <v>19348972.140295699</v>
      </c>
      <c r="AE172" s="36">
        <v>19348972.140295699</v>
      </c>
      <c r="AF172" s="36">
        <v>19348972.140295699</v>
      </c>
      <c r="AG172" s="36">
        <v>19348972.140295699</v>
      </c>
      <c r="AH172" s="36">
        <v>19348972.140295699</v>
      </c>
      <c r="AI172" s="36">
        <v>19348972.140295699</v>
      </c>
    </row>
    <row r="173" spans="1:35" customFormat="1" x14ac:dyDescent="0.15">
      <c r="A173" t="s">
        <v>58</v>
      </c>
      <c r="B173" t="s">
        <v>57</v>
      </c>
      <c r="C173" t="s">
        <v>68</v>
      </c>
      <c r="D173">
        <v>2034</v>
      </c>
      <c r="E173">
        <v>1</v>
      </c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>
        <v>18715780.546078499</v>
      </c>
      <c r="U173" s="36">
        <v>18715780.546078499</v>
      </c>
      <c r="V173" s="36">
        <v>18715780.546078499</v>
      </c>
      <c r="W173" s="36">
        <v>18715780.546078499</v>
      </c>
      <c r="X173" s="36">
        <v>18715780.546078499</v>
      </c>
      <c r="Y173" s="36">
        <v>18715780.546078499</v>
      </c>
      <c r="Z173" s="36">
        <v>18715780.546078499</v>
      </c>
      <c r="AA173" s="36">
        <v>18715780.546078499</v>
      </c>
      <c r="AB173" s="36">
        <v>18715780.546078499</v>
      </c>
      <c r="AC173" s="36">
        <v>18715780.546078499</v>
      </c>
      <c r="AD173" s="36">
        <v>18715780.546078499</v>
      </c>
      <c r="AE173" s="36">
        <v>18715780.546078499</v>
      </c>
      <c r="AF173" s="36">
        <v>18715780.546078499</v>
      </c>
      <c r="AG173" s="36">
        <v>18715780.546078499</v>
      </c>
      <c r="AH173" s="36">
        <v>18715780.546078499</v>
      </c>
      <c r="AI173" s="36">
        <v>18715780.546078499</v>
      </c>
    </row>
    <row r="174" spans="1:35" customFormat="1" x14ac:dyDescent="0.15">
      <c r="A174" t="s">
        <v>58</v>
      </c>
      <c r="B174" t="s">
        <v>57</v>
      </c>
      <c r="C174" t="s">
        <v>68</v>
      </c>
      <c r="D174">
        <v>2035</v>
      </c>
      <c r="E174">
        <v>1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>
        <v>18107702.076083001</v>
      </c>
      <c r="V174" s="36">
        <v>18107702.076083001</v>
      </c>
      <c r="W174" s="36">
        <v>18107702.076083001</v>
      </c>
      <c r="X174" s="36">
        <v>18107702.076083001</v>
      </c>
      <c r="Y174" s="36">
        <v>18107702.076083001</v>
      </c>
      <c r="Z174" s="36">
        <v>18107702.076083001</v>
      </c>
      <c r="AA174" s="36">
        <v>18107702.076083001</v>
      </c>
      <c r="AB174" s="36">
        <v>18107702.076083001</v>
      </c>
      <c r="AC174" s="36">
        <v>18107702.076083001</v>
      </c>
      <c r="AD174" s="36">
        <v>18107702.076083001</v>
      </c>
      <c r="AE174" s="36">
        <v>18107702.076083001</v>
      </c>
      <c r="AF174" s="36">
        <v>18107702.076083001</v>
      </c>
      <c r="AG174" s="36">
        <v>18107702.076083001</v>
      </c>
      <c r="AH174" s="36">
        <v>18107702.076083001</v>
      </c>
      <c r="AI174" s="36">
        <v>18107702.076083001</v>
      </c>
    </row>
    <row r="175" spans="1:35" x14ac:dyDescent="0.15">
      <c r="A175" s="36" t="s">
        <v>58</v>
      </c>
      <c r="B175" s="36" t="s">
        <v>57</v>
      </c>
      <c r="C175" s="36" t="s">
        <v>68</v>
      </c>
      <c r="D175" s="36">
        <v>2036</v>
      </c>
      <c r="E175" s="36">
        <v>1</v>
      </c>
      <c r="V175" s="36">
        <v>1942457.6808863999</v>
      </c>
      <c r="W175" s="36">
        <v>1942457.6808863999</v>
      </c>
      <c r="X175" s="36">
        <v>1942457.6808863999</v>
      </c>
      <c r="Y175" s="36">
        <v>1942457.6808863999</v>
      </c>
      <c r="Z175" s="36">
        <v>1942457.6808863999</v>
      </c>
      <c r="AA175" s="36">
        <v>1942457.6808863999</v>
      </c>
      <c r="AB175" s="36">
        <v>1942457.6808863999</v>
      </c>
      <c r="AC175" s="36">
        <v>1942457.6808863999</v>
      </c>
      <c r="AD175" s="36">
        <v>1942457.6808863999</v>
      </c>
      <c r="AE175" s="36">
        <v>1942457.6808863999</v>
      </c>
      <c r="AF175" s="36">
        <v>1942457.6808863999</v>
      </c>
      <c r="AG175" s="36">
        <v>1942457.6808863999</v>
      </c>
      <c r="AH175" s="36">
        <v>1942457.6808863999</v>
      </c>
      <c r="AI175" s="36">
        <v>1942457.6808863999</v>
      </c>
    </row>
    <row r="176" spans="1:35" x14ac:dyDescent="0.15">
      <c r="A176" s="36" t="s">
        <v>58</v>
      </c>
      <c r="B176" s="36" t="s">
        <v>57</v>
      </c>
      <c r="C176" s="36" t="s">
        <v>68</v>
      </c>
      <c r="D176" s="36">
        <v>2037</v>
      </c>
      <c r="E176" s="36">
        <v>1</v>
      </c>
      <c r="W176" s="36">
        <v>1880281.79289428</v>
      </c>
      <c r="X176" s="36">
        <v>1880281.79289428</v>
      </c>
      <c r="Y176" s="36">
        <v>1880281.79289428</v>
      </c>
      <c r="Z176" s="36">
        <v>1880281.79289428</v>
      </c>
      <c r="AA176" s="36">
        <v>1880281.79289428</v>
      </c>
      <c r="AB176" s="36">
        <v>1880281.79289428</v>
      </c>
      <c r="AC176" s="36">
        <v>1880281.79289428</v>
      </c>
      <c r="AD176" s="36">
        <v>1880281.79289428</v>
      </c>
      <c r="AE176" s="36">
        <v>1880281.79289428</v>
      </c>
      <c r="AF176" s="36">
        <v>1880281.79289428</v>
      </c>
      <c r="AG176" s="36">
        <v>1880281.79289428</v>
      </c>
      <c r="AH176" s="36">
        <v>1880281.79289428</v>
      </c>
      <c r="AI176" s="36">
        <v>1880281.79289428</v>
      </c>
    </row>
    <row r="177" spans="1:35" x14ac:dyDescent="0.15">
      <c r="A177" s="36" t="s">
        <v>58</v>
      </c>
      <c r="B177" s="36" t="s">
        <v>57</v>
      </c>
      <c r="C177" s="36" t="s">
        <v>68</v>
      </c>
      <c r="D177" s="36">
        <v>2038</v>
      </c>
      <c r="E177" s="36">
        <v>1</v>
      </c>
      <c r="X177" s="36">
        <v>1820559.5598077599</v>
      </c>
      <c r="Y177" s="36">
        <v>1820559.5598077599</v>
      </c>
      <c r="Z177" s="36">
        <v>1820559.5598077599</v>
      </c>
      <c r="AA177" s="36">
        <v>1820559.5598077599</v>
      </c>
      <c r="AB177" s="36">
        <v>1820559.5598077599</v>
      </c>
      <c r="AC177" s="36">
        <v>1820559.5598077599</v>
      </c>
      <c r="AD177" s="36">
        <v>1820559.5598077599</v>
      </c>
      <c r="AE177" s="36">
        <v>1820559.5598077599</v>
      </c>
      <c r="AF177" s="36">
        <v>1820559.5598077599</v>
      </c>
      <c r="AG177" s="36">
        <v>1820559.5598077599</v>
      </c>
      <c r="AH177" s="36">
        <v>1820559.5598077599</v>
      </c>
      <c r="AI177" s="36">
        <v>1820559.5598077599</v>
      </c>
    </row>
    <row r="178" spans="1:35" customFormat="1" x14ac:dyDescent="0.15">
      <c r="A178" t="s">
        <v>58</v>
      </c>
      <c r="B178" t="s">
        <v>57</v>
      </c>
      <c r="C178" t="s">
        <v>68</v>
      </c>
      <c r="D178">
        <v>2039</v>
      </c>
      <c r="E178">
        <v>1</v>
      </c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>
        <v>1763189.9570421199</v>
      </c>
      <c r="Z178" s="36">
        <v>1763189.9570421199</v>
      </c>
      <c r="AA178" s="36">
        <v>1763189.9570421199</v>
      </c>
      <c r="AB178" s="36">
        <v>1763189.9570421199</v>
      </c>
      <c r="AC178" s="36">
        <v>1763189.9570421199</v>
      </c>
      <c r="AD178" s="36">
        <v>1763189.9570421199</v>
      </c>
      <c r="AE178" s="36">
        <v>1763189.9570421199</v>
      </c>
      <c r="AF178" s="36">
        <v>1763189.9570421199</v>
      </c>
      <c r="AG178" s="36">
        <v>1763189.9570421199</v>
      </c>
      <c r="AH178" s="36">
        <v>1763189.9570421199</v>
      </c>
      <c r="AI178" s="36">
        <v>1763189.9570421199</v>
      </c>
    </row>
    <row r="179" spans="1:35" customFormat="1" x14ac:dyDescent="0.15">
      <c r="A179" t="s">
        <v>58</v>
      </c>
      <c r="B179" t="s">
        <v>57</v>
      </c>
      <c r="C179" t="s">
        <v>68</v>
      </c>
      <c r="D179">
        <v>2040</v>
      </c>
      <c r="E179">
        <v>1</v>
      </c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>
        <v>1708076.15031584</v>
      </c>
      <c r="AA179" s="36">
        <v>1708076.15031584</v>
      </c>
      <c r="AB179" s="36">
        <v>1708076.15031584</v>
      </c>
      <c r="AC179" s="36">
        <v>1708076.15031584</v>
      </c>
      <c r="AD179" s="36">
        <v>1708076.15031584</v>
      </c>
      <c r="AE179" s="36">
        <v>1708076.15031584</v>
      </c>
      <c r="AF179" s="36">
        <v>1708076.15031584</v>
      </c>
      <c r="AG179" s="36">
        <v>1708076.15031584</v>
      </c>
      <c r="AH179" s="36">
        <v>1708076.15031584</v>
      </c>
      <c r="AI179" s="36">
        <v>1708076.15031584</v>
      </c>
    </row>
    <row r="180" spans="1:35" customFormat="1" x14ac:dyDescent="0.15">
      <c r="A180" t="s">
        <v>58</v>
      </c>
      <c r="B180" t="s">
        <v>57</v>
      </c>
      <c r="C180" t="s">
        <v>67</v>
      </c>
      <c r="D180">
        <v>2011</v>
      </c>
      <c r="E180">
        <v>1</v>
      </c>
      <c r="F180" s="36">
        <v>14484517.169658201</v>
      </c>
      <c r="G180" s="36">
        <v>14484517.169658201</v>
      </c>
      <c r="H180" s="36">
        <v>14484517.169658201</v>
      </c>
      <c r="I180" s="36">
        <v>14484517.169658201</v>
      </c>
      <c r="J180" s="36">
        <v>14484517.169658201</v>
      </c>
      <c r="K180" s="36">
        <v>14484517.169658201</v>
      </c>
      <c r="L180" s="36">
        <v>14484517.169658201</v>
      </c>
      <c r="M180" s="36">
        <v>14484517.169658201</v>
      </c>
      <c r="N180" s="36">
        <v>14484517.169658201</v>
      </c>
      <c r="O180" s="36">
        <v>14484517.169658201</v>
      </c>
      <c r="P180" s="36">
        <v>14484517.169658201</v>
      </c>
      <c r="Q180" s="36">
        <v>14484517.169658201</v>
      </c>
      <c r="R180" s="36">
        <v>14484517.169658201</v>
      </c>
      <c r="S180" s="36">
        <v>14484517.169658201</v>
      </c>
      <c r="T180" s="36">
        <v>14484517.169658201</v>
      </c>
      <c r="U180" s="36">
        <v>14484517.169658201</v>
      </c>
      <c r="V180" s="36">
        <v>14484517.169658201</v>
      </c>
      <c r="W180" s="36">
        <v>14484517.169658201</v>
      </c>
      <c r="X180" s="36">
        <v>14484517.169658201</v>
      </c>
      <c r="Y180" s="36">
        <v>14484517.169658201</v>
      </c>
      <c r="Z180" s="36">
        <v>14484517.169658201</v>
      </c>
      <c r="AA180" s="36"/>
      <c r="AB180" s="36"/>
      <c r="AC180" s="36"/>
      <c r="AD180" s="36"/>
      <c r="AE180" s="36"/>
      <c r="AF180" s="36"/>
      <c r="AG180" s="36"/>
      <c r="AH180" s="36"/>
      <c r="AI180" s="36"/>
    </row>
    <row r="181" spans="1:35" customFormat="1" x14ac:dyDescent="0.15">
      <c r="A181" t="s">
        <v>58</v>
      </c>
      <c r="B181" t="s">
        <v>57</v>
      </c>
      <c r="C181" t="s">
        <v>67</v>
      </c>
      <c r="D181">
        <v>2012</v>
      </c>
      <c r="E181">
        <v>1</v>
      </c>
      <c r="F181" s="36">
        <v>25165616.6088342</v>
      </c>
      <c r="G181" s="36">
        <v>25165616.6088342</v>
      </c>
      <c r="H181" s="36">
        <v>25165616.6088342</v>
      </c>
      <c r="I181" s="36">
        <v>25165616.6088342</v>
      </c>
      <c r="J181" s="36">
        <v>25165616.6088342</v>
      </c>
      <c r="K181" s="36">
        <v>25165616.6088342</v>
      </c>
      <c r="L181" s="36">
        <v>25165616.6088342</v>
      </c>
      <c r="M181" s="36">
        <v>25165616.6088342</v>
      </c>
      <c r="N181" s="36">
        <v>25165616.6088342</v>
      </c>
      <c r="O181" s="36">
        <v>25165616.6088342</v>
      </c>
      <c r="P181" s="36">
        <v>25165616.6088342</v>
      </c>
      <c r="Q181" s="36">
        <v>25165616.6088342</v>
      </c>
      <c r="R181" s="36">
        <v>25165616.6088342</v>
      </c>
      <c r="S181" s="36">
        <v>25165616.6088342</v>
      </c>
      <c r="T181" s="36">
        <v>25165616.6088342</v>
      </c>
      <c r="U181" s="36">
        <v>25165616.6088342</v>
      </c>
      <c r="V181" s="36">
        <v>25165616.6088342</v>
      </c>
      <c r="W181" s="36">
        <v>25165616.6088342</v>
      </c>
      <c r="X181" s="36">
        <v>25165616.6088342</v>
      </c>
      <c r="Y181" s="36">
        <v>25165616.6088342</v>
      </c>
      <c r="Z181" s="36">
        <v>25165616.6088342</v>
      </c>
      <c r="AA181" s="36">
        <v>25165616.6088342</v>
      </c>
      <c r="AB181" s="36"/>
      <c r="AC181" s="36"/>
      <c r="AD181" s="36"/>
      <c r="AE181" s="36"/>
      <c r="AF181" s="36"/>
      <c r="AG181" s="36"/>
      <c r="AH181" s="36"/>
      <c r="AI181" s="36"/>
    </row>
    <row r="182" spans="1:35" customFormat="1" x14ac:dyDescent="0.15">
      <c r="A182" t="s">
        <v>58</v>
      </c>
      <c r="B182" t="s">
        <v>57</v>
      </c>
      <c r="C182" t="s">
        <v>67</v>
      </c>
      <c r="D182">
        <v>2020</v>
      </c>
      <c r="E182">
        <v>1</v>
      </c>
      <c r="F182" s="36">
        <v>3879466.21376279</v>
      </c>
      <c r="G182" s="36">
        <v>3879466.21376279</v>
      </c>
      <c r="H182" s="36">
        <v>3879466.21376279</v>
      </c>
      <c r="I182" s="36">
        <v>3879466.21376279</v>
      </c>
      <c r="J182" s="36">
        <v>3879466.21376279</v>
      </c>
      <c r="K182" s="36">
        <v>3879466.21376279</v>
      </c>
      <c r="L182" s="36">
        <v>3879466.21376279</v>
      </c>
      <c r="M182" s="36">
        <v>3879466.21376279</v>
      </c>
      <c r="N182" s="36">
        <v>3879466.21376279</v>
      </c>
      <c r="O182" s="36">
        <v>3879466.21376279</v>
      </c>
      <c r="P182" s="36">
        <v>3879466.21376279</v>
      </c>
      <c r="Q182" s="36">
        <v>3879466.21376279</v>
      </c>
      <c r="R182" s="36">
        <v>3879466.21376279</v>
      </c>
      <c r="S182" s="36">
        <v>3879466.21376279</v>
      </c>
      <c r="T182" s="36">
        <v>3879466.21376279</v>
      </c>
      <c r="U182" s="36">
        <v>3879466.21376279</v>
      </c>
      <c r="V182" s="36">
        <v>3879466.21376279</v>
      </c>
      <c r="W182" s="36">
        <v>3879466.21376279</v>
      </c>
      <c r="X182" s="36">
        <v>3879466.21376279</v>
      </c>
      <c r="Y182" s="36">
        <v>3879466.21376279</v>
      </c>
      <c r="Z182" s="36">
        <v>3879466.21376279</v>
      </c>
      <c r="AA182" s="36">
        <v>3879466.21376279</v>
      </c>
      <c r="AB182" s="36">
        <v>3879466.21376279</v>
      </c>
      <c r="AC182" s="36">
        <v>3879466.21376279</v>
      </c>
      <c r="AD182" s="36">
        <v>3879466.21376279</v>
      </c>
      <c r="AE182" s="36">
        <v>3879466.21376279</v>
      </c>
      <c r="AF182" s="36">
        <v>3879466.21376279</v>
      </c>
      <c r="AG182" s="36">
        <v>3879466.21376279</v>
      </c>
      <c r="AH182" s="36">
        <v>3879466.21376279</v>
      </c>
      <c r="AI182" s="36">
        <v>3879466.21376279</v>
      </c>
    </row>
    <row r="183" spans="1:35" customFormat="1" x14ac:dyDescent="0.15">
      <c r="A183" t="s">
        <v>58</v>
      </c>
      <c r="B183" t="s">
        <v>57</v>
      </c>
      <c r="C183" t="s">
        <v>67</v>
      </c>
      <c r="D183">
        <v>2041</v>
      </c>
      <c r="E183">
        <v>1</v>
      </c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>
        <v>10203963.853946701</v>
      </c>
      <c r="AB183" s="36">
        <v>10203963.853946701</v>
      </c>
      <c r="AC183" s="36">
        <v>10203963.853946701</v>
      </c>
      <c r="AD183" s="36">
        <v>10203963.853946701</v>
      </c>
      <c r="AE183" s="36">
        <v>10203963.853946701</v>
      </c>
      <c r="AF183" s="36">
        <v>10203963.853946701</v>
      </c>
      <c r="AG183" s="36">
        <v>10203963.853946701</v>
      </c>
      <c r="AH183" s="36">
        <v>10203963.853946701</v>
      </c>
      <c r="AI183" s="36">
        <v>10203963.853946701</v>
      </c>
    </row>
    <row r="184" spans="1:35" customFormat="1" x14ac:dyDescent="0.15">
      <c r="A184" t="s">
        <v>58</v>
      </c>
      <c r="B184" t="s">
        <v>57</v>
      </c>
      <c r="C184" t="s">
        <v>67</v>
      </c>
      <c r="D184">
        <v>2042</v>
      </c>
      <c r="E184">
        <v>1</v>
      </c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>
        <v>14583681.4163025</v>
      </c>
      <c r="AC184" s="36">
        <v>14583681.4163025</v>
      </c>
      <c r="AD184" s="36">
        <v>14583681.4163025</v>
      </c>
      <c r="AE184" s="36">
        <v>14583681.4163025</v>
      </c>
      <c r="AF184" s="36">
        <v>14583681.4163025</v>
      </c>
      <c r="AG184" s="36">
        <v>14583681.4163025</v>
      </c>
      <c r="AH184" s="36">
        <v>14583681.4163025</v>
      </c>
      <c r="AI184" s="36">
        <v>14583681.4163025</v>
      </c>
    </row>
    <row r="185" spans="1:35" customFormat="1" x14ac:dyDescent="0.15">
      <c r="A185" t="s">
        <v>58</v>
      </c>
      <c r="B185" t="s">
        <v>57</v>
      </c>
      <c r="C185" t="s">
        <v>67</v>
      </c>
      <c r="D185">
        <v>2043</v>
      </c>
      <c r="E185">
        <v>1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>
        <v>6520101.40665696</v>
      </c>
      <c r="AD185" s="36">
        <v>6520101.40665696</v>
      </c>
      <c r="AE185" s="36">
        <v>6520101.40665696</v>
      </c>
      <c r="AF185" s="36">
        <v>6520101.40665696</v>
      </c>
      <c r="AG185" s="36">
        <v>6520101.40665696</v>
      </c>
      <c r="AH185" s="36">
        <v>6520101.40665696</v>
      </c>
      <c r="AI185" s="36">
        <v>6520101.40665696</v>
      </c>
    </row>
    <row r="186" spans="1:35" customFormat="1" x14ac:dyDescent="0.15">
      <c r="A186" t="s">
        <v>58</v>
      </c>
      <c r="B186" t="s">
        <v>57</v>
      </c>
      <c r="C186" t="s">
        <v>67</v>
      </c>
      <c r="D186">
        <v>2044</v>
      </c>
      <c r="E186">
        <v>1</v>
      </c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>
        <v>6435090.5806887001</v>
      </c>
      <c r="AE186" s="36">
        <v>6435090.5806887001</v>
      </c>
      <c r="AF186" s="36">
        <v>6435090.5806887001</v>
      </c>
      <c r="AG186" s="36">
        <v>6435090.5806887001</v>
      </c>
      <c r="AH186" s="36">
        <v>6435090.5806887001</v>
      </c>
      <c r="AI186" s="36">
        <v>6435090.5806887001</v>
      </c>
    </row>
    <row r="187" spans="1:35" customFormat="1" x14ac:dyDescent="0.15">
      <c r="A187" t="s">
        <v>58</v>
      </c>
      <c r="B187" t="s">
        <v>57</v>
      </c>
      <c r="C187" t="s">
        <v>67</v>
      </c>
      <c r="D187">
        <v>2045</v>
      </c>
      <c r="E187">
        <v>1</v>
      </c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>
        <v>6295445.15875916</v>
      </c>
      <c r="AF187" s="36">
        <v>6295445.15875916</v>
      </c>
      <c r="AG187" s="36">
        <v>6295445.15875916</v>
      </c>
      <c r="AH187" s="36">
        <v>6295445.15875916</v>
      </c>
      <c r="AI187" s="36">
        <v>6295445.15875916</v>
      </c>
    </row>
    <row r="188" spans="1:35" customFormat="1" x14ac:dyDescent="0.15">
      <c r="A188" t="s">
        <v>58</v>
      </c>
      <c r="B188" t="s">
        <v>56</v>
      </c>
      <c r="C188" t="s">
        <v>74</v>
      </c>
      <c r="D188">
        <v>2021</v>
      </c>
      <c r="E188">
        <v>0</v>
      </c>
      <c r="F188" s="36"/>
      <c r="G188" s="36">
        <v>139.5</v>
      </c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</row>
    <row r="189" spans="1:35" customFormat="1" x14ac:dyDescent="0.15">
      <c r="A189" t="s">
        <v>58</v>
      </c>
      <c r="B189" t="s">
        <v>56</v>
      </c>
      <c r="C189" t="s">
        <v>74</v>
      </c>
      <c r="D189">
        <v>2036</v>
      </c>
      <c r="E189">
        <v>0</v>
      </c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>
        <v>169.260491503591</v>
      </c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</row>
    <row r="190" spans="1:35" customFormat="1" x14ac:dyDescent="0.15">
      <c r="A190" t="s">
        <v>58</v>
      </c>
      <c r="B190" t="s">
        <v>56</v>
      </c>
      <c r="C190" t="s">
        <v>74</v>
      </c>
      <c r="D190">
        <v>2037</v>
      </c>
      <c r="E190">
        <v>0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>
        <v>29.760491503591801</v>
      </c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</row>
    <row r="191" spans="1:35" customFormat="1" x14ac:dyDescent="0.15">
      <c r="A191" t="s">
        <v>58</v>
      </c>
      <c r="B191" t="s">
        <v>56</v>
      </c>
      <c r="C191" t="s">
        <v>74</v>
      </c>
      <c r="D191">
        <v>2038</v>
      </c>
      <c r="E191">
        <v>0</v>
      </c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>
        <v>29.760491503591801</v>
      </c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</row>
    <row r="192" spans="1:35" customFormat="1" x14ac:dyDescent="0.15">
      <c r="A192" t="s">
        <v>58</v>
      </c>
      <c r="B192" t="s">
        <v>56</v>
      </c>
      <c r="C192" t="s">
        <v>74</v>
      </c>
      <c r="D192">
        <v>2039</v>
      </c>
      <c r="E192">
        <v>0</v>
      </c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>
        <v>29.760491503591801</v>
      </c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</row>
    <row r="193" spans="1:35" customFormat="1" x14ac:dyDescent="0.15">
      <c r="A193" t="s">
        <v>58</v>
      </c>
      <c r="B193" t="s">
        <v>56</v>
      </c>
      <c r="C193" t="s">
        <v>74</v>
      </c>
      <c r="D193">
        <v>2040</v>
      </c>
      <c r="E193">
        <v>0</v>
      </c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>
        <v>29.760491503591801</v>
      </c>
      <c r="AA193" s="36"/>
      <c r="AB193" s="36"/>
      <c r="AC193" s="36"/>
      <c r="AD193" s="36"/>
      <c r="AE193" s="36"/>
      <c r="AF193" s="36"/>
      <c r="AG193" s="36"/>
      <c r="AH193" s="36"/>
      <c r="AI193" s="36"/>
    </row>
    <row r="194" spans="1:35" customFormat="1" x14ac:dyDescent="0.15">
      <c r="A194" t="s">
        <v>58</v>
      </c>
      <c r="B194" t="s">
        <v>56</v>
      </c>
      <c r="C194" t="s">
        <v>74</v>
      </c>
      <c r="D194">
        <v>2041</v>
      </c>
      <c r="E194">
        <v>0</v>
      </c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>
        <v>77.400963076718398</v>
      </c>
      <c r="AB194" s="36"/>
      <c r="AC194" s="36"/>
      <c r="AD194" s="36"/>
      <c r="AE194" s="36"/>
      <c r="AF194" s="36"/>
      <c r="AG194" s="36"/>
      <c r="AH194" s="36"/>
      <c r="AI194" s="36"/>
    </row>
    <row r="195" spans="1:35" customFormat="1" x14ac:dyDescent="0.15">
      <c r="A195" t="s">
        <v>58</v>
      </c>
      <c r="B195" t="s">
        <v>56</v>
      </c>
      <c r="C195" t="s">
        <v>74</v>
      </c>
      <c r="D195">
        <v>2042</v>
      </c>
      <c r="E195">
        <v>0</v>
      </c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>
        <v>77.400963076718597</v>
      </c>
      <c r="AC195" s="36"/>
      <c r="AD195" s="36"/>
      <c r="AE195" s="36"/>
      <c r="AF195" s="36"/>
      <c r="AG195" s="36"/>
      <c r="AH195" s="36"/>
      <c r="AI195" s="36"/>
    </row>
    <row r="196" spans="1:35" customFormat="1" x14ac:dyDescent="0.15">
      <c r="A196" t="s">
        <v>58</v>
      </c>
      <c r="B196" t="s">
        <v>56</v>
      </c>
      <c r="C196" t="s">
        <v>74</v>
      </c>
      <c r="D196">
        <v>2043</v>
      </c>
      <c r="E196">
        <v>0</v>
      </c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>
        <v>77.400963076718497</v>
      </c>
      <c r="AD196" s="36"/>
      <c r="AE196" s="36"/>
      <c r="AF196" s="36"/>
      <c r="AG196" s="36"/>
      <c r="AH196" s="36"/>
      <c r="AI196" s="36"/>
    </row>
    <row r="197" spans="1:35" customFormat="1" x14ac:dyDescent="0.15">
      <c r="A197" t="s">
        <v>58</v>
      </c>
      <c r="B197" t="s">
        <v>56</v>
      </c>
      <c r="C197" t="s">
        <v>74</v>
      </c>
      <c r="D197">
        <v>2044</v>
      </c>
      <c r="E197">
        <v>0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>
        <v>77.400963076718497</v>
      </c>
      <c r="AE197" s="36"/>
      <c r="AF197" s="36"/>
      <c r="AG197" s="36"/>
      <c r="AH197" s="36"/>
      <c r="AI197" s="36"/>
    </row>
    <row r="198" spans="1:35" customFormat="1" x14ac:dyDescent="0.15">
      <c r="A198" t="s">
        <v>58</v>
      </c>
      <c r="B198" t="s">
        <v>56</v>
      </c>
      <c r="C198" t="s">
        <v>74</v>
      </c>
      <c r="D198">
        <v>2045</v>
      </c>
      <c r="E198">
        <v>0</v>
      </c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>
        <v>77.400963076718497</v>
      </c>
      <c r="AF198" s="36"/>
      <c r="AG198" s="36"/>
      <c r="AH198" s="36"/>
      <c r="AI198" s="36"/>
    </row>
    <row r="199" spans="1:35" customFormat="1" x14ac:dyDescent="0.15">
      <c r="A199" t="s">
        <v>58</v>
      </c>
      <c r="B199" t="s">
        <v>56</v>
      </c>
      <c r="C199" t="s">
        <v>73</v>
      </c>
      <c r="D199">
        <v>2020</v>
      </c>
      <c r="E199">
        <v>1</v>
      </c>
      <c r="F199" s="36">
        <v>12.2425</v>
      </c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</row>
    <row r="200" spans="1:35" customFormat="1" x14ac:dyDescent="0.15">
      <c r="A200" t="s">
        <v>58</v>
      </c>
      <c r="B200" t="s">
        <v>56</v>
      </c>
      <c r="C200" t="s">
        <v>73</v>
      </c>
      <c r="D200">
        <v>2021</v>
      </c>
      <c r="E200">
        <v>1</v>
      </c>
      <c r="F200" s="36"/>
      <c r="G200" s="36">
        <v>140.7475</v>
      </c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</row>
    <row r="201" spans="1:35" customFormat="1" x14ac:dyDescent="0.15">
      <c r="A201" t="s">
        <v>58</v>
      </c>
      <c r="B201" t="s">
        <v>56</v>
      </c>
      <c r="C201" t="s">
        <v>73</v>
      </c>
      <c r="D201">
        <v>2022</v>
      </c>
      <c r="E201">
        <v>1</v>
      </c>
      <c r="F201" s="36"/>
      <c r="G201" s="36"/>
      <c r="H201" s="36">
        <v>710</v>
      </c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</row>
    <row r="202" spans="1:35" customFormat="1" x14ac:dyDescent="0.15">
      <c r="A202" t="s">
        <v>58</v>
      </c>
      <c r="B202" t="s">
        <v>56</v>
      </c>
      <c r="C202" t="s">
        <v>73</v>
      </c>
      <c r="D202">
        <v>2041</v>
      </c>
      <c r="E202">
        <v>1</v>
      </c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>
        <v>341.88810752827499</v>
      </c>
      <c r="AB202" s="36"/>
      <c r="AC202" s="36"/>
      <c r="AD202" s="36"/>
      <c r="AE202" s="36"/>
      <c r="AF202" s="36"/>
      <c r="AG202" s="36"/>
      <c r="AH202" s="36"/>
      <c r="AI202" s="36"/>
    </row>
    <row r="203" spans="1:35" customFormat="1" x14ac:dyDescent="0.15">
      <c r="A203" t="s">
        <v>58</v>
      </c>
      <c r="B203" t="s">
        <v>56</v>
      </c>
      <c r="C203" t="s">
        <v>73</v>
      </c>
      <c r="D203">
        <v>2042</v>
      </c>
      <c r="E203">
        <v>1</v>
      </c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>
        <v>346.88810752827499</v>
      </c>
      <c r="AC203" s="36"/>
      <c r="AD203" s="36"/>
      <c r="AE203" s="36"/>
      <c r="AF203" s="36"/>
      <c r="AG203" s="36"/>
      <c r="AH203" s="36"/>
      <c r="AI203" s="36"/>
    </row>
    <row r="204" spans="1:35" customFormat="1" x14ac:dyDescent="0.15">
      <c r="A204" t="s">
        <v>58</v>
      </c>
      <c r="B204" t="s">
        <v>56</v>
      </c>
      <c r="C204" t="s">
        <v>73</v>
      </c>
      <c r="D204">
        <v>2043</v>
      </c>
      <c r="E204">
        <v>1</v>
      </c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>
        <v>341.88810752827499</v>
      </c>
      <c r="AD204" s="36"/>
      <c r="AE204" s="36"/>
      <c r="AF204" s="36"/>
      <c r="AG204" s="36"/>
      <c r="AH204" s="36"/>
      <c r="AI204" s="36"/>
    </row>
    <row r="205" spans="1:35" customFormat="1" x14ac:dyDescent="0.15">
      <c r="A205" t="s">
        <v>58</v>
      </c>
      <c r="B205" t="s">
        <v>56</v>
      </c>
      <c r="C205" t="s">
        <v>73</v>
      </c>
      <c r="D205">
        <v>2044</v>
      </c>
      <c r="E205">
        <v>1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>
        <v>341.88810752827499</v>
      </c>
      <c r="AE205" s="36"/>
      <c r="AF205" s="36"/>
      <c r="AG205" s="36"/>
      <c r="AH205" s="36"/>
      <c r="AI205" s="36"/>
    </row>
    <row r="206" spans="1:35" customFormat="1" x14ac:dyDescent="0.15">
      <c r="A206" t="s">
        <v>58</v>
      </c>
      <c r="B206" t="s">
        <v>56</v>
      </c>
      <c r="C206" t="s">
        <v>73</v>
      </c>
      <c r="D206">
        <v>2045</v>
      </c>
      <c r="E206">
        <v>1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>
        <v>341.88810752827499</v>
      </c>
      <c r="AF206" s="36"/>
      <c r="AG206" s="36"/>
      <c r="AH206" s="36"/>
      <c r="AI206" s="36"/>
    </row>
    <row r="207" spans="1:35" customFormat="1" x14ac:dyDescent="0.15">
      <c r="A207" t="s">
        <v>58</v>
      </c>
      <c r="B207" t="s">
        <v>56</v>
      </c>
      <c r="C207" t="s">
        <v>68</v>
      </c>
      <c r="D207">
        <v>2023</v>
      </c>
      <c r="E207">
        <v>1</v>
      </c>
      <c r="F207" s="36"/>
      <c r="G207" s="36"/>
      <c r="H207" s="36"/>
      <c r="I207" s="36">
        <v>9.2441667974591404</v>
      </c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</row>
    <row r="208" spans="1:35" customFormat="1" x14ac:dyDescent="0.15">
      <c r="A208" t="s">
        <v>58</v>
      </c>
      <c r="B208" t="s">
        <v>56</v>
      </c>
      <c r="C208" t="s">
        <v>68</v>
      </c>
      <c r="D208">
        <v>2024</v>
      </c>
      <c r="E208">
        <v>1</v>
      </c>
      <c r="F208" s="36"/>
      <c r="G208" s="36"/>
      <c r="H208" s="36"/>
      <c r="I208" s="36"/>
      <c r="J208" s="36">
        <v>9.2441667974591404</v>
      </c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</row>
    <row r="209" spans="1:35" customFormat="1" x14ac:dyDescent="0.15">
      <c r="A209" t="s">
        <v>58</v>
      </c>
      <c r="B209" t="s">
        <v>56</v>
      </c>
      <c r="C209" t="s">
        <v>68</v>
      </c>
      <c r="D209">
        <v>2025</v>
      </c>
      <c r="E209">
        <v>1</v>
      </c>
      <c r="F209" s="36"/>
      <c r="G209" s="36"/>
      <c r="H209" s="36"/>
      <c r="I209" s="36"/>
      <c r="J209" s="36"/>
      <c r="K209" s="36">
        <v>9.2441667974591404</v>
      </c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</row>
    <row r="210" spans="1:35" customFormat="1" x14ac:dyDescent="0.15">
      <c r="A210" t="s">
        <v>58</v>
      </c>
      <c r="B210" t="s">
        <v>56</v>
      </c>
      <c r="C210" t="s">
        <v>68</v>
      </c>
      <c r="D210">
        <v>2026</v>
      </c>
      <c r="E210">
        <v>1</v>
      </c>
      <c r="F210" s="36"/>
      <c r="G210" s="36"/>
      <c r="H210" s="36"/>
      <c r="I210" s="36"/>
      <c r="J210" s="36"/>
      <c r="K210" s="36"/>
      <c r="L210" s="36">
        <v>7.07885644231418</v>
      </c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</row>
    <row r="211" spans="1:35" customFormat="1" x14ac:dyDescent="0.15">
      <c r="A211" t="s">
        <v>58</v>
      </c>
      <c r="B211" t="s">
        <v>56</v>
      </c>
      <c r="C211" t="s">
        <v>68</v>
      </c>
      <c r="D211">
        <v>2027</v>
      </c>
      <c r="E211">
        <v>1</v>
      </c>
      <c r="F211" s="36"/>
      <c r="G211" s="36"/>
      <c r="H211" s="36"/>
      <c r="I211" s="36"/>
      <c r="J211" s="36"/>
      <c r="K211" s="36"/>
      <c r="L211" s="36"/>
      <c r="M211" s="36">
        <v>7.0788564423141702</v>
      </c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</row>
    <row r="212" spans="1:35" customFormat="1" x14ac:dyDescent="0.15">
      <c r="A212" t="s">
        <v>58</v>
      </c>
      <c r="B212" t="s">
        <v>56</v>
      </c>
      <c r="C212" t="s">
        <v>68</v>
      </c>
      <c r="D212">
        <v>2028</v>
      </c>
      <c r="E212">
        <v>1</v>
      </c>
      <c r="F212" s="36"/>
      <c r="G212" s="36"/>
      <c r="H212" s="36"/>
      <c r="I212" s="36"/>
      <c r="J212" s="36"/>
      <c r="K212" s="36"/>
      <c r="L212" s="36"/>
      <c r="M212" s="36"/>
      <c r="N212" s="36">
        <v>7.0788564423141702</v>
      </c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</row>
    <row r="213" spans="1:35" customFormat="1" x14ac:dyDescent="0.15">
      <c r="A213" t="s">
        <v>58</v>
      </c>
      <c r="B213" t="s">
        <v>56</v>
      </c>
      <c r="C213" t="s">
        <v>68</v>
      </c>
      <c r="D213">
        <v>2029</v>
      </c>
      <c r="E213">
        <v>1</v>
      </c>
      <c r="F213" s="36"/>
      <c r="G213" s="36"/>
      <c r="H213" s="36"/>
      <c r="I213" s="36"/>
      <c r="J213" s="36"/>
      <c r="K213" s="36"/>
      <c r="L213" s="36"/>
      <c r="M213" s="36"/>
      <c r="N213" s="36"/>
      <c r="O213" s="36">
        <v>7.07885644231418</v>
      </c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</row>
    <row r="214" spans="1:35" customFormat="1" x14ac:dyDescent="0.15">
      <c r="A214" t="s">
        <v>58</v>
      </c>
      <c r="B214" t="s">
        <v>56</v>
      </c>
      <c r="C214" t="s">
        <v>68</v>
      </c>
      <c r="D214">
        <v>2030</v>
      </c>
      <c r="E214">
        <v>1</v>
      </c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>
        <v>7.07885644231418</v>
      </c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</row>
    <row r="215" spans="1:35" customFormat="1" x14ac:dyDescent="0.15">
      <c r="A215" t="s">
        <v>58</v>
      </c>
      <c r="B215" t="s">
        <v>56</v>
      </c>
      <c r="C215" t="s">
        <v>68</v>
      </c>
      <c r="D215">
        <v>2031</v>
      </c>
      <c r="E215">
        <v>1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>
        <v>58.944821669961797</v>
      </c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</row>
    <row r="216" spans="1:35" customFormat="1" x14ac:dyDescent="0.15">
      <c r="A216" t="s">
        <v>58</v>
      </c>
      <c r="B216" t="s">
        <v>56</v>
      </c>
      <c r="C216" t="s">
        <v>68</v>
      </c>
      <c r="D216">
        <v>2032</v>
      </c>
      <c r="E216">
        <v>1</v>
      </c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>
        <v>58.944821669961797</v>
      </c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</row>
    <row r="217" spans="1:35" customFormat="1" x14ac:dyDescent="0.15">
      <c r="A217" t="s">
        <v>58</v>
      </c>
      <c r="B217" t="s">
        <v>56</v>
      </c>
      <c r="C217" t="s">
        <v>68</v>
      </c>
      <c r="D217">
        <v>2033</v>
      </c>
      <c r="E217">
        <v>1</v>
      </c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>
        <v>58.944821669961797</v>
      </c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</row>
    <row r="218" spans="1:35" customFormat="1" x14ac:dyDescent="0.15">
      <c r="A218" t="s">
        <v>58</v>
      </c>
      <c r="B218" t="s">
        <v>56</v>
      </c>
      <c r="C218" t="s">
        <v>68</v>
      </c>
      <c r="D218">
        <v>2034</v>
      </c>
      <c r="E218">
        <v>1</v>
      </c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>
        <v>58.944821669961797</v>
      </c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</row>
    <row r="219" spans="1:35" customFormat="1" x14ac:dyDescent="0.15">
      <c r="A219" t="s">
        <v>58</v>
      </c>
      <c r="B219" t="s">
        <v>56</v>
      </c>
      <c r="C219" t="s">
        <v>68</v>
      </c>
      <c r="D219">
        <v>2035</v>
      </c>
      <c r="E219">
        <v>1</v>
      </c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>
        <v>58.944821669961797</v>
      </c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</row>
    <row r="220" spans="1:35" customFormat="1" x14ac:dyDescent="0.15">
      <c r="A220" t="s">
        <v>58</v>
      </c>
      <c r="B220" t="s">
        <v>56</v>
      </c>
      <c r="C220" t="s">
        <v>68</v>
      </c>
      <c r="D220">
        <v>2036</v>
      </c>
      <c r="E220">
        <v>1</v>
      </c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>
        <v>6.5338832370887303</v>
      </c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</row>
    <row r="221" spans="1:35" customFormat="1" x14ac:dyDescent="0.15">
      <c r="A221" t="s">
        <v>58</v>
      </c>
      <c r="B221" t="s">
        <v>56</v>
      </c>
      <c r="C221" t="s">
        <v>68</v>
      </c>
      <c r="D221">
        <v>2037</v>
      </c>
      <c r="E221">
        <v>1</v>
      </c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>
        <v>6.53388323708878</v>
      </c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</row>
    <row r="222" spans="1:35" customFormat="1" x14ac:dyDescent="0.15">
      <c r="A222" t="s">
        <v>58</v>
      </c>
      <c r="B222" t="s">
        <v>56</v>
      </c>
      <c r="C222" t="s">
        <v>68</v>
      </c>
      <c r="D222">
        <v>2038</v>
      </c>
      <c r="E222">
        <v>1</v>
      </c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>
        <v>6.5338832370887303</v>
      </c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</row>
    <row r="223" spans="1:35" customFormat="1" x14ac:dyDescent="0.15">
      <c r="A223" t="s">
        <v>58</v>
      </c>
      <c r="B223" t="s">
        <v>56</v>
      </c>
      <c r="C223" t="s">
        <v>68</v>
      </c>
      <c r="D223">
        <v>2039</v>
      </c>
      <c r="E223">
        <v>1</v>
      </c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>
        <v>6.53388323708878</v>
      </c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</row>
    <row r="224" spans="1:35" customFormat="1" x14ac:dyDescent="0.15">
      <c r="A224" t="s">
        <v>58</v>
      </c>
      <c r="B224" t="s">
        <v>56</v>
      </c>
      <c r="C224" t="s">
        <v>68</v>
      </c>
      <c r="D224">
        <v>2040</v>
      </c>
      <c r="E224">
        <v>1</v>
      </c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>
        <v>6.5338832370887499</v>
      </c>
      <c r="AA224" s="36"/>
      <c r="AB224" s="36"/>
      <c r="AC224" s="36"/>
      <c r="AD224" s="36"/>
      <c r="AE224" s="36"/>
      <c r="AF224" s="36"/>
      <c r="AG224" s="36"/>
      <c r="AH224" s="36"/>
      <c r="AI224" s="36"/>
    </row>
    <row r="225" spans="1:35" customFormat="1" x14ac:dyDescent="0.15">
      <c r="A225" t="s">
        <v>58</v>
      </c>
      <c r="B225" t="s">
        <v>56</v>
      </c>
      <c r="C225" t="s">
        <v>67</v>
      </c>
      <c r="D225">
        <v>2020</v>
      </c>
      <c r="E225">
        <v>1</v>
      </c>
      <c r="F225" s="36">
        <v>24</v>
      </c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</row>
    <row r="226" spans="1:35" customFormat="1" x14ac:dyDescent="0.15">
      <c r="A226" t="s">
        <v>58</v>
      </c>
      <c r="B226" t="s">
        <v>56</v>
      </c>
      <c r="C226" t="s">
        <v>67</v>
      </c>
      <c r="D226">
        <v>2041</v>
      </c>
      <c r="E226">
        <v>1</v>
      </c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>
        <v>86.929429235013004</v>
      </c>
      <c r="AB226" s="36"/>
      <c r="AC226" s="36"/>
      <c r="AD226" s="36"/>
      <c r="AE226" s="36"/>
      <c r="AF226" s="36"/>
      <c r="AG226" s="36"/>
      <c r="AH226" s="36"/>
      <c r="AI226" s="36"/>
    </row>
    <row r="227" spans="1:35" customFormat="1" x14ac:dyDescent="0.15">
      <c r="A227" t="s">
        <v>58</v>
      </c>
      <c r="B227" t="s">
        <v>56</v>
      </c>
      <c r="C227" t="s">
        <v>67</v>
      </c>
      <c r="D227">
        <v>2042</v>
      </c>
      <c r="E227">
        <v>1</v>
      </c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>
        <v>125.929429235013</v>
      </c>
      <c r="AC227" s="36"/>
      <c r="AD227" s="36"/>
      <c r="AE227" s="36"/>
      <c r="AF227" s="36"/>
      <c r="AG227" s="36"/>
      <c r="AH227" s="36"/>
      <c r="AI227" s="36"/>
    </row>
    <row r="228" spans="1:35" customFormat="1" x14ac:dyDescent="0.15">
      <c r="A228" t="s">
        <v>58</v>
      </c>
      <c r="B228" t="s">
        <v>56</v>
      </c>
      <c r="C228" t="s">
        <v>67</v>
      </c>
      <c r="D228">
        <v>2043</v>
      </c>
      <c r="E228">
        <v>1</v>
      </c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>
        <v>56.929429235012996</v>
      </c>
      <c r="AD228" s="36"/>
      <c r="AE228" s="36"/>
      <c r="AF228" s="36"/>
      <c r="AG228" s="36"/>
      <c r="AH228" s="36"/>
      <c r="AI228" s="36"/>
    </row>
    <row r="229" spans="1:35" customFormat="1" x14ac:dyDescent="0.15">
      <c r="A229" t="s">
        <v>58</v>
      </c>
      <c r="B229" t="s">
        <v>56</v>
      </c>
      <c r="C229" t="s">
        <v>67</v>
      </c>
      <c r="D229">
        <v>2044</v>
      </c>
      <c r="E229">
        <v>1</v>
      </c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>
        <v>56.929429235012996</v>
      </c>
      <c r="AE229" s="36"/>
      <c r="AF229" s="36"/>
      <c r="AG229" s="36"/>
      <c r="AH229" s="36"/>
      <c r="AI229" s="36"/>
    </row>
    <row r="230" spans="1:35" customFormat="1" x14ac:dyDescent="0.15">
      <c r="A230" t="s">
        <v>58</v>
      </c>
      <c r="B230" t="s">
        <v>56</v>
      </c>
      <c r="C230" t="s">
        <v>67</v>
      </c>
      <c r="D230">
        <v>2045</v>
      </c>
      <c r="E230">
        <v>1</v>
      </c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>
        <v>56.929429235012996</v>
      </c>
      <c r="AF230" s="36"/>
      <c r="AG230" s="36"/>
      <c r="AH230" s="36"/>
      <c r="AI230" s="36"/>
    </row>
    <row r="231" spans="1:35" customFormat="1" x14ac:dyDescent="0.15">
      <c r="A231" t="s">
        <v>58</v>
      </c>
      <c r="B231" t="s">
        <v>55</v>
      </c>
      <c r="C231" t="s">
        <v>75</v>
      </c>
      <c r="D231">
        <v>1992</v>
      </c>
      <c r="E231">
        <v>0</v>
      </c>
      <c r="F231" s="36">
        <v>180</v>
      </c>
      <c r="G231" s="36">
        <v>180</v>
      </c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</row>
    <row r="232" spans="1:35" customFormat="1" x14ac:dyDescent="0.15">
      <c r="A232" t="s">
        <v>58</v>
      </c>
      <c r="B232" t="s">
        <v>55</v>
      </c>
      <c r="C232" t="s">
        <v>74</v>
      </c>
      <c r="D232">
        <v>2021</v>
      </c>
      <c r="E232">
        <v>0</v>
      </c>
      <c r="F232" s="36"/>
      <c r="G232" s="36">
        <v>139.5</v>
      </c>
      <c r="H232" s="36">
        <v>139.5</v>
      </c>
      <c r="I232" s="36">
        <v>139.5</v>
      </c>
      <c r="J232" s="36">
        <v>139.5</v>
      </c>
      <c r="K232" s="36">
        <v>139.5</v>
      </c>
      <c r="L232" s="36">
        <v>139.5</v>
      </c>
      <c r="M232" s="36">
        <v>139.5</v>
      </c>
      <c r="N232" s="36">
        <v>139.5</v>
      </c>
      <c r="O232" s="36">
        <v>139.5</v>
      </c>
      <c r="P232" s="36">
        <v>139.5</v>
      </c>
      <c r="Q232" s="36">
        <v>139.5</v>
      </c>
      <c r="R232" s="36">
        <v>139.5</v>
      </c>
      <c r="S232" s="36">
        <v>139.5</v>
      </c>
      <c r="T232" s="36">
        <v>139.5</v>
      </c>
      <c r="U232" s="36">
        <v>139.5</v>
      </c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</row>
    <row r="233" spans="1:35" customFormat="1" x14ac:dyDescent="0.15">
      <c r="A233" t="s">
        <v>58</v>
      </c>
      <c r="B233" t="s">
        <v>55</v>
      </c>
      <c r="C233" t="s">
        <v>74</v>
      </c>
      <c r="D233">
        <v>2036</v>
      </c>
      <c r="E233">
        <v>0</v>
      </c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>
        <v>169.260491503591</v>
      </c>
      <c r="W233" s="36">
        <v>169.260491503591</v>
      </c>
      <c r="X233" s="36">
        <v>169.260491503591</v>
      </c>
      <c r="Y233" s="36">
        <v>169.260491503591</v>
      </c>
      <c r="Z233" s="36">
        <v>169.260491503591</v>
      </c>
      <c r="AA233" s="36">
        <v>169.260491503591</v>
      </c>
      <c r="AB233" s="36">
        <v>169.260491503591</v>
      </c>
      <c r="AC233" s="36">
        <v>169.260491503591</v>
      </c>
      <c r="AD233" s="36">
        <v>169.260491503591</v>
      </c>
      <c r="AE233" s="36">
        <v>169.260491503591</v>
      </c>
      <c r="AF233" s="36">
        <v>169.260491503591</v>
      </c>
      <c r="AG233" s="36">
        <v>169.260491503591</v>
      </c>
      <c r="AH233" s="36">
        <v>169.260491503591</v>
      </c>
      <c r="AI233" s="36">
        <v>169.260491503591</v>
      </c>
    </row>
    <row r="234" spans="1:35" customFormat="1" x14ac:dyDescent="0.15">
      <c r="A234" t="s">
        <v>58</v>
      </c>
      <c r="B234" t="s">
        <v>55</v>
      </c>
      <c r="C234" t="s">
        <v>74</v>
      </c>
      <c r="D234">
        <v>2037</v>
      </c>
      <c r="E234">
        <v>0</v>
      </c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>
        <v>29.760491503591801</v>
      </c>
      <c r="X234" s="36">
        <v>29.760491503591801</v>
      </c>
      <c r="Y234" s="36">
        <v>29.760491503591801</v>
      </c>
      <c r="Z234" s="36">
        <v>29.760491503591801</v>
      </c>
      <c r="AA234" s="36">
        <v>29.760491503591801</v>
      </c>
      <c r="AB234" s="36">
        <v>29.760491503591801</v>
      </c>
      <c r="AC234" s="36">
        <v>29.760491503591801</v>
      </c>
      <c r="AD234" s="36">
        <v>29.760491503591801</v>
      </c>
      <c r="AE234" s="36">
        <v>29.760491503591801</v>
      </c>
      <c r="AF234" s="36">
        <v>29.760491503591801</v>
      </c>
      <c r="AG234" s="36">
        <v>29.760491503591801</v>
      </c>
      <c r="AH234" s="36">
        <v>29.760491503591801</v>
      </c>
      <c r="AI234" s="36">
        <v>29.760491503591801</v>
      </c>
    </row>
    <row r="235" spans="1:35" customFormat="1" x14ac:dyDescent="0.15">
      <c r="A235" t="s">
        <v>58</v>
      </c>
      <c r="B235" t="s">
        <v>55</v>
      </c>
      <c r="C235" t="s">
        <v>74</v>
      </c>
      <c r="D235">
        <v>2038</v>
      </c>
      <c r="E235">
        <v>0</v>
      </c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>
        <v>29.760491503591801</v>
      </c>
      <c r="Y235" s="36">
        <v>29.760491503591801</v>
      </c>
      <c r="Z235" s="36">
        <v>29.760491503591801</v>
      </c>
      <c r="AA235" s="36">
        <v>29.760491503591801</v>
      </c>
      <c r="AB235" s="36">
        <v>29.760491503591801</v>
      </c>
      <c r="AC235" s="36">
        <v>29.760491503591801</v>
      </c>
      <c r="AD235" s="36">
        <v>29.760491503591801</v>
      </c>
      <c r="AE235" s="36">
        <v>29.760491503591801</v>
      </c>
      <c r="AF235" s="36">
        <v>29.760491503591801</v>
      </c>
      <c r="AG235" s="36">
        <v>29.760491503591801</v>
      </c>
      <c r="AH235" s="36">
        <v>29.760491503591801</v>
      </c>
      <c r="AI235" s="36">
        <v>29.760491503591801</v>
      </c>
    </row>
    <row r="236" spans="1:35" customFormat="1" x14ac:dyDescent="0.15">
      <c r="A236" t="s">
        <v>58</v>
      </c>
      <c r="B236" t="s">
        <v>55</v>
      </c>
      <c r="C236" t="s">
        <v>74</v>
      </c>
      <c r="D236">
        <v>2039</v>
      </c>
      <c r="E236">
        <v>0</v>
      </c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>
        <v>29.760491503591801</v>
      </c>
      <c r="Z236" s="36">
        <v>29.760491503591801</v>
      </c>
      <c r="AA236" s="36">
        <v>29.760491503591801</v>
      </c>
      <c r="AB236" s="36">
        <v>29.760491503591801</v>
      </c>
      <c r="AC236" s="36">
        <v>29.760491503591801</v>
      </c>
      <c r="AD236" s="36">
        <v>29.760491503591801</v>
      </c>
      <c r="AE236" s="36">
        <v>29.760491503591801</v>
      </c>
      <c r="AF236" s="36">
        <v>29.760491503591801</v>
      </c>
      <c r="AG236" s="36">
        <v>29.760491503591801</v>
      </c>
      <c r="AH236" s="36">
        <v>29.760491503591801</v>
      </c>
      <c r="AI236" s="36">
        <v>29.760491503591801</v>
      </c>
    </row>
    <row r="237" spans="1:35" customFormat="1" x14ac:dyDescent="0.15">
      <c r="A237" t="s">
        <v>58</v>
      </c>
      <c r="B237" t="s">
        <v>55</v>
      </c>
      <c r="C237" t="s">
        <v>74</v>
      </c>
      <c r="D237">
        <v>2040</v>
      </c>
      <c r="E237">
        <v>0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>
        <v>29.760491503591801</v>
      </c>
      <c r="AA237" s="36">
        <v>29.760491503591801</v>
      </c>
      <c r="AB237" s="36">
        <v>29.760491503591801</v>
      </c>
      <c r="AC237" s="36">
        <v>29.760491503591801</v>
      </c>
      <c r="AD237" s="36">
        <v>29.760491503591801</v>
      </c>
      <c r="AE237" s="36">
        <v>29.760491503591801</v>
      </c>
      <c r="AF237" s="36">
        <v>29.760491503591801</v>
      </c>
      <c r="AG237" s="36">
        <v>29.760491503591801</v>
      </c>
      <c r="AH237" s="36">
        <v>29.760491503591801</v>
      </c>
      <c r="AI237" s="36">
        <v>29.760491503591801</v>
      </c>
    </row>
    <row r="238" spans="1:35" customFormat="1" x14ac:dyDescent="0.15">
      <c r="A238" t="s">
        <v>58</v>
      </c>
      <c r="B238" t="s">
        <v>55</v>
      </c>
      <c r="C238" t="s">
        <v>74</v>
      </c>
      <c r="D238">
        <v>2041</v>
      </c>
      <c r="E238">
        <v>0</v>
      </c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>
        <v>77.400963076718398</v>
      </c>
      <c r="AB238" s="36">
        <v>77.400963076718398</v>
      </c>
      <c r="AC238" s="36">
        <v>77.400963076718398</v>
      </c>
      <c r="AD238" s="36">
        <v>77.400963076718398</v>
      </c>
      <c r="AE238" s="36">
        <v>77.400963076718398</v>
      </c>
      <c r="AF238" s="36">
        <v>77.400963076718398</v>
      </c>
      <c r="AG238" s="36">
        <v>77.400963076718398</v>
      </c>
      <c r="AH238" s="36">
        <v>77.400963076718398</v>
      </c>
      <c r="AI238" s="36">
        <v>77.400963076718398</v>
      </c>
    </row>
    <row r="239" spans="1:35" customFormat="1" x14ac:dyDescent="0.15">
      <c r="A239" t="s">
        <v>58</v>
      </c>
      <c r="B239" t="s">
        <v>55</v>
      </c>
      <c r="C239" t="s">
        <v>74</v>
      </c>
      <c r="D239">
        <v>2042</v>
      </c>
      <c r="E239">
        <v>0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>
        <v>77.400963076718597</v>
      </c>
      <c r="AC239" s="36">
        <v>77.400963076718597</v>
      </c>
      <c r="AD239" s="36">
        <v>77.400963076718597</v>
      </c>
      <c r="AE239" s="36">
        <v>77.400963076718597</v>
      </c>
      <c r="AF239" s="36">
        <v>77.400963076718597</v>
      </c>
      <c r="AG239" s="36">
        <v>77.400963076718597</v>
      </c>
      <c r="AH239" s="36">
        <v>77.400963076718597</v>
      </c>
      <c r="AI239" s="36">
        <v>77.400963076718597</v>
      </c>
    </row>
    <row r="240" spans="1:35" customFormat="1" x14ac:dyDescent="0.15">
      <c r="A240" t="s">
        <v>58</v>
      </c>
      <c r="B240" t="s">
        <v>55</v>
      </c>
      <c r="C240" t="s">
        <v>74</v>
      </c>
      <c r="D240">
        <v>2043</v>
      </c>
      <c r="E240">
        <v>0</v>
      </c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>
        <v>77.400963076718497</v>
      </c>
      <c r="AD240" s="36">
        <v>77.400963076718497</v>
      </c>
      <c r="AE240" s="36">
        <v>77.400963076718497</v>
      </c>
      <c r="AF240" s="36">
        <v>77.400963076718497</v>
      </c>
      <c r="AG240" s="36">
        <v>77.400963076718497</v>
      </c>
      <c r="AH240" s="36">
        <v>77.400963076718497</v>
      </c>
      <c r="AI240" s="36">
        <v>77.400963076718497</v>
      </c>
    </row>
    <row r="241" spans="1:35" customFormat="1" x14ac:dyDescent="0.15">
      <c r="A241" t="s">
        <v>58</v>
      </c>
      <c r="B241" t="s">
        <v>55</v>
      </c>
      <c r="C241" t="s">
        <v>74</v>
      </c>
      <c r="D241">
        <v>2044</v>
      </c>
      <c r="E241">
        <v>0</v>
      </c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>
        <v>77.400963076718497</v>
      </c>
      <c r="AE241" s="36">
        <v>77.400963076718497</v>
      </c>
      <c r="AF241" s="36">
        <v>77.400963076718497</v>
      </c>
      <c r="AG241" s="36">
        <v>77.400963076718497</v>
      </c>
      <c r="AH241" s="36">
        <v>77.400963076718497</v>
      </c>
      <c r="AI241" s="36">
        <v>77.400963076718497</v>
      </c>
    </row>
    <row r="242" spans="1:35" customFormat="1" x14ac:dyDescent="0.15">
      <c r="A242" t="s">
        <v>58</v>
      </c>
      <c r="B242" t="s">
        <v>55</v>
      </c>
      <c r="C242" t="s">
        <v>74</v>
      </c>
      <c r="D242">
        <v>2045</v>
      </c>
      <c r="E242">
        <v>0</v>
      </c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>
        <v>77.400963076718497</v>
      </c>
      <c r="AF242" s="36">
        <v>77.400963076718497</v>
      </c>
      <c r="AG242" s="36">
        <v>77.400963076718497</v>
      </c>
      <c r="AH242" s="36">
        <v>77.400963076718497</v>
      </c>
      <c r="AI242" s="36">
        <v>77.400963076718497</v>
      </c>
    </row>
    <row r="243" spans="1:35" customFormat="1" x14ac:dyDescent="0.15">
      <c r="A243" t="s">
        <v>58</v>
      </c>
      <c r="B243" t="s">
        <v>55</v>
      </c>
      <c r="C243" t="s">
        <v>73</v>
      </c>
      <c r="D243">
        <v>2012</v>
      </c>
      <c r="E243">
        <v>1</v>
      </c>
      <c r="F243" s="36">
        <v>5</v>
      </c>
      <c r="G243" s="36">
        <v>5</v>
      </c>
      <c r="H243" s="36">
        <v>5</v>
      </c>
      <c r="I243" s="36">
        <v>5</v>
      </c>
      <c r="J243" s="36">
        <v>5</v>
      </c>
      <c r="K243" s="36">
        <v>5</v>
      </c>
      <c r="L243" s="36">
        <v>5</v>
      </c>
      <c r="M243" s="36">
        <v>5</v>
      </c>
      <c r="N243" s="36">
        <v>5</v>
      </c>
      <c r="O243" s="36">
        <v>5</v>
      </c>
      <c r="P243" s="36">
        <v>5</v>
      </c>
      <c r="Q243" s="36">
        <v>5</v>
      </c>
      <c r="R243" s="36">
        <v>5</v>
      </c>
      <c r="S243" s="36">
        <v>5</v>
      </c>
      <c r="T243" s="36">
        <v>5</v>
      </c>
      <c r="U243" s="36">
        <v>5</v>
      </c>
      <c r="V243" s="36">
        <v>5</v>
      </c>
      <c r="W243" s="36">
        <v>5</v>
      </c>
      <c r="X243" s="36">
        <v>5</v>
      </c>
      <c r="Y243" s="36">
        <v>5</v>
      </c>
      <c r="Z243" s="36">
        <v>5</v>
      </c>
      <c r="AA243" s="36">
        <v>5</v>
      </c>
      <c r="AB243" s="36"/>
      <c r="AC243" s="36"/>
      <c r="AD243" s="36"/>
      <c r="AE243" s="36"/>
      <c r="AF243" s="36"/>
      <c r="AG243" s="36"/>
      <c r="AH243" s="36"/>
      <c r="AI243" s="36"/>
    </row>
    <row r="244" spans="1:35" customFormat="1" x14ac:dyDescent="0.15">
      <c r="A244" t="s">
        <v>58</v>
      </c>
      <c r="B244" t="s">
        <v>55</v>
      </c>
      <c r="C244" t="s">
        <v>73</v>
      </c>
      <c r="D244">
        <v>2016</v>
      </c>
      <c r="E244">
        <v>1</v>
      </c>
      <c r="F244" s="36">
        <v>27.6</v>
      </c>
      <c r="G244" s="36">
        <v>27.6</v>
      </c>
      <c r="H244" s="36">
        <v>27.6</v>
      </c>
      <c r="I244" s="36">
        <v>27.6</v>
      </c>
      <c r="J244" s="36">
        <v>27.6</v>
      </c>
      <c r="K244" s="36">
        <v>27.6</v>
      </c>
      <c r="L244" s="36">
        <v>27.6</v>
      </c>
      <c r="M244" s="36">
        <v>27.6</v>
      </c>
      <c r="N244" s="36">
        <v>27.6</v>
      </c>
      <c r="O244" s="36">
        <v>27.6</v>
      </c>
      <c r="P244" s="36">
        <v>27.6</v>
      </c>
      <c r="Q244" s="36">
        <v>27.6</v>
      </c>
      <c r="R244" s="36">
        <v>27.6</v>
      </c>
      <c r="S244" s="36">
        <v>27.6</v>
      </c>
      <c r="T244" s="36">
        <v>27.6</v>
      </c>
      <c r="U244" s="36">
        <v>27.6</v>
      </c>
      <c r="V244" s="36">
        <v>27.6</v>
      </c>
      <c r="W244" s="36">
        <v>27.6</v>
      </c>
      <c r="X244" s="36">
        <v>27.6</v>
      </c>
      <c r="Y244" s="36">
        <v>27.6</v>
      </c>
      <c r="Z244" s="36">
        <v>27.6</v>
      </c>
      <c r="AA244" s="36">
        <v>27.6</v>
      </c>
      <c r="AB244" s="36">
        <v>27.6</v>
      </c>
      <c r="AC244" s="36">
        <v>27.6</v>
      </c>
      <c r="AD244" s="36">
        <v>27.6</v>
      </c>
      <c r="AE244" s="36">
        <v>27.6</v>
      </c>
      <c r="AF244" s="36">
        <v>27.6</v>
      </c>
      <c r="AG244" s="36">
        <v>27.6</v>
      </c>
      <c r="AH244" s="36">
        <v>27.6</v>
      </c>
      <c r="AI244" s="36">
        <v>27.6</v>
      </c>
    </row>
    <row r="245" spans="1:35" customFormat="1" x14ac:dyDescent="0.15">
      <c r="A245" t="s">
        <v>58</v>
      </c>
      <c r="B245" t="s">
        <v>55</v>
      </c>
      <c r="C245" t="s">
        <v>73</v>
      </c>
      <c r="D245">
        <v>2019</v>
      </c>
      <c r="E245">
        <v>1</v>
      </c>
      <c r="F245" s="36">
        <v>129.6</v>
      </c>
      <c r="G245" s="36">
        <v>129.6</v>
      </c>
      <c r="H245" s="36">
        <v>129.6</v>
      </c>
      <c r="I245" s="36">
        <v>129.6</v>
      </c>
      <c r="J245" s="36">
        <v>129.6</v>
      </c>
      <c r="K245" s="36">
        <v>129.6</v>
      </c>
      <c r="L245" s="36">
        <v>129.6</v>
      </c>
      <c r="M245" s="36">
        <v>129.6</v>
      </c>
      <c r="N245" s="36">
        <v>129.6</v>
      </c>
      <c r="O245" s="36">
        <v>129.6</v>
      </c>
      <c r="P245" s="36">
        <v>129.6</v>
      </c>
      <c r="Q245" s="36">
        <v>129.6</v>
      </c>
      <c r="R245" s="36">
        <v>129.6</v>
      </c>
      <c r="S245" s="36">
        <v>129.6</v>
      </c>
      <c r="T245" s="36">
        <v>129.6</v>
      </c>
      <c r="U245" s="36">
        <v>129.6</v>
      </c>
      <c r="V245" s="36">
        <v>129.6</v>
      </c>
      <c r="W245" s="36">
        <v>129.6</v>
      </c>
      <c r="X245" s="36">
        <v>129.6</v>
      </c>
      <c r="Y245" s="36">
        <v>129.6</v>
      </c>
      <c r="Z245" s="36">
        <v>129.6</v>
      </c>
      <c r="AA245" s="36">
        <v>129.6</v>
      </c>
      <c r="AB245" s="36">
        <v>129.6</v>
      </c>
      <c r="AC245" s="36">
        <v>129.6</v>
      </c>
      <c r="AD245" s="36">
        <v>129.6</v>
      </c>
      <c r="AE245" s="36">
        <v>129.6</v>
      </c>
      <c r="AF245" s="36">
        <v>129.6</v>
      </c>
      <c r="AG245" s="36">
        <v>129.6</v>
      </c>
      <c r="AH245" s="36">
        <v>129.6</v>
      </c>
      <c r="AI245" s="36">
        <v>129.6</v>
      </c>
    </row>
    <row r="246" spans="1:35" customFormat="1" x14ac:dyDescent="0.15">
      <c r="A246" t="s">
        <v>58</v>
      </c>
      <c r="B246" t="s">
        <v>55</v>
      </c>
      <c r="C246" t="s">
        <v>73</v>
      </c>
      <c r="D246">
        <v>2020</v>
      </c>
      <c r="E246">
        <v>1</v>
      </c>
      <c r="F246" s="36">
        <v>12.2425</v>
      </c>
      <c r="G246" s="36">
        <v>12.2425</v>
      </c>
      <c r="H246" s="36">
        <v>12.2425</v>
      </c>
      <c r="I246" s="36">
        <v>12.2425</v>
      </c>
      <c r="J246" s="36">
        <v>12.2425</v>
      </c>
      <c r="K246" s="36">
        <v>12.2425</v>
      </c>
      <c r="L246" s="36">
        <v>12.2425</v>
      </c>
      <c r="M246" s="36">
        <v>12.2425</v>
      </c>
      <c r="N246" s="36">
        <v>12.2425</v>
      </c>
      <c r="O246" s="36">
        <v>12.2425</v>
      </c>
      <c r="P246" s="36">
        <v>12.2425</v>
      </c>
      <c r="Q246" s="36">
        <v>12.2425</v>
      </c>
      <c r="R246" s="36">
        <v>12.2425</v>
      </c>
      <c r="S246" s="36">
        <v>12.2425</v>
      </c>
      <c r="T246" s="36">
        <v>12.2425</v>
      </c>
      <c r="U246" s="36">
        <v>12.2425</v>
      </c>
      <c r="V246" s="36">
        <v>12.2425</v>
      </c>
      <c r="W246" s="36">
        <v>12.2425</v>
      </c>
      <c r="X246" s="36">
        <v>12.2425</v>
      </c>
      <c r="Y246" s="36">
        <v>12.2425</v>
      </c>
      <c r="Z246" s="36">
        <v>12.2425</v>
      </c>
      <c r="AA246" s="36">
        <v>12.2425</v>
      </c>
      <c r="AB246" s="36">
        <v>12.2425</v>
      </c>
      <c r="AC246" s="36">
        <v>12.2425</v>
      </c>
      <c r="AD246" s="36">
        <v>12.2425</v>
      </c>
      <c r="AE246" s="36">
        <v>12.2425</v>
      </c>
      <c r="AF246" s="36">
        <v>12.2425</v>
      </c>
      <c r="AG246" s="36">
        <v>12.2425</v>
      </c>
      <c r="AH246" s="36">
        <v>12.2425</v>
      </c>
      <c r="AI246" s="36">
        <v>12.2425</v>
      </c>
    </row>
    <row r="247" spans="1:35" customFormat="1" x14ac:dyDescent="0.15">
      <c r="A247" t="s">
        <v>58</v>
      </c>
      <c r="B247" t="s">
        <v>55</v>
      </c>
      <c r="C247" t="s">
        <v>73</v>
      </c>
      <c r="D247">
        <v>2021</v>
      </c>
      <c r="E247">
        <v>1</v>
      </c>
      <c r="F247" s="36"/>
      <c r="G247" s="36">
        <v>140.7475</v>
      </c>
      <c r="H247" s="36">
        <v>140.7475</v>
      </c>
      <c r="I247" s="36">
        <v>140.7475</v>
      </c>
      <c r="J247" s="36">
        <v>140.7475</v>
      </c>
      <c r="K247" s="36">
        <v>140.7475</v>
      </c>
      <c r="L247" s="36">
        <v>140.7475</v>
      </c>
      <c r="M247" s="36">
        <v>140.7475</v>
      </c>
      <c r="N247" s="36">
        <v>140.7475</v>
      </c>
      <c r="O247" s="36">
        <v>140.7475</v>
      </c>
      <c r="P247" s="36">
        <v>140.7475</v>
      </c>
      <c r="Q247" s="36">
        <v>140.7475</v>
      </c>
      <c r="R247" s="36">
        <v>140.7475</v>
      </c>
      <c r="S247" s="36">
        <v>140.7475</v>
      </c>
      <c r="T247" s="36">
        <v>140.7475</v>
      </c>
      <c r="U247" s="36">
        <v>140.7475</v>
      </c>
      <c r="V247" s="36">
        <v>140.7475</v>
      </c>
      <c r="W247" s="36">
        <v>140.7475</v>
      </c>
      <c r="X247" s="36">
        <v>140.7475</v>
      </c>
      <c r="Y247" s="36">
        <v>140.7475</v>
      </c>
      <c r="Z247" s="36">
        <v>140.7475</v>
      </c>
      <c r="AA247" s="36">
        <v>140.7475</v>
      </c>
      <c r="AB247" s="36">
        <v>140.7475</v>
      </c>
      <c r="AC247" s="36">
        <v>140.7475</v>
      </c>
      <c r="AD247" s="36">
        <v>140.7475</v>
      </c>
      <c r="AE247" s="36">
        <v>140.7475</v>
      </c>
      <c r="AF247" s="36">
        <v>140.7475</v>
      </c>
      <c r="AG247" s="36">
        <v>140.7475</v>
      </c>
      <c r="AH247" s="36">
        <v>140.7475</v>
      </c>
      <c r="AI247" s="36">
        <v>140.7475</v>
      </c>
    </row>
    <row r="248" spans="1:35" customFormat="1" x14ac:dyDescent="0.15">
      <c r="A248" t="s">
        <v>58</v>
      </c>
      <c r="B248" t="s">
        <v>55</v>
      </c>
      <c r="C248" t="s">
        <v>73</v>
      </c>
      <c r="D248">
        <v>2022</v>
      </c>
      <c r="E248">
        <v>1</v>
      </c>
      <c r="F248" s="36"/>
      <c r="G248" s="36"/>
      <c r="H248" s="36">
        <v>710</v>
      </c>
      <c r="I248" s="36">
        <v>710</v>
      </c>
      <c r="J248" s="36">
        <v>710</v>
      </c>
      <c r="K248" s="36">
        <v>710</v>
      </c>
      <c r="L248" s="36">
        <v>710</v>
      </c>
      <c r="M248" s="36">
        <v>710</v>
      </c>
      <c r="N248" s="36">
        <v>710</v>
      </c>
      <c r="O248" s="36">
        <v>710</v>
      </c>
      <c r="P248" s="36">
        <v>710</v>
      </c>
      <c r="Q248" s="36">
        <v>710</v>
      </c>
      <c r="R248" s="36">
        <v>710</v>
      </c>
      <c r="S248" s="36">
        <v>710</v>
      </c>
      <c r="T248" s="36">
        <v>710</v>
      </c>
      <c r="U248" s="36">
        <v>710</v>
      </c>
      <c r="V248" s="36">
        <v>710</v>
      </c>
      <c r="W248" s="36">
        <v>710</v>
      </c>
      <c r="X248" s="36">
        <v>710</v>
      </c>
      <c r="Y248" s="36">
        <v>710</v>
      </c>
      <c r="Z248" s="36">
        <v>710</v>
      </c>
      <c r="AA248" s="36">
        <v>710</v>
      </c>
      <c r="AB248" s="36">
        <v>710</v>
      </c>
      <c r="AC248" s="36">
        <v>710</v>
      </c>
      <c r="AD248" s="36">
        <v>710</v>
      </c>
      <c r="AE248" s="36">
        <v>710</v>
      </c>
      <c r="AF248" s="36">
        <v>710</v>
      </c>
      <c r="AG248" s="36">
        <v>710</v>
      </c>
      <c r="AH248" s="36">
        <v>710</v>
      </c>
      <c r="AI248" s="36">
        <v>710</v>
      </c>
    </row>
    <row r="249" spans="1:35" customFormat="1" x14ac:dyDescent="0.15">
      <c r="A249" t="s">
        <v>58</v>
      </c>
      <c r="B249" t="s">
        <v>55</v>
      </c>
      <c r="C249" t="s">
        <v>73</v>
      </c>
      <c r="D249">
        <v>2041</v>
      </c>
      <c r="E249">
        <v>1</v>
      </c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>
        <v>341.88810752827499</v>
      </c>
      <c r="AB249" s="36">
        <v>341.88810752827499</v>
      </c>
      <c r="AC249" s="36">
        <v>341.88810752827499</v>
      </c>
      <c r="AD249" s="36">
        <v>341.88810752827499</v>
      </c>
      <c r="AE249" s="36">
        <v>341.88810752827499</v>
      </c>
      <c r="AF249" s="36">
        <v>341.88810752827499</v>
      </c>
      <c r="AG249" s="36">
        <v>341.88810752827499</v>
      </c>
      <c r="AH249" s="36">
        <v>341.88810752827499</v>
      </c>
      <c r="AI249" s="36">
        <v>341.88810752827499</v>
      </c>
    </row>
    <row r="250" spans="1:35" customFormat="1" x14ac:dyDescent="0.15">
      <c r="A250" t="s">
        <v>58</v>
      </c>
      <c r="B250" t="s">
        <v>55</v>
      </c>
      <c r="C250" t="s">
        <v>73</v>
      </c>
      <c r="D250">
        <v>2042</v>
      </c>
      <c r="E250">
        <v>1</v>
      </c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>
        <v>346.88810752827499</v>
      </c>
      <c r="AC250" s="36">
        <v>346.88810752827499</v>
      </c>
      <c r="AD250" s="36">
        <v>346.88810752827499</v>
      </c>
      <c r="AE250" s="36">
        <v>346.88810752827499</v>
      </c>
      <c r="AF250" s="36">
        <v>346.88810752827499</v>
      </c>
      <c r="AG250" s="36">
        <v>346.88810752827499</v>
      </c>
      <c r="AH250" s="36">
        <v>346.88810752827499</v>
      </c>
      <c r="AI250" s="36">
        <v>346.88810752827499</v>
      </c>
    </row>
    <row r="251" spans="1:35" customFormat="1" x14ac:dyDescent="0.15">
      <c r="A251" t="s">
        <v>58</v>
      </c>
      <c r="B251" t="s">
        <v>55</v>
      </c>
      <c r="C251" t="s">
        <v>73</v>
      </c>
      <c r="D251">
        <v>2043</v>
      </c>
      <c r="E251">
        <v>1</v>
      </c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>
        <v>341.88810752827499</v>
      </c>
      <c r="AD251" s="36">
        <v>341.88810752827499</v>
      </c>
      <c r="AE251" s="36">
        <v>341.88810752827499</v>
      </c>
      <c r="AF251" s="36">
        <v>341.88810752827499</v>
      </c>
      <c r="AG251" s="36">
        <v>341.88810752827499</v>
      </c>
      <c r="AH251" s="36">
        <v>341.88810752827499</v>
      </c>
      <c r="AI251" s="36">
        <v>341.88810752827499</v>
      </c>
    </row>
    <row r="252" spans="1:35" customFormat="1" x14ac:dyDescent="0.15">
      <c r="A252" t="s">
        <v>58</v>
      </c>
      <c r="B252" t="s">
        <v>55</v>
      </c>
      <c r="C252" t="s">
        <v>73</v>
      </c>
      <c r="D252">
        <v>2044</v>
      </c>
      <c r="E252">
        <v>1</v>
      </c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>
        <v>341.88810752827499</v>
      </c>
      <c r="AE252" s="36">
        <v>341.88810752827499</v>
      </c>
      <c r="AF252" s="36">
        <v>341.88810752827499</v>
      </c>
      <c r="AG252" s="36">
        <v>341.88810752827499</v>
      </c>
      <c r="AH252" s="36">
        <v>341.88810752827499</v>
      </c>
      <c r="AI252" s="36">
        <v>341.88810752827499</v>
      </c>
    </row>
    <row r="253" spans="1:35" customFormat="1" x14ac:dyDescent="0.15">
      <c r="A253" t="s">
        <v>58</v>
      </c>
      <c r="B253" t="s">
        <v>55</v>
      </c>
      <c r="C253" t="s">
        <v>73</v>
      </c>
      <c r="D253">
        <v>2045</v>
      </c>
      <c r="E253">
        <v>1</v>
      </c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>
        <v>341.88810752827499</v>
      </c>
      <c r="AF253" s="36">
        <v>341.88810752827499</v>
      </c>
      <c r="AG253" s="36">
        <v>341.88810752827499</v>
      </c>
      <c r="AH253" s="36">
        <v>341.88810752827499</v>
      </c>
      <c r="AI253" s="36">
        <v>341.88810752827499</v>
      </c>
    </row>
    <row r="254" spans="1:35" customFormat="1" x14ac:dyDescent="0.15">
      <c r="A254" t="s">
        <v>58</v>
      </c>
      <c r="B254" t="s">
        <v>55</v>
      </c>
      <c r="C254" t="s">
        <v>72</v>
      </c>
      <c r="D254">
        <v>1989</v>
      </c>
      <c r="E254">
        <v>0</v>
      </c>
      <c r="F254" s="36">
        <v>73</v>
      </c>
      <c r="G254" s="36">
        <v>73</v>
      </c>
      <c r="H254" s="36">
        <v>73</v>
      </c>
      <c r="I254" s="36">
        <v>73</v>
      </c>
      <c r="J254" s="36">
        <v>73</v>
      </c>
      <c r="K254" s="36">
        <v>73</v>
      </c>
      <c r="L254" s="36">
        <v>73</v>
      </c>
      <c r="M254" s="36">
        <v>73</v>
      </c>
      <c r="N254" s="36">
        <v>73</v>
      </c>
      <c r="O254" s="36">
        <v>73</v>
      </c>
      <c r="P254" s="36">
        <v>73</v>
      </c>
      <c r="Q254" s="36">
        <v>73</v>
      </c>
      <c r="R254" s="36">
        <v>73</v>
      </c>
      <c r="S254" s="36">
        <v>73</v>
      </c>
      <c r="T254" s="36">
        <v>73</v>
      </c>
      <c r="U254" s="36">
        <v>73</v>
      </c>
      <c r="V254" s="36">
        <v>73</v>
      </c>
      <c r="W254" s="36">
        <v>73</v>
      </c>
      <c r="X254" s="36">
        <v>73</v>
      </c>
      <c r="Y254" s="36">
        <v>73</v>
      </c>
      <c r="Z254" s="36">
        <v>73</v>
      </c>
      <c r="AA254" s="36">
        <v>73</v>
      </c>
      <c r="AB254" s="36">
        <v>73</v>
      </c>
      <c r="AC254" s="36">
        <v>73</v>
      </c>
      <c r="AD254" s="36">
        <v>73</v>
      </c>
      <c r="AE254" s="36">
        <v>73</v>
      </c>
      <c r="AF254" s="36">
        <v>73</v>
      </c>
      <c r="AG254" s="36">
        <v>73</v>
      </c>
      <c r="AH254" s="36">
        <v>73</v>
      </c>
      <c r="AI254" s="36">
        <v>73</v>
      </c>
    </row>
    <row r="255" spans="1:35" customFormat="1" x14ac:dyDescent="0.15">
      <c r="A255" t="s">
        <v>58</v>
      </c>
      <c r="B255" t="s">
        <v>55</v>
      </c>
      <c r="C255" t="s">
        <v>71</v>
      </c>
      <c r="D255">
        <v>1989</v>
      </c>
      <c r="E255">
        <v>0</v>
      </c>
      <c r="F255" s="36">
        <v>90</v>
      </c>
      <c r="G255" s="36">
        <v>90</v>
      </c>
      <c r="H255" s="36">
        <v>90</v>
      </c>
      <c r="I255" s="36">
        <v>90</v>
      </c>
      <c r="J255" s="36">
        <v>90</v>
      </c>
      <c r="K255" s="36">
        <v>90</v>
      </c>
      <c r="L255" s="36">
        <v>90</v>
      </c>
      <c r="M255" s="36">
        <v>90</v>
      </c>
      <c r="N255" s="36">
        <v>90</v>
      </c>
      <c r="O255" s="36">
        <v>90</v>
      </c>
      <c r="P255" s="36">
        <v>90</v>
      </c>
      <c r="Q255" s="36">
        <v>90</v>
      </c>
      <c r="R255" s="36">
        <v>90</v>
      </c>
      <c r="S255" s="36">
        <v>90</v>
      </c>
      <c r="T255" s="36">
        <v>90</v>
      </c>
      <c r="U255" s="36">
        <v>90</v>
      </c>
      <c r="V255" s="36">
        <v>90</v>
      </c>
      <c r="W255" s="36">
        <v>90</v>
      </c>
      <c r="X255" s="36">
        <v>90</v>
      </c>
      <c r="Y255" s="36">
        <v>90</v>
      </c>
      <c r="Z255" s="36">
        <v>90</v>
      </c>
      <c r="AA255" s="36">
        <v>90</v>
      </c>
      <c r="AB255" s="36">
        <v>90</v>
      </c>
      <c r="AC255" s="36">
        <v>90</v>
      </c>
      <c r="AD255" s="36">
        <v>90</v>
      </c>
      <c r="AE255" s="36">
        <v>90</v>
      </c>
      <c r="AF255" s="36">
        <v>90</v>
      </c>
      <c r="AG255" s="36">
        <v>90</v>
      </c>
      <c r="AH255" s="36">
        <v>90</v>
      </c>
      <c r="AI255" s="36">
        <v>90</v>
      </c>
    </row>
    <row r="256" spans="1:35" customFormat="1" x14ac:dyDescent="0.15">
      <c r="A256" t="s">
        <v>58</v>
      </c>
      <c r="B256" t="s">
        <v>55</v>
      </c>
      <c r="C256" t="s">
        <v>70</v>
      </c>
      <c r="D256">
        <v>1991</v>
      </c>
      <c r="E256">
        <v>0</v>
      </c>
      <c r="F256" s="36">
        <v>90</v>
      </c>
      <c r="G256" s="36">
        <v>90</v>
      </c>
      <c r="H256" s="36">
        <v>90</v>
      </c>
      <c r="I256" s="36">
        <v>90</v>
      </c>
      <c r="J256" s="36">
        <v>90</v>
      </c>
      <c r="K256" s="36">
        <v>90</v>
      </c>
      <c r="L256" s="36">
        <v>90</v>
      </c>
      <c r="M256" s="36">
        <v>90</v>
      </c>
      <c r="N256" s="36">
        <v>90</v>
      </c>
      <c r="O256" s="36">
        <v>90</v>
      </c>
      <c r="P256" s="36">
        <v>90</v>
      </c>
      <c r="Q256" s="36">
        <v>90</v>
      </c>
      <c r="R256" s="36">
        <v>90</v>
      </c>
      <c r="S256" s="36">
        <v>90</v>
      </c>
      <c r="T256" s="36">
        <v>90</v>
      </c>
      <c r="U256" s="36">
        <v>90</v>
      </c>
      <c r="V256" s="36">
        <v>90</v>
      </c>
      <c r="W256" s="36">
        <v>90</v>
      </c>
      <c r="X256" s="36">
        <v>90</v>
      </c>
      <c r="Y256" s="36">
        <v>90</v>
      </c>
      <c r="Z256" s="36">
        <v>90</v>
      </c>
      <c r="AA256" s="36">
        <v>90</v>
      </c>
      <c r="AB256" s="36">
        <v>90</v>
      </c>
      <c r="AC256" s="36">
        <v>90</v>
      </c>
      <c r="AD256" s="36">
        <v>90</v>
      </c>
      <c r="AE256" s="36">
        <v>90</v>
      </c>
      <c r="AF256" s="36">
        <v>90</v>
      </c>
      <c r="AG256" s="36">
        <v>90</v>
      </c>
      <c r="AH256" s="36">
        <v>90</v>
      </c>
      <c r="AI256" s="36">
        <v>90</v>
      </c>
    </row>
    <row r="257" spans="1:35" customFormat="1" x14ac:dyDescent="0.15">
      <c r="A257" t="s">
        <v>58</v>
      </c>
      <c r="B257" t="s">
        <v>55</v>
      </c>
      <c r="C257" t="s">
        <v>69</v>
      </c>
      <c r="D257">
        <v>1991</v>
      </c>
      <c r="E257">
        <v>0</v>
      </c>
      <c r="F257" s="36">
        <v>28</v>
      </c>
      <c r="G257" s="36">
        <v>28</v>
      </c>
      <c r="H257" s="36">
        <v>28</v>
      </c>
      <c r="I257" s="36">
        <v>28</v>
      </c>
      <c r="J257" s="36">
        <v>28</v>
      </c>
      <c r="K257" s="36">
        <v>28</v>
      </c>
      <c r="L257" s="36">
        <v>28</v>
      </c>
      <c r="M257" s="36">
        <v>28</v>
      </c>
      <c r="N257" s="36">
        <v>28</v>
      </c>
      <c r="O257" s="36">
        <v>28</v>
      </c>
      <c r="P257" s="36">
        <v>28</v>
      </c>
      <c r="Q257" s="36">
        <v>28</v>
      </c>
      <c r="R257" s="36">
        <v>28</v>
      </c>
      <c r="S257" s="36">
        <v>28</v>
      </c>
      <c r="T257" s="36">
        <v>28</v>
      </c>
      <c r="U257" s="36">
        <v>28</v>
      </c>
      <c r="V257" s="36">
        <v>28</v>
      </c>
      <c r="W257" s="36">
        <v>28</v>
      </c>
      <c r="X257" s="36">
        <v>28</v>
      </c>
      <c r="Y257" s="36">
        <v>28</v>
      </c>
      <c r="Z257" s="36">
        <v>28</v>
      </c>
      <c r="AA257" s="36">
        <v>28</v>
      </c>
      <c r="AB257" s="36">
        <v>28</v>
      </c>
      <c r="AC257" s="36">
        <v>28</v>
      </c>
      <c r="AD257" s="36">
        <v>28</v>
      </c>
      <c r="AE257" s="36">
        <v>28</v>
      </c>
      <c r="AF257" s="36">
        <v>28</v>
      </c>
      <c r="AG257" s="36">
        <v>28</v>
      </c>
      <c r="AH257" s="36">
        <v>28</v>
      </c>
      <c r="AI257" s="36">
        <v>28</v>
      </c>
    </row>
    <row r="258" spans="1:35" customFormat="1" x14ac:dyDescent="0.15">
      <c r="A258" t="s">
        <v>58</v>
      </c>
      <c r="B258" t="s">
        <v>55</v>
      </c>
      <c r="C258" t="s">
        <v>68</v>
      </c>
      <c r="D258">
        <v>2023</v>
      </c>
      <c r="E258">
        <v>1</v>
      </c>
      <c r="F258" s="36"/>
      <c r="G258" s="36"/>
      <c r="H258" s="36"/>
      <c r="I258" s="36">
        <v>9.2441667974591404</v>
      </c>
      <c r="J258" s="36">
        <v>9.2441667974591404</v>
      </c>
      <c r="K258" s="36">
        <v>9.2441667974591404</v>
      </c>
      <c r="L258" s="36">
        <v>9.2441667974591404</v>
      </c>
      <c r="M258" s="36">
        <v>9.2441667974591404</v>
      </c>
      <c r="N258" s="36">
        <v>9.2441667974591404</v>
      </c>
      <c r="O258" s="36">
        <v>9.2441667974591404</v>
      </c>
      <c r="P258" s="36">
        <v>9.2441667974591404</v>
      </c>
      <c r="Q258" s="36">
        <v>9.2441667974591404</v>
      </c>
      <c r="R258" s="36">
        <v>9.2441667974591404</v>
      </c>
      <c r="S258" s="36">
        <v>9.2441667974591404</v>
      </c>
      <c r="T258" s="36">
        <v>9.2441667974591404</v>
      </c>
      <c r="U258" s="36">
        <v>9.2441667974591404</v>
      </c>
      <c r="V258" s="36">
        <v>9.2441667974591404</v>
      </c>
      <c r="W258" s="36">
        <v>9.2441667974591404</v>
      </c>
      <c r="X258" s="36">
        <v>9.2441667974591404</v>
      </c>
      <c r="Y258" s="36">
        <v>9.2441667974591404</v>
      </c>
      <c r="Z258" s="36">
        <v>9.2441667974591404</v>
      </c>
      <c r="AA258" s="36">
        <v>9.2441667974591404</v>
      </c>
      <c r="AB258" s="36">
        <v>9.2441667974591404</v>
      </c>
      <c r="AC258" s="36">
        <v>9.2441667974591404</v>
      </c>
      <c r="AD258" s="36">
        <v>9.2441667974591404</v>
      </c>
      <c r="AE258" s="36">
        <v>9.2441667974591404</v>
      </c>
      <c r="AF258" s="36">
        <v>9.2441667974591404</v>
      </c>
      <c r="AG258" s="36">
        <v>9.2441667974591404</v>
      </c>
      <c r="AH258" s="36">
        <v>9.2441667974591404</v>
      </c>
      <c r="AI258" s="36">
        <v>9.2441667974591404</v>
      </c>
    </row>
    <row r="259" spans="1:35" customFormat="1" x14ac:dyDescent="0.15">
      <c r="A259" t="s">
        <v>58</v>
      </c>
      <c r="B259" t="s">
        <v>55</v>
      </c>
      <c r="C259" t="s">
        <v>68</v>
      </c>
      <c r="D259">
        <v>2024</v>
      </c>
      <c r="E259">
        <v>1</v>
      </c>
      <c r="F259" s="36"/>
      <c r="G259" s="36"/>
      <c r="H259" s="36"/>
      <c r="I259" s="36"/>
      <c r="J259" s="36">
        <v>9.2441667974591404</v>
      </c>
      <c r="K259" s="36">
        <v>9.2441667974591404</v>
      </c>
      <c r="L259" s="36">
        <v>9.2441667974591404</v>
      </c>
      <c r="M259" s="36">
        <v>9.2441667974591404</v>
      </c>
      <c r="N259" s="36">
        <v>9.2441667974591404</v>
      </c>
      <c r="O259" s="36">
        <v>9.2441667974591404</v>
      </c>
      <c r="P259" s="36">
        <v>9.2441667974591404</v>
      </c>
      <c r="Q259" s="36">
        <v>9.2441667974591404</v>
      </c>
      <c r="R259" s="36">
        <v>9.2441667974591404</v>
      </c>
      <c r="S259" s="36">
        <v>9.2441667974591404</v>
      </c>
      <c r="T259" s="36">
        <v>9.2441667974591404</v>
      </c>
      <c r="U259" s="36">
        <v>9.2441667974591404</v>
      </c>
      <c r="V259" s="36">
        <v>9.2441667974591404</v>
      </c>
      <c r="W259" s="36">
        <v>9.2441667974591404</v>
      </c>
      <c r="X259" s="36">
        <v>9.2441667974591404</v>
      </c>
      <c r="Y259" s="36">
        <v>9.2441667974591404</v>
      </c>
      <c r="Z259" s="36">
        <v>9.2441667974591404</v>
      </c>
      <c r="AA259" s="36">
        <v>9.2441667974591404</v>
      </c>
      <c r="AB259" s="36">
        <v>9.2441667974591404</v>
      </c>
      <c r="AC259" s="36">
        <v>9.2441667974591404</v>
      </c>
      <c r="AD259" s="36">
        <v>9.2441667974591404</v>
      </c>
      <c r="AE259" s="36">
        <v>9.2441667974591404</v>
      </c>
      <c r="AF259" s="36">
        <v>9.2441667974591404</v>
      </c>
      <c r="AG259" s="36">
        <v>9.2441667974591404</v>
      </c>
      <c r="AH259" s="36">
        <v>9.2441667974591404</v>
      </c>
      <c r="AI259" s="36">
        <v>9.2441667974591404</v>
      </c>
    </row>
    <row r="260" spans="1:35" customFormat="1" x14ac:dyDescent="0.15">
      <c r="A260" t="s">
        <v>58</v>
      </c>
      <c r="B260" t="s">
        <v>55</v>
      </c>
      <c r="C260" t="s">
        <v>68</v>
      </c>
      <c r="D260">
        <v>2025</v>
      </c>
      <c r="E260">
        <v>1</v>
      </c>
      <c r="F260" s="36"/>
      <c r="G260" s="36"/>
      <c r="H260" s="36"/>
      <c r="I260" s="36"/>
      <c r="J260" s="36"/>
      <c r="K260" s="36">
        <v>9.2441667974591404</v>
      </c>
      <c r="L260" s="36">
        <v>9.2441667974591404</v>
      </c>
      <c r="M260" s="36">
        <v>9.2441667974591404</v>
      </c>
      <c r="N260" s="36">
        <v>9.2441667974591404</v>
      </c>
      <c r="O260" s="36">
        <v>9.2441667974591404</v>
      </c>
      <c r="P260" s="36">
        <v>9.2441667974591404</v>
      </c>
      <c r="Q260" s="36">
        <v>9.2441667974591404</v>
      </c>
      <c r="R260" s="36">
        <v>9.2441667974591404</v>
      </c>
      <c r="S260" s="36">
        <v>9.2441667974591404</v>
      </c>
      <c r="T260" s="36">
        <v>9.2441667974591404</v>
      </c>
      <c r="U260" s="36">
        <v>9.2441667974591404</v>
      </c>
      <c r="V260" s="36">
        <v>9.2441667974591404</v>
      </c>
      <c r="W260" s="36">
        <v>9.2441667974591404</v>
      </c>
      <c r="X260" s="36">
        <v>9.2441667974591404</v>
      </c>
      <c r="Y260" s="36">
        <v>9.2441667974591404</v>
      </c>
      <c r="Z260" s="36">
        <v>9.2441667974591404</v>
      </c>
      <c r="AA260" s="36">
        <v>9.2441667974591404</v>
      </c>
      <c r="AB260" s="36">
        <v>9.2441667974591404</v>
      </c>
      <c r="AC260" s="36">
        <v>9.2441667974591404</v>
      </c>
      <c r="AD260" s="36">
        <v>9.2441667974591404</v>
      </c>
      <c r="AE260" s="36">
        <v>9.2441667974591404</v>
      </c>
      <c r="AF260" s="36">
        <v>9.2441667974591404</v>
      </c>
      <c r="AG260" s="36">
        <v>9.2441667974591404</v>
      </c>
      <c r="AH260" s="36">
        <v>9.2441667974591404</v>
      </c>
      <c r="AI260" s="36">
        <v>9.2441667974591404</v>
      </c>
    </row>
    <row r="261" spans="1:35" customFormat="1" x14ac:dyDescent="0.15">
      <c r="A261" t="s">
        <v>58</v>
      </c>
      <c r="B261" t="s">
        <v>55</v>
      </c>
      <c r="C261" t="s">
        <v>68</v>
      </c>
      <c r="D261">
        <v>2026</v>
      </c>
      <c r="E261">
        <v>1</v>
      </c>
      <c r="F261" s="36"/>
      <c r="G261" s="36"/>
      <c r="H261" s="36"/>
      <c r="I261" s="36"/>
      <c r="J261" s="36"/>
      <c r="K261" s="36"/>
      <c r="L261" s="36">
        <v>7.07885644231418</v>
      </c>
      <c r="M261" s="36">
        <v>7.07885644231418</v>
      </c>
      <c r="N261" s="36">
        <v>7.07885644231418</v>
      </c>
      <c r="O261" s="36">
        <v>7.07885644231418</v>
      </c>
      <c r="P261" s="36">
        <v>7.07885644231418</v>
      </c>
      <c r="Q261" s="36">
        <v>7.07885644231418</v>
      </c>
      <c r="R261" s="36">
        <v>7.07885644231418</v>
      </c>
      <c r="S261" s="36">
        <v>7.07885644231418</v>
      </c>
      <c r="T261" s="36">
        <v>7.07885644231418</v>
      </c>
      <c r="U261" s="36">
        <v>7.07885644231418</v>
      </c>
      <c r="V261" s="36">
        <v>7.07885644231418</v>
      </c>
      <c r="W261" s="36">
        <v>7.07885644231418</v>
      </c>
      <c r="X261" s="36">
        <v>7.07885644231418</v>
      </c>
      <c r="Y261" s="36">
        <v>7.07885644231418</v>
      </c>
      <c r="Z261" s="36">
        <v>7.07885644231418</v>
      </c>
      <c r="AA261" s="36">
        <v>7.07885644231418</v>
      </c>
      <c r="AB261" s="36">
        <v>7.07885644231418</v>
      </c>
      <c r="AC261" s="36">
        <v>7.07885644231418</v>
      </c>
      <c r="AD261" s="36">
        <v>7.07885644231418</v>
      </c>
      <c r="AE261" s="36">
        <v>7.07885644231418</v>
      </c>
      <c r="AF261" s="36">
        <v>7.07885644231418</v>
      </c>
      <c r="AG261" s="36">
        <v>7.07885644231418</v>
      </c>
      <c r="AH261" s="36">
        <v>7.07885644231418</v>
      </c>
      <c r="AI261" s="36">
        <v>7.07885644231418</v>
      </c>
    </row>
    <row r="262" spans="1:35" customFormat="1" x14ac:dyDescent="0.15">
      <c r="A262" t="s">
        <v>58</v>
      </c>
      <c r="B262" t="s">
        <v>55</v>
      </c>
      <c r="C262" t="s">
        <v>68</v>
      </c>
      <c r="D262">
        <v>2027</v>
      </c>
      <c r="E262">
        <v>1</v>
      </c>
      <c r="F262" s="36"/>
      <c r="G262" s="36"/>
      <c r="H262" s="36"/>
      <c r="I262" s="36"/>
      <c r="J262" s="36"/>
      <c r="K262" s="36"/>
      <c r="L262" s="36"/>
      <c r="M262" s="36">
        <v>7.0788564423141702</v>
      </c>
      <c r="N262" s="36">
        <v>7.0788564423141702</v>
      </c>
      <c r="O262" s="36">
        <v>7.0788564423141702</v>
      </c>
      <c r="P262" s="36">
        <v>7.0788564423141702</v>
      </c>
      <c r="Q262" s="36">
        <v>7.0788564423141702</v>
      </c>
      <c r="R262" s="36">
        <v>7.0788564423141702</v>
      </c>
      <c r="S262" s="36">
        <v>7.0788564423141702</v>
      </c>
      <c r="T262" s="36">
        <v>7.0788564423141702</v>
      </c>
      <c r="U262" s="36">
        <v>7.0788564423141702</v>
      </c>
      <c r="V262" s="36">
        <v>7.0788564423141702</v>
      </c>
      <c r="W262" s="36">
        <v>7.0788564423141702</v>
      </c>
      <c r="X262" s="36">
        <v>7.0788564423141702</v>
      </c>
      <c r="Y262" s="36">
        <v>7.0788564423141702</v>
      </c>
      <c r="Z262" s="36">
        <v>7.0788564423141702</v>
      </c>
      <c r="AA262" s="36">
        <v>7.0788564423141702</v>
      </c>
      <c r="AB262" s="36">
        <v>7.0788564423141702</v>
      </c>
      <c r="AC262" s="36">
        <v>7.0788564423141702</v>
      </c>
      <c r="AD262" s="36">
        <v>7.0788564423141702</v>
      </c>
      <c r="AE262" s="36">
        <v>7.0788564423141702</v>
      </c>
      <c r="AF262" s="36">
        <v>7.0788564423141702</v>
      </c>
      <c r="AG262" s="36">
        <v>7.0788564423141702</v>
      </c>
      <c r="AH262" s="36">
        <v>7.0788564423141702</v>
      </c>
      <c r="AI262" s="36">
        <v>7.0788564423141702</v>
      </c>
    </row>
    <row r="263" spans="1:35" customFormat="1" x14ac:dyDescent="0.15">
      <c r="A263" t="s">
        <v>58</v>
      </c>
      <c r="B263" t="s">
        <v>55</v>
      </c>
      <c r="C263" t="s">
        <v>68</v>
      </c>
      <c r="D263">
        <v>2028</v>
      </c>
      <c r="E263">
        <v>1</v>
      </c>
      <c r="F263" s="36"/>
      <c r="G263" s="36"/>
      <c r="H263" s="36"/>
      <c r="I263" s="36"/>
      <c r="J263" s="36"/>
      <c r="K263" s="36"/>
      <c r="L263" s="36"/>
      <c r="M263" s="36"/>
      <c r="N263" s="36">
        <v>7.0788564423141702</v>
      </c>
      <c r="O263" s="36">
        <v>7.0788564423141702</v>
      </c>
      <c r="P263" s="36">
        <v>7.0788564423141702</v>
      </c>
      <c r="Q263" s="36">
        <v>7.0788564423141702</v>
      </c>
      <c r="R263" s="36">
        <v>7.0788564423141702</v>
      </c>
      <c r="S263" s="36">
        <v>7.0788564423141702</v>
      </c>
      <c r="T263" s="36">
        <v>7.0788564423141702</v>
      </c>
      <c r="U263" s="36">
        <v>7.0788564423141702</v>
      </c>
      <c r="V263" s="36">
        <v>7.0788564423141702</v>
      </c>
      <c r="W263" s="36">
        <v>7.0788564423141702</v>
      </c>
      <c r="X263" s="36">
        <v>7.0788564423141702</v>
      </c>
      <c r="Y263" s="36">
        <v>7.0788564423141702</v>
      </c>
      <c r="Z263" s="36">
        <v>7.0788564423141702</v>
      </c>
      <c r="AA263" s="36">
        <v>7.0788564423141702</v>
      </c>
      <c r="AB263" s="36">
        <v>7.0788564423141702</v>
      </c>
      <c r="AC263" s="36">
        <v>7.0788564423141702</v>
      </c>
      <c r="AD263" s="36">
        <v>7.0788564423141702</v>
      </c>
      <c r="AE263" s="36">
        <v>7.0788564423141702</v>
      </c>
      <c r="AF263" s="36">
        <v>7.0788564423141702</v>
      </c>
      <c r="AG263" s="36">
        <v>7.0788564423141702</v>
      </c>
      <c r="AH263" s="36">
        <v>7.0788564423141702</v>
      </c>
      <c r="AI263" s="36">
        <v>7.0788564423141702</v>
      </c>
    </row>
    <row r="264" spans="1:35" customFormat="1" x14ac:dyDescent="0.15">
      <c r="A264" t="s">
        <v>58</v>
      </c>
      <c r="B264" t="s">
        <v>55</v>
      </c>
      <c r="C264" t="s">
        <v>68</v>
      </c>
      <c r="D264">
        <v>2029</v>
      </c>
      <c r="E264">
        <v>1</v>
      </c>
      <c r="F264" s="36"/>
      <c r="G264" s="36"/>
      <c r="H264" s="36"/>
      <c r="I264" s="36"/>
      <c r="J264" s="36"/>
      <c r="K264" s="36"/>
      <c r="L264" s="36"/>
      <c r="M264" s="36"/>
      <c r="N264" s="36"/>
      <c r="O264" s="36">
        <v>7.07885644231418</v>
      </c>
      <c r="P264" s="36">
        <v>7.07885644231418</v>
      </c>
      <c r="Q264" s="36">
        <v>7.07885644231418</v>
      </c>
      <c r="R264" s="36">
        <v>7.07885644231418</v>
      </c>
      <c r="S264" s="36">
        <v>7.07885644231418</v>
      </c>
      <c r="T264" s="36">
        <v>7.07885644231418</v>
      </c>
      <c r="U264" s="36">
        <v>7.07885644231418</v>
      </c>
      <c r="V264" s="36">
        <v>7.07885644231418</v>
      </c>
      <c r="W264" s="36">
        <v>7.07885644231418</v>
      </c>
      <c r="X264" s="36">
        <v>7.07885644231418</v>
      </c>
      <c r="Y264" s="36">
        <v>7.07885644231418</v>
      </c>
      <c r="Z264" s="36">
        <v>7.07885644231418</v>
      </c>
      <c r="AA264" s="36">
        <v>7.07885644231418</v>
      </c>
      <c r="AB264" s="36">
        <v>7.07885644231418</v>
      </c>
      <c r="AC264" s="36">
        <v>7.07885644231418</v>
      </c>
      <c r="AD264" s="36">
        <v>7.07885644231418</v>
      </c>
      <c r="AE264" s="36">
        <v>7.07885644231418</v>
      </c>
      <c r="AF264" s="36">
        <v>7.07885644231418</v>
      </c>
      <c r="AG264" s="36">
        <v>7.07885644231418</v>
      </c>
      <c r="AH264" s="36">
        <v>7.07885644231418</v>
      </c>
      <c r="AI264" s="36">
        <v>7.07885644231418</v>
      </c>
    </row>
    <row r="265" spans="1:35" customFormat="1" x14ac:dyDescent="0.15">
      <c r="A265" t="s">
        <v>58</v>
      </c>
      <c r="B265" t="s">
        <v>55</v>
      </c>
      <c r="C265" t="s">
        <v>68</v>
      </c>
      <c r="D265">
        <v>2030</v>
      </c>
      <c r="E265">
        <v>1</v>
      </c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>
        <v>7.07885644231418</v>
      </c>
      <c r="Q265" s="36">
        <v>7.07885644231418</v>
      </c>
      <c r="R265" s="36">
        <v>7.07885644231418</v>
      </c>
      <c r="S265" s="36">
        <v>7.07885644231418</v>
      </c>
      <c r="T265" s="36">
        <v>7.07885644231418</v>
      </c>
      <c r="U265" s="36">
        <v>7.07885644231418</v>
      </c>
      <c r="V265" s="36">
        <v>7.07885644231418</v>
      </c>
      <c r="W265" s="36">
        <v>7.07885644231418</v>
      </c>
      <c r="X265" s="36">
        <v>7.07885644231418</v>
      </c>
      <c r="Y265" s="36">
        <v>7.07885644231418</v>
      </c>
      <c r="Z265" s="36">
        <v>7.07885644231418</v>
      </c>
      <c r="AA265" s="36">
        <v>7.07885644231418</v>
      </c>
      <c r="AB265" s="36">
        <v>7.07885644231418</v>
      </c>
      <c r="AC265" s="36">
        <v>7.07885644231418</v>
      </c>
      <c r="AD265" s="36">
        <v>7.07885644231418</v>
      </c>
      <c r="AE265" s="36">
        <v>7.07885644231418</v>
      </c>
      <c r="AF265" s="36">
        <v>7.07885644231418</v>
      </c>
      <c r="AG265" s="36">
        <v>7.07885644231418</v>
      </c>
      <c r="AH265" s="36">
        <v>7.07885644231418</v>
      </c>
      <c r="AI265" s="36">
        <v>7.07885644231418</v>
      </c>
    </row>
    <row r="266" spans="1:35" customFormat="1" x14ac:dyDescent="0.15">
      <c r="A266" t="s">
        <v>58</v>
      </c>
      <c r="B266" t="s">
        <v>55</v>
      </c>
      <c r="C266" t="s">
        <v>68</v>
      </c>
      <c r="D266">
        <v>2031</v>
      </c>
      <c r="E266">
        <v>1</v>
      </c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>
        <v>58.944821669961797</v>
      </c>
      <c r="R266" s="36">
        <v>58.944821669961797</v>
      </c>
      <c r="S266" s="36">
        <v>58.944821669961797</v>
      </c>
      <c r="T266" s="36">
        <v>58.944821669961797</v>
      </c>
      <c r="U266" s="36">
        <v>58.944821669961797</v>
      </c>
      <c r="V266" s="36">
        <v>58.944821669961797</v>
      </c>
      <c r="W266" s="36">
        <v>58.944821669961797</v>
      </c>
      <c r="X266" s="36">
        <v>58.944821669961797</v>
      </c>
      <c r="Y266" s="36">
        <v>58.944821669961797</v>
      </c>
      <c r="Z266" s="36">
        <v>58.944821669961797</v>
      </c>
      <c r="AA266" s="36">
        <v>58.944821669961797</v>
      </c>
      <c r="AB266" s="36">
        <v>58.944821669961797</v>
      </c>
      <c r="AC266" s="36">
        <v>58.944821669961797</v>
      </c>
      <c r="AD266" s="36">
        <v>58.944821669961797</v>
      </c>
      <c r="AE266" s="36">
        <v>58.944821669961797</v>
      </c>
      <c r="AF266" s="36">
        <v>58.944821669961797</v>
      </c>
      <c r="AG266" s="36">
        <v>58.944821669961797</v>
      </c>
      <c r="AH266" s="36">
        <v>58.944821669961797</v>
      </c>
      <c r="AI266" s="36">
        <v>58.944821669961797</v>
      </c>
    </row>
    <row r="267" spans="1:35" customFormat="1" x14ac:dyDescent="0.15">
      <c r="A267" t="s">
        <v>58</v>
      </c>
      <c r="B267" t="s">
        <v>55</v>
      </c>
      <c r="C267" t="s">
        <v>68</v>
      </c>
      <c r="D267">
        <v>2032</v>
      </c>
      <c r="E267">
        <v>1</v>
      </c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>
        <v>58.944821669961797</v>
      </c>
      <c r="S267" s="36">
        <v>58.944821669961797</v>
      </c>
      <c r="T267" s="36">
        <v>58.944821669961797</v>
      </c>
      <c r="U267" s="36">
        <v>58.944821669961797</v>
      </c>
      <c r="V267" s="36">
        <v>58.944821669961797</v>
      </c>
      <c r="W267" s="36">
        <v>58.944821669961797</v>
      </c>
      <c r="X267" s="36">
        <v>58.944821669961797</v>
      </c>
      <c r="Y267" s="36">
        <v>58.944821669961797</v>
      </c>
      <c r="Z267" s="36">
        <v>58.944821669961797</v>
      </c>
      <c r="AA267" s="36">
        <v>58.944821669961797</v>
      </c>
      <c r="AB267" s="36">
        <v>58.944821669961797</v>
      </c>
      <c r="AC267" s="36">
        <v>58.944821669961797</v>
      </c>
      <c r="AD267" s="36">
        <v>58.944821669961797</v>
      </c>
      <c r="AE267" s="36">
        <v>58.944821669961797</v>
      </c>
      <c r="AF267" s="36">
        <v>58.944821669961797</v>
      </c>
      <c r="AG267" s="36">
        <v>58.944821669961797</v>
      </c>
      <c r="AH267" s="36">
        <v>58.944821669961797</v>
      </c>
      <c r="AI267" s="36">
        <v>58.944821669961797</v>
      </c>
    </row>
    <row r="268" spans="1:35" customFormat="1" x14ac:dyDescent="0.15">
      <c r="A268" t="s">
        <v>58</v>
      </c>
      <c r="B268" t="s">
        <v>55</v>
      </c>
      <c r="C268" t="s">
        <v>68</v>
      </c>
      <c r="D268">
        <v>2033</v>
      </c>
      <c r="E268">
        <v>1</v>
      </c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>
        <v>58.944821669961797</v>
      </c>
      <c r="T268" s="36">
        <v>58.944821669961797</v>
      </c>
      <c r="U268" s="36">
        <v>58.944821669961797</v>
      </c>
      <c r="V268" s="36">
        <v>58.944821669961797</v>
      </c>
      <c r="W268" s="36">
        <v>58.944821669961797</v>
      </c>
      <c r="X268" s="36">
        <v>58.944821669961797</v>
      </c>
      <c r="Y268" s="36">
        <v>58.944821669961797</v>
      </c>
      <c r="Z268" s="36">
        <v>58.944821669961797</v>
      </c>
      <c r="AA268" s="36">
        <v>58.944821669961797</v>
      </c>
      <c r="AB268" s="36">
        <v>58.944821669961797</v>
      </c>
      <c r="AC268" s="36">
        <v>58.944821669961797</v>
      </c>
      <c r="AD268" s="36">
        <v>58.944821669961797</v>
      </c>
      <c r="AE268" s="36">
        <v>58.944821669961797</v>
      </c>
      <c r="AF268" s="36">
        <v>58.944821669961797</v>
      </c>
      <c r="AG268" s="36">
        <v>58.944821669961797</v>
      </c>
      <c r="AH268" s="36">
        <v>58.944821669961797</v>
      </c>
      <c r="AI268" s="36">
        <v>58.944821669961797</v>
      </c>
    </row>
    <row r="269" spans="1:35" customFormat="1" x14ac:dyDescent="0.15">
      <c r="A269" t="s">
        <v>58</v>
      </c>
      <c r="B269" t="s">
        <v>55</v>
      </c>
      <c r="C269" t="s">
        <v>68</v>
      </c>
      <c r="D269">
        <v>2034</v>
      </c>
      <c r="E269">
        <v>1</v>
      </c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>
        <v>58.944821669961797</v>
      </c>
      <c r="U269" s="36">
        <v>58.944821669961797</v>
      </c>
      <c r="V269" s="36">
        <v>58.944821669961797</v>
      </c>
      <c r="W269" s="36">
        <v>58.944821669961797</v>
      </c>
      <c r="X269" s="36">
        <v>58.944821669961797</v>
      </c>
      <c r="Y269" s="36">
        <v>58.944821669961797</v>
      </c>
      <c r="Z269" s="36">
        <v>58.944821669961797</v>
      </c>
      <c r="AA269" s="36">
        <v>58.944821669961797</v>
      </c>
      <c r="AB269" s="36">
        <v>58.944821669961797</v>
      </c>
      <c r="AC269" s="36">
        <v>58.944821669961797</v>
      </c>
      <c r="AD269" s="36">
        <v>58.944821669961797</v>
      </c>
      <c r="AE269" s="36">
        <v>58.944821669961797</v>
      </c>
      <c r="AF269" s="36">
        <v>58.944821669961797</v>
      </c>
      <c r="AG269" s="36">
        <v>58.944821669961797</v>
      </c>
      <c r="AH269" s="36">
        <v>58.944821669961797</v>
      </c>
      <c r="AI269" s="36">
        <v>58.944821669961797</v>
      </c>
    </row>
    <row r="270" spans="1:35" customFormat="1" x14ac:dyDescent="0.15">
      <c r="A270" t="s">
        <v>58</v>
      </c>
      <c r="B270" t="s">
        <v>55</v>
      </c>
      <c r="C270" t="s">
        <v>68</v>
      </c>
      <c r="D270">
        <v>2035</v>
      </c>
      <c r="E270">
        <v>1</v>
      </c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>
        <v>58.944821669961797</v>
      </c>
      <c r="V270" s="36">
        <v>58.944821669961797</v>
      </c>
      <c r="W270" s="36">
        <v>58.944821669961797</v>
      </c>
      <c r="X270" s="36">
        <v>58.944821669961797</v>
      </c>
      <c r="Y270" s="36">
        <v>58.944821669961797</v>
      </c>
      <c r="Z270" s="36">
        <v>58.944821669961797</v>
      </c>
      <c r="AA270" s="36">
        <v>58.944821669961797</v>
      </c>
      <c r="AB270" s="36">
        <v>58.944821669961797</v>
      </c>
      <c r="AC270" s="36">
        <v>58.944821669961797</v>
      </c>
      <c r="AD270" s="36">
        <v>58.944821669961797</v>
      </c>
      <c r="AE270" s="36">
        <v>58.944821669961797</v>
      </c>
      <c r="AF270" s="36">
        <v>58.944821669961797</v>
      </c>
      <c r="AG270" s="36">
        <v>58.944821669961797</v>
      </c>
      <c r="AH270" s="36">
        <v>58.944821669961797</v>
      </c>
      <c r="AI270" s="36">
        <v>58.944821669961797</v>
      </c>
    </row>
    <row r="271" spans="1:35" customFormat="1" x14ac:dyDescent="0.15">
      <c r="A271" t="s">
        <v>58</v>
      </c>
      <c r="B271" t="s">
        <v>55</v>
      </c>
      <c r="C271" t="s">
        <v>68</v>
      </c>
      <c r="D271">
        <v>2036</v>
      </c>
      <c r="E271">
        <v>1</v>
      </c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>
        <v>6.5338832370887303</v>
      </c>
      <c r="W271" s="36">
        <v>6.5338832370887303</v>
      </c>
      <c r="X271" s="36">
        <v>6.5338832370887303</v>
      </c>
      <c r="Y271" s="36">
        <v>6.5338832370887303</v>
      </c>
      <c r="Z271" s="36">
        <v>6.5338832370887303</v>
      </c>
      <c r="AA271" s="36">
        <v>6.5338832370887303</v>
      </c>
      <c r="AB271" s="36">
        <v>6.5338832370887303</v>
      </c>
      <c r="AC271" s="36">
        <v>6.5338832370887303</v>
      </c>
      <c r="AD271" s="36">
        <v>6.5338832370887303</v>
      </c>
      <c r="AE271" s="36">
        <v>6.5338832370887303</v>
      </c>
      <c r="AF271" s="36">
        <v>6.5338832370887303</v>
      </c>
      <c r="AG271" s="36">
        <v>6.5338832370887303</v>
      </c>
      <c r="AH271" s="36">
        <v>6.5338832370887303</v>
      </c>
      <c r="AI271" s="36">
        <v>6.5338832370887303</v>
      </c>
    </row>
    <row r="272" spans="1:35" customFormat="1" x14ac:dyDescent="0.15">
      <c r="A272" t="s">
        <v>58</v>
      </c>
      <c r="B272" t="s">
        <v>55</v>
      </c>
      <c r="C272" t="s">
        <v>68</v>
      </c>
      <c r="D272">
        <v>2037</v>
      </c>
      <c r="E272">
        <v>1</v>
      </c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>
        <v>6.53388323708878</v>
      </c>
      <c r="X272" s="36">
        <v>6.53388323708878</v>
      </c>
      <c r="Y272" s="36">
        <v>6.53388323708878</v>
      </c>
      <c r="Z272" s="36">
        <v>6.53388323708878</v>
      </c>
      <c r="AA272" s="36">
        <v>6.53388323708878</v>
      </c>
      <c r="AB272" s="36">
        <v>6.53388323708878</v>
      </c>
      <c r="AC272" s="36">
        <v>6.53388323708878</v>
      </c>
      <c r="AD272" s="36">
        <v>6.53388323708878</v>
      </c>
      <c r="AE272" s="36">
        <v>6.53388323708878</v>
      </c>
      <c r="AF272" s="36">
        <v>6.53388323708878</v>
      </c>
      <c r="AG272" s="36">
        <v>6.53388323708878</v>
      </c>
      <c r="AH272" s="36">
        <v>6.53388323708878</v>
      </c>
      <c r="AI272" s="36">
        <v>6.53388323708878</v>
      </c>
    </row>
    <row r="273" spans="1:35" customFormat="1" x14ac:dyDescent="0.15">
      <c r="A273" t="s">
        <v>58</v>
      </c>
      <c r="B273" t="s">
        <v>55</v>
      </c>
      <c r="C273" t="s">
        <v>68</v>
      </c>
      <c r="D273">
        <v>2038</v>
      </c>
      <c r="E273">
        <v>1</v>
      </c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>
        <v>6.5338832370887303</v>
      </c>
      <c r="Y273" s="36">
        <v>6.5338832370887303</v>
      </c>
      <c r="Z273" s="36">
        <v>6.5338832370887303</v>
      </c>
      <c r="AA273" s="36">
        <v>6.5338832370887303</v>
      </c>
      <c r="AB273" s="36">
        <v>6.5338832370887303</v>
      </c>
      <c r="AC273" s="36">
        <v>6.5338832370887303</v>
      </c>
      <c r="AD273" s="36">
        <v>6.5338832370887303</v>
      </c>
      <c r="AE273" s="36">
        <v>6.5338832370887303</v>
      </c>
      <c r="AF273" s="36">
        <v>6.5338832370887303</v>
      </c>
      <c r="AG273" s="36">
        <v>6.5338832370887303</v>
      </c>
      <c r="AH273" s="36">
        <v>6.5338832370887303</v>
      </c>
      <c r="AI273" s="36">
        <v>6.5338832370887303</v>
      </c>
    </row>
    <row r="274" spans="1:35" customFormat="1" x14ac:dyDescent="0.15">
      <c r="A274" t="s">
        <v>58</v>
      </c>
      <c r="B274" t="s">
        <v>55</v>
      </c>
      <c r="C274" t="s">
        <v>68</v>
      </c>
      <c r="D274">
        <v>2039</v>
      </c>
      <c r="E274">
        <v>1</v>
      </c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>
        <v>6.53388323708878</v>
      </c>
      <c r="Z274" s="36">
        <v>6.53388323708878</v>
      </c>
      <c r="AA274" s="36">
        <v>6.53388323708878</v>
      </c>
      <c r="AB274" s="36">
        <v>6.53388323708878</v>
      </c>
      <c r="AC274" s="36">
        <v>6.53388323708878</v>
      </c>
      <c r="AD274" s="36">
        <v>6.53388323708878</v>
      </c>
      <c r="AE274" s="36">
        <v>6.53388323708878</v>
      </c>
      <c r="AF274" s="36">
        <v>6.53388323708878</v>
      </c>
      <c r="AG274" s="36">
        <v>6.53388323708878</v>
      </c>
      <c r="AH274" s="36">
        <v>6.53388323708878</v>
      </c>
      <c r="AI274" s="36">
        <v>6.53388323708878</v>
      </c>
    </row>
    <row r="275" spans="1:35" customFormat="1" x14ac:dyDescent="0.15">
      <c r="A275" t="s">
        <v>58</v>
      </c>
      <c r="B275" t="s">
        <v>55</v>
      </c>
      <c r="C275" t="s">
        <v>68</v>
      </c>
      <c r="D275">
        <v>2040</v>
      </c>
      <c r="E275">
        <v>1</v>
      </c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>
        <v>6.5338832370887499</v>
      </c>
      <c r="AA275" s="36">
        <v>6.5338832370887499</v>
      </c>
      <c r="AB275" s="36">
        <v>6.5338832370887499</v>
      </c>
      <c r="AC275" s="36">
        <v>6.5338832370887499</v>
      </c>
      <c r="AD275" s="36">
        <v>6.5338832370887499</v>
      </c>
      <c r="AE275" s="36">
        <v>6.5338832370887499</v>
      </c>
      <c r="AF275" s="36">
        <v>6.5338832370887499</v>
      </c>
      <c r="AG275" s="36">
        <v>6.5338832370887499</v>
      </c>
      <c r="AH275" s="36">
        <v>6.5338832370887499</v>
      </c>
      <c r="AI275" s="36">
        <v>6.5338832370887499</v>
      </c>
    </row>
    <row r="276" spans="1:35" customFormat="1" x14ac:dyDescent="0.15">
      <c r="A276" t="s">
        <v>58</v>
      </c>
      <c r="B276" t="s">
        <v>55</v>
      </c>
      <c r="C276" t="s">
        <v>67</v>
      </c>
      <c r="D276">
        <v>2011</v>
      </c>
      <c r="E276">
        <v>1</v>
      </c>
      <c r="F276" s="36">
        <v>30</v>
      </c>
      <c r="G276" s="36">
        <v>30</v>
      </c>
      <c r="H276" s="36">
        <v>30</v>
      </c>
      <c r="I276" s="36">
        <v>30</v>
      </c>
      <c r="J276" s="36">
        <v>30</v>
      </c>
      <c r="K276" s="36">
        <v>30</v>
      </c>
      <c r="L276" s="36">
        <v>30</v>
      </c>
      <c r="M276" s="36">
        <v>30</v>
      </c>
      <c r="N276" s="36">
        <v>30</v>
      </c>
      <c r="O276" s="36">
        <v>30</v>
      </c>
      <c r="P276" s="36">
        <v>30</v>
      </c>
      <c r="Q276" s="36">
        <v>30</v>
      </c>
      <c r="R276" s="36">
        <v>30</v>
      </c>
      <c r="S276" s="36">
        <v>30</v>
      </c>
      <c r="T276" s="36">
        <v>30</v>
      </c>
      <c r="U276" s="36">
        <v>30</v>
      </c>
      <c r="V276" s="36">
        <v>30</v>
      </c>
      <c r="W276" s="36">
        <v>30</v>
      </c>
      <c r="X276" s="36">
        <v>30</v>
      </c>
      <c r="Y276" s="36">
        <v>30</v>
      </c>
      <c r="Z276" s="36">
        <v>30</v>
      </c>
      <c r="AA276" s="36"/>
      <c r="AB276" s="36"/>
      <c r="AC276" s="36"/>
      <c r="AD276" s="36"/>
      <c r="AE276" s="36"/>
      <c r="AF276" s="36"/>
      <c r="AG276" s="36"/>
      <c r="AH276" s="36"/>
      <c r="AI276" s="36"/>
    </row>
    <row r="277" spans="1:35" customFormat="1" x14ac:dyDescent="0.15">
      <c r="A277" t="s">
        <v>58</v>
      </c>
      <c r="B277" t="s">
        <v>55</v>
      </c>
      <c r="C277" t="s">
        <v>67</v>
      </c>
      <c r="D277">
        <v>2012</v>
      </c>
      <c r="E277">
        <v>1</v>
      </c>
      <c r="F277" s="36">
        <v>69</v>
      </c>
      <c r="G277" s="36">
        <v>69</v>
      </c>
      <c r="H277" s="36">
        <v>69</v>
      </c>
      <c r="I277" s="36">
        <v>69</v>
      </c>
      <c r="J277" s="36">
        <v>69</v>
      </c>
      <c r="K277" s="36">
        <v>69</v>
      </c>
      <c r="L277" s="36">
        <v>69</v>
      </c>
      <c r="M277" s="36">
        <v>69</v>
      </c>
      <c r="N277" s="36">
        <v>69</v>
      </c>
      <c r="O277" s="36">
        <v>69</v>
      </c>
      <c r="P277" s="36">
        <v>69</v>
      </c>
      <c r="Q277" s="36">
        <v>69</v>
      </c>
      <c r="R277" s="36">
        <v>69</v>
      </c>
      <c r="S277" s="36">
        <v>69</v>
      </c>
      <c r="T277" s="36">
        <v>69</v>
      </c>
      <c r="U277" s="36">
        <v>69</v>
      </c>
      <c r="V277" s="36">
        <v>69</v>
      </c>
      <c r="W277" s="36">
        <v>69</v>
      </c>
      <c r="X277" s="36">
        <v>69</v>
      </c>
      <c r="Y277" s="36">
        <v>69</v>
      </c>
      <c r="Z277" s="36">
        <v>69</v>
      </c>
      <c r="AA277" s="36">
        <v>69</v>
      </c>
      <c r="AB277" s="36"/>
      <c r="AC277" s="36"/>
      <c r="AD277" s="36"/>
      <c r="AE277" s="36"/>
      <c r="AF277" s="36"/>
      <c r="AG277" s="36"/>
      <c r="AH277" s="36"/>
      <c r="AI277" s="36"/>
    </row>
    <row r="278" spans="1:35" customFormat="1" x14ac:dyDescent="0.15">
      <c r="A278" t="s">
        <v>58</v>
      </c>
      <c r="B278" t="s">
        <v>55</v>
      </c>
      <c r="C278" t="s">
        <v>67</v>
      </c>
      <c r="D278">
        <v>2020</v>
      </c>
      <c r="E278">
        <v>1</v>
      </c>
      <c r="F278" s="36">
        <v>24</v>
      </c>
      <c r="G278" s="36">
        <v>24</v>
      </c>
      <c r="H278" s="36">
        <v>24</v>
      </c>
      <c r="I278" s="36">
        <v>24</v>
      </c>
      <c r="J278" s="36">
        <v>24</v>
      </c>
      <c r="K278" s="36">
        <v>24</v>
      </c>
      <c r="L278" s="36">
        <v>24</v>
      </c>
      <c r="M278" s="36">
        <v>24</v>
      </c>
      <c r="N278" s="36">
        <v>24</v>
      </c>
      <c r="O278" s="36">
        <v>24</v>
      </c>
      <c r="P278" s="36">
        <v>24</v>
      </c>
      <c r="Q278" s="36">
        <v>24</v>
      </c>
      <c r="R278" s="36">
        <v>24</v>
      </c>
      <c r="S278" s="36">
        <v>24</v>
      </c>
      <c r="T278" s="36">
        <v>24</v>
      </c>
      <c r="U278" s="36">
        <v>24</v>
      </c>
      <c r="V278" s="36">
        <v>24</v>
      </c>
      <c r="W278" s="36">
        <v>24</v>
      </c>
      <c r="X278" s="36">
        <v>24</v>
      </c>
      <c r="Y278" s="36">
        <v>24</v>
      </c>
      <c r="Z278" s="36">
        <v>24</v>
      </c>
      <c r="AA278" s="36">
        <v>24</v>
      </c>
      <c r="AB278" s="36">
        <v>24</v>
      </c>
      <c r="AC278" s="36">
        <v>24</v>
      </c>
      <c r="AD278" s="36">
        <v>24</v>
      </c>
      <c r="AE278" s="36">
        <v>24</v>
      </c>
      <c r="AF278" s="36">
        <v>24</v>
      </c>
      <c r="AG278" s="36">
        <v>24</v>
      </c>
      <c r="AH278" s="36">
        <v>24</v>
      </c>
      <c r="AI278" s="36">
        <v>24</v>
      </c>
    </row>
    <row r="279" spans="1:35" customFormat="1" x14ac:dyDescent="0.15">
      <c r="A279" t="s">
        <v>58</v>
      </c>
      <c r="B279" t="s">
        <v>55</v>
      </c>
      <c r="C279" t="s">
        <v>67</v>
      </c>
      <c r="D279">
        <v>2041</v>
      </c>
      <c r="E279">
        <v>1</v>
      </c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>
        <v>86.929429235013004</v>
      </c>
      <c r="AB279" s="36">
        <v>86.929429235013004</v>
      </c>
      <c r="AC279" s="36">
        <v>86.929429235013004</v>
      </c>
      <c r="AD279" s="36">
        <v>86.929429235013004</v>
      </c>
      <c r="AE279" s="36">
        <v>86.929429235013004</v>
      </c>
      <c r="AF279" s="36">
        <v>86.929429235013004</v>
      </c>
      <c r="AG279" s="36">
        <v>86.929429235013004</v>
      </c>
      <c r="AH279" s="36">
        <v>86.929429235013004</v>
      </c>
      <c r="AI279" s="36">
        <v>86.929429235013004</v>
      </c>
    </row>
    <row r="280" spans="1:35" customFormat="1" x14ac:dyDescent="0.15">
      <c r="A280" t="s">
        <v>58</v>
      </c>
      <c r="B280" t="s">
        <v>55</v>
      </c>
      <c r="C280" t="s">
        <v>67</v>
      </c>
      <c r="D280">
        <v>2042</v>
      </c>
      <c r="E280">
        <v>1</v>
      </c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>
        <v>125.929429235013</v>
      </c>
      <c r="AC280" s="36">
        <v>125.929429235013</v>
      </c>
      <c r="AD280" s="36">
        <v>125.929429235013</v>
      </c>
      <c r="AE280" s="36">
        <v>125.929429235013</v>
      </c>
      <c r="AF280" s="36">
        <v>125.929429235013</v>
      </c>
      <c r="AG280" s="36">
        <v>125.929429235013</v>
      </c>
      <c r="AH280" s="36">
        <v>125.929429235013</v>
      </c>
      <c r="AI280" s="36">
        <v>125.929429235013</v>
      </c>
    </row>
    <row r="281" spans="1:35" customFormat="1" x14ac:dyDescent="0.15">
      <c r="A281" t="s">
        <v>58</v>
      </c>
      <c r="B281" t="s">
        <v>55</v>
      </c>
      <c r="C281" t="s">
        <v>67</v>
      </c>
      <c r="D281">
        <v>2043</v>
      </c>
      <c r="E281">
        <v>1</v>
      </c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>
        <v>56.929429235012996</v>
      </c>
      <c r="AD281" s="36">
        <v>56.929429235012996</v>
      </c>
      <c r="AE281" s="36">
        <v>56.929429235012996</v>
      </c>
      <c r="AF281" s="36">
        <v>56.929429235012996</v>
      </c>
      <c r="AG281" s="36">
        <v>56.929429235012996</v>
      </c>
      <c r="AH281" s="36">
        <v>56.929429235012996</v>
      </c>
      <c r="AI281" s="36">
        <v>56.929429235012996</v>
      </c>
    </row>
    <row r="282" spans="1:35" customFormat="1" x14ac:dyDescent="0.15">
      <c r="A282" t="s">
        <v>58</v>
      </c>
      <c r="B282" t="s">
        <v>55</v>
      </c>
      <c r="C282" t="s">
        <v>67</v>
      </c>
      <c r="D282">
        <v>2044</v>
      </c>
      <c r="E282">
        <v>1</v>
      </c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>
        <v>56.929429235012996</v>
      </c>
      <c r="AE282" s="36">
        <v>56.929429235012996</v>
      </c>
      <c r="AF282" s="36">
        <v>56.929429235012996</v>
      </c>
      <c r="AG282" s="36">
        <v>56.929429235012996</v>
      </c>
      <c r="AH282" s="36">
        <v>56.929429235012996</v>
      </c>
      <c r="AI282" s="36">
        <v>56.929429235012996</v>
      </c>
    </row>
    <row r="283" spans="1:35" customFormat="1" x14ac:dyDescent="0.15">
      <c r="A283" t="s">
        <v>58</v>
      </c>
      <c r="B283" t="s">
        <v>55</v>
      </c>
      <c r="C283" t="s">
        <v>67</v>
      </c>
      <c r="D283">
        <v>2045</v>
      </c>
      <c r="E283">
        <v>1</v>
      </c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>
        <v>56.929429235012996</v>
      </c>
      <c r="AF283" s="36">
        <v>56.929429235012996</v>
      </c>
      <c r="AG283" s="36">
        <v>56.929429235012996</v>
      </c>
      <c r="AH283" s="36">
        <v>56.929429235012996</v>
      </c>
      <c r="AI283" s="36">
        <v>56.929429235012996</v>
      </c>
    </row>
    <row r="284" spans="1:35" customFormat="1" x14ac:dyDescent="0.15">
      <c r="A284" t="s">
        <v>58</v>
      </c>
      <c r="B284" t="s">
        <v>54</v>
      </c>
      <c r="C284" t="s">
        <v>75</v>
      </c>
      <c r="D284">
        <v>1992</v>
      </c>
      <c r="E284">
        <v>0</v>
      </c>
      <c r="F284" s="36"/>
      <c r="G284" s="36"/>
      <c r="H284" s="36">
        <v>180</v>
      </c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</row>
    <row r="285" spans="1:35" customFormat="1" x14ac:dyDescent="0.15">
      <c r="A285" t="s">
        <v>58</v>
      </c>
      <c r="B285" t="s">
        <v>54</v>
      </c>
      <c r="C285" t="s">
        <v>74</v>
      </c>
      <c r="D285">
        <v>2021</v>
      </c>
      <c r="E285">
        <v>0</v>
      </c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>
        <v>139.5</v>
      </c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</row>
    <row r="286" spans="1:35" customFormat="1" x14ac:dyDescent="0.15">
      <c r="A286" t="s">
        <v>58</v>
      </c>
      <c r="B286" t="s">
        <v>54</v>
      </c>
      <c r="C286" t="s">
        <v>73</v>
      </c>
      <c r="D286">
        <v>2012</v>
      </c>
      <c r="E286">
        <v>1</v>
      </c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>
        <v>5</v>
      </c>
      <c r="AC286" s="36"/>
      <c r="AD286" s="36"/>
      <c r="AE286" s="36"/>
      <c r="AF286" s="36"/>
      <c r="AG286" s="36"/>
      <c r="AH286" s="36"/>
      <c r="AI286" s="36"/>
    </row>
    <row r="287" spans="1:35" customFormat="1" x14ac:dyDescent="0.15">
      <c r="A287" t="s">
        <v>58</v>
      </c>
      <c r="B287" t="s">
        <v>54</v>
      </c>
      <c r="C287" t="s">
        <v>67</v>
      </c>
      <c r="D287">
        <v>2011</v>
      </c>
      <c r="E287">
        <v>1</v>
      </c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>
        <v>30</v>
      </c>
      <c r="AB287" s="36"/>
      <c r="AC287" s="36"/>
      <c r="AD287" s="36"/>
      <c r="AE287" s="36"/>
      <c r="AF287" s="36"/>
      <c r="AG287" s="36"/>
      <c r="AH287" s="36"/>
      <c r="AI287" s="36"/>
    </row>
    <row r="288" spans="1:35" customFormat="1" x14ac:dyDescent="0.15">
      <c r="A288" t="s">
        <v>58</v>
      </c>
      <c r="B288" t="s">
        <v>54</v>
      </c>
      <c r="C288" t="s">
        <v>67</v>
      </c>
      <c r="D288">
        <v>2012</v>
      </c>
      <c r="E288">
        <v>1</v>
      </c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>
        <v>69</v>
      </c>
      <c r="AC288" s="36"/>
      <c r="AD288" s="36"/>
      <c r="AE288" s="36"/>
      <c r="AF288" s="36"/>
      <c r="AG288" s="36"/>
      <c r="AH288" s="36"/>
      <c r="AI288" s="36"/>
    </row>
    <row r="289" spans="1:35" customFormat="1" x14ac:dyDescent="0.15">
      <c r="A289" t="s">
        <v>58</v>
      </c>
      <c r="B289" t="s">
        <v>53</v>
      </c>
      <c r="C289" t="s">
        <v>74</v>
      </c>
      <c r="D289">
        <v>2021</v>
      </c>
      <c r="E289">
        <v>0</v>
      </c>
      <c r="F289" s="36"/>
      <c r="G289" s="36">
        <v>223983502.58272299</v>
      </c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</row>
    <row r="290" spans="1:35" customFormat="1" x14ac:dyDescent="0.15">
      <c r="A290" t="s">
        <v>58</v>
      </c>
      <c r="B290" t="s">
        <v>53</v>
      </c>
      <c r="C290" t="s">
        <v>74</v>
      </c>
      <c r="D290">
        <v>2036</v>
      </c>
      <c r="E290">
        <v>0</v>
      </c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>
        <v>204828576.251578</v>
      </c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</row>
    <row r="291" spans="1:35" customFormat="1" x14ac:dyDescent="0.15">
      <c r="A291" t="s">
        <v>58</v>
      </c>
      <c r="B291" t="s">
        <v>53</v>
      </c>
      <c r="C291" t="s">
        <v>74</v>
      </c>
      <c r="D291">
        <v>2037</v>
      </c>
      <c r="E291">
        <v>0</v>
      </c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>
        <v>66390311.1953867</v>
      </c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</row>
    <row r="292" spans="1:35" customFormat="1" x14ac:dyDescent="0.15">
      <c r="A292" t="s">
        <v>58</v>
      </c>
      <c r="B292" t="s">
        <v>53</v>
      </c>
      <c r="C292" t="s">
        <v>74</v>
      </c>
      <c r="D292">
        <v>2038</v>
      </c>
      <c r="E292">
        <v>0</v>
      </c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>
        <v>65480854.8776417</v>
      </c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</row>
    <row r="293" spans="1:35" customFormat="1" x14ac:dyDescent="0.15">
      <c r="A293" t="s">
        <v>58</v>
      </c>
      <c r="B293" t="s">
        <v>53</v>
      </c>
      <c r="C293" t="s">
        <v>74</v>
      </c>
      <c r="D293">
        <v>2039</v>
      </c>
      <c r="E293">
        <v>0</v>
      </c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>
        <v>64571398.5598967</v>
      </c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</row>
    <row r="294" spans="1:35" customFormat="1" x14ac:dyDescent="0.15">
      <c r="A294" t="s">
        <v>58</v>
      </c>
      <c r="B294" t="s">
        <v>53</v>
      </c>
      <c r="C294" t="s">
        <v>74</v>
      </c>
      <c r="D294">
        <v>2040</v>
      </c>
      <c r="E294">
        <v>0</v>
      </c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>
        <v>63661942.2421517</v>
      </c>
      <c r="AA294" s="36"/>
      <c r="AB294" s="36"/>
      <c r="AC294" s="36"/>
      <c r="AD294" s="36"/>
      <c r="AE294" s="36"/>
      <c r="AF294" s="36"/>
      <c r="AG294" s="36"/>
      <c r="AH294" s="36"/>
      <c r="AI294" s="36"/>
    </row>
    <row r="295" spans="1:35" customFormat="1" x14ac:dyDescent="0.15">
      <c r="A295" t="s">
        <v>58</v>
      </c>
      <c r="B295" t="s">
        <v>53</v>
      </c>
      <c r="C295" t="s">
        <v>74</v>
      </c>
      <c r="D295">
        <v>2041</v>
      </c>
      <c r="E295">
        <v>0</v>
      </c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>
        <v>109299592.761127</v>
      </c>
      <c r="AB295" s="36"/>
      <c r="AC295" s="36"/>
      <c r="AD295" s="36"/>
      <c r="AE295" s="36"/>
      <c r="AF295" s="36"/>
      <c r="AG295" s="36"/>
      <c r="AH295" s="36"/>
      <c r="AI295" s="36"/>
    </row>
    <row r="296" spans="1:35" customFormat="1" x14ac:dyDescent="0.15">
      <c r="A296" t="s">
        <v>58</v>
      </c>
      <c r="B296" t="s">
        <v>53</v>
      </c>
      <c r="C296" t="s">
        <v>74</v>
      </c>
      <c r="D296">
        <v>2042</v>
      </c>
      <c r="E296">
        <v>0</v>
      </c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>
        <v>107715540.69212499</v>
      </c>
      <c r="AC296" s="36"/>
      <c r="AD296" s="36"/>
      <c r="AE296" s="36"/>
      <c r="AF296" s="36"/>
      <c r="AG296" s="36"/>
      <c r="AH296" s="36"/>
      <c r="AI296" s="36"/>
    </row>
    <row r="297" spans="1:35" customFormat="1" x14ac:dyDescent="0.15">
      <c r="A297" t="s">
        <v>58</v>
      </c>
      <c r="B297" t="s">
        <v>53</v>
      </c>
      <c r="C297" t="s">
        <v>74</v>
      </c>
      <c r="D297">
        <v>2043</v>
      </c>
      <c r="E297">
        <v>0</v>
      </c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>
        <v>106131488.62312301</v>
      </c>
      <c r="AD297" s="36"/>
      <c r="AE297" s="36"/>
      <c r="AF297" s="36"/>
      <c r="AG297" s="36"/>
      <c r="AH297" s="36"/>
      <c r="AI297" s="36"/>
    </row>
    <row r="298" spans="1:35" customFormat="1" x14ac:dyDescent="0.15">
      <c r="A298" t="s">
        <v>58</v>
      </c>
      <c r="B298" t="s">
        <v>53</v>
      </c>
      <c r="C298" t="s">
        <v>74</v>
      </c>
      <c r="D298">
        <v>2044</v>
      </c>
      <c r="E298">
        <v>0</v>
      </c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>
        <v>104547436.554121</v>
      </c>
      <c r="AE298" s="36"/>
      <c r="AF298" s="36"/>
      <c r="AG298" s="36"/>
      <c r="AH298" s="36"/>
      <c r="AI298" s="36"/>
    </row>
    <row r="299" spans="1:35" customFormat="1" x14ac:dyDescent="0.15">
      <c r="A299" t="s">
        <v>58</v>
      </c>
      <c r="B299" t="s">
        <v>53</v>
      </c>
      <c r="C299" t="s">
        <v>74</v>
      </c>
      <c r="D299">
        <v>2045</v>
      </c>
      <c r="E299">
        <v>0</v>
      </c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>
        <v>102963384.485119</v>
      </c>
      <c r="AF299" s="36"/>
      <c r="AG299" s="36"/>
      <c r="AH299" s="36"/>
      <c r="AI299" s="36"/>
    </row>
    <row r="300" spans="1:35" customFormat="1" x14ac:dyDescent="0.15">
      <c r="A300" t="s">
        <v>58</v>
      </c>
      <c r="B300" t="s">
        <v>53</v>
      </c>
      <c r="C300" t="s">
        <v>73</v>
      </c>
      <c r="D300">
        <v>2020</v>
      </c>
      <c r="E300">
        <v>1</v>
      </c>
      <c r="F300" s="36">
        <v>17036610.342957899</v>
      </c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</row>
    <row r="301" spans="1:35" customFormat="1" x14ac:dyDescent="0.15">
      <c r="A301" t="s">
        <v>58</v>
      </c>
      <c r="B301" t="s">
        <v>53</v>
      </c>
      <c r="C301" t="s">
        <v>73</v>
      </c>
      <c r="D301">
        <v>2021</v>
      </c>
      <c r="E301">
        <v>1</v>
      </c>
      <c r="F301" s="36"/>
      <c r="G301" s="36">
        <v>203073434.623101</v>
      </c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</row>
    <row r="302" spans="1:35" customFormat="1" x14ac:dyDescent="0.15">
      <c r="A302" t="s">
        <v>58</v>
      </c>
      <c r="B302" t="s">
        <v>53</v>
      </c>
      <c r="C302" t="s">
        <v>73</v>
      </c>
      <c r="D302">
        <v>2022</v>
      </c>
      <c r="E302">
        <v>1</v>
      </c>
      <c r="F302" s="36"/>
      <c r="G302" s="36"/>
      <c r="H302" s="36">
        <v>1168884945.67467</v>
      </c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</row>
    <row r="303" spans="1:35" customFormat="1" x14ac:dyDescent="0.15">
      <c r="A303" t="s">
        <v>58</v>
      </c>
      <c r="B303" t="s">
        <v>53</v>
      </c>
      <c r="C303" t="s">
        <v>73</v>
      </c>
      <c r="D303">
        <v>2041</v>
      </c>
      <c r="E303">
        <v>1</v>
      </c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>
        <v>409962910.84633201</v>
      </c>
      <c r="AB303" s="36"/>
      <c r="AC303" s="36"/>
      <c r="AD303" s="36"/>
      <c r="AE303" s="36"/>
      <c r="AF303" s="36"/>
      <c r="AG303" s="36"/>
      <c r="AH303" s="36"/>
      <c r="AI303" s="36"/>
    </row>
    <row r="304" spans="1:35" customFormat="1" x14ac:dyDescent="0.15">
      <c r="A304" t="s">
        <v>58</v>
      </c>
      <c r="B304" t="s">
        <v>53</v>
      </c>
      <c r="C304" t="s">
        <v>73</v>
      </c>
      <c r="D304">
        <v>2042</v>
      </c>
      <c r="E304">
        <v>1</v>
      </c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>
        <v>414907727.45724499</v>
      </c>
      <c r="AC304" s="36"/>
      <c r="AD304" s="36"/>
      <c r="AE304" s="36"/>
      <c r="AF304" s="36"/>
      <c r="AG304" s="36"/>
      <c r="AH304" s="36"/>
      <c r="AI304" s="36"/>
    </row>
    <row r="305" spans="1:35" customFormat="1" x14ac:dyDescent="0.15">
      <c r="A305" t="s">
        <v>58</v>
      </c>
      <c r="B305" t="s">
        <v>53</v>
      </c>
      <c r="C305" t="s">
        <v>73</v>
      </c>
      <c r="D305">
        <v>2043</v>
      </c>
      <c r="E305">
        <v>1</v>
      </c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>
        <v>404491880.35503501</v>
      </c>
      <c r="AD305" s="36"/>
      <c r="AE305" s="36"/>
      <c r="AF305" s="36"/>
      <c r="AG305" s="36"/>
      <c r="AH305" s="36"/>
      <c r="AI305" s="36"/>
    </row>
    <row r="306" spans="1:35" customFormat="1" x14ac:dyDescent="0.15">
      <c r="A306" t="s">
        <v>58</v>
      </c>
      <c r="B306" t="s">
        <v>53</v>
      </c>
      <c r="C306" t="s">
        <v>73</v>
      </c>
      <c r="D306">
        <v>2044</v>
      </c>
      <c r="E306">
        <v>1</v>
      </c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>
        <v>400739505.75658798</v>
      </c>
      <c r="AE306" s="36"/>
      <c r="AF306" s="36"/>
      <c r="AG306" s="36"/>
      <c r="AH306" s="36"/>
      <c r="AI306" s="36"/>
    </row>
    <row r="307" spans="1:35" customFormat="1" x14ac:dyDescent="0.15">
      <c r="A307" t="s">
        <v>58</v>
      </c>
      <c r="B307" t="s">
        <v>53</v>
      </c>
      <c r="C307" t="s">
        <v>73</v>
      </c>
      <c r="D307">
        <v>2045</v>
      </c>
      <c r="E307">
        <v>1</v>
      </c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>
        <v>395456873.90630198</v>
      </c>
      <c r="AF307" s="36"/>
      <c r="AG307" s="36"/>
      <c r="AH307" s="36"/>
      <c r="AI307" s="36"/>
    </row>
    <row r="308" spans="1:35" customFormat="1" x14ac:dyDescent="0.15">
      <c r="A308" t="s">
        <v>58</v>
      </c>
      <c r="B308" t="s">
        <v>53</v>
      </c>
      <c r="C308" t="s">
        <v>68</v>
      </c>
      <c r="D308">
        <v>2023</v>
      </c>
      <c r="E308">
        <v>1</v>
      </c>
      <c r="F308" s="36"/>
      <c r="G308" s="36"/>
      <c r="H308" s="36"/>
      <c r="I308" s="36">
        <v>58985418.774716496</v>
      </c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</row>
    <row r="309" spans="1:35" customFormat="1" x14ac:dyDescent="0.15">
      <c r="A309" t="s">
        <v>58</v>
      </c>
      <c r="B309" t="s">
        <v>53</v>
      </c>
      <c r="C309" t="s">
        <v>68</v>
      </c>
      <c r="D309">
        <v>2024</v>
      </c>
      <c r="E309">
        <v>1</v>
      </c>
      <c r="F309" s="36"/>
      <c r="G309" s="36"/>
      <c r="H309" s="36"/>
      <c r="I309" s="36"/>
      <c r="J309" s="36">
        <v>56930056.8513612</v>
      </c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</row>
    <row r="310" spans="1:35" customFormat="1" x14ac:dyDescent="0.15">
      <c r="A310" t="s">
        <v>58</v>
      </c>
      <c r="B310" t="s">
        <v>53</v>
      </c>
      <c r="C310" t="s">
        <v>68</v>
      </c>
      <c r="D310">
        <v>2025</v>
      </c>
      <c r="E310">
        <v>1</v>
      </c>
      <c r="F310" s="36"/>
      <c r="G310" s="36"/>
      <c r="H310" s="36"/>
      <c r="I310" s="36"/>
      <c r="J310" s="36"/>
      <c r="K310" s="36">
        <v>54957320.494507</v>
      </c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</row>
    <row r="311" spans="1:35" customFormat="1" x14ac:dyDescent="0.15">
      <c r="A311" t="s">
        <v>58</v>
      </c>
      <c r="B311" t="s">
        <v>53</v>
      </c>
      <c r="C311" t="s">
        <v>68</v>
      </c>
      <c r="D311">
        <v>2026</v>
      </c>
      <c r="E311">
        <v>1</v>
      </c>
      <c r="F311" s="36"/>
      <c r="G311" s="36"/>
      <c r="H311" s="36"/>
      <c r="I311" s="36"/>
      <c r="J311" s="36"/>
      <c r="K311" s="36"/>
      <c r="L311" s="36">
        <v>40634381.321112499</v>
      </c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</row>
    <row r="312" spans="1:35" customFormat="1" x14ac:dyDescent="0.15">
      <c r="A312" t="s">
        <v>58</v>
      </c>
      <c r="B312" t="s">
        <v>53</v>
      </c>
      <c r="C312" t="s">
        <v>68</v>
      </c>
      <c r="D312">
        <v>2027</v>
      </c>
      <c r="E312">
        <v>1</v>
      </c>
      <c r="F312" s="36"/>
      <c r="G312" s="36"/>
      <c r="H312" s="36"/>
      <c r="I312" s="36"/>
      <c r="J312" s="36"/>
      <c r="K312" s="36"/>
      <c r="L312" s="36"/>
      <c r="M312" s="36">
        <v>39242540.612220399</v>
      </c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</row>
    <row r="313" spans="1:35" customFormat="1" x14ac:dyDescent="0.15">
      <c r="A313" t="s">
        <v>58</v>
      </c>
      <c r="B313" t="s">
        <v>53</v>
      </c>
      <c r="C313" t="s">
        <v>68</v>
      </c>
      <c r="D313">
        <v>2028</v>
      </c>
      <c r="E313">
        <v>1</v>
      </c>
      <c r="F313" s="36"/>
      <c r="G313" s="36"/>
      <c r="H313" s="36"/>
      <c r="I313" s="36"/>
      <c r="J313" s="36"/>
      <c r="K313" s="36"/>
      <c r="L313" s="36"/>
      <c r="M313" s="36"/>
      <c r="N313" s="36">
        <v>37906451.711325698</v>
      </c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</row>
    <row r="314" spans="1:35" customFormat="1" x14ac:dyDescent="0.15">
      <c r="A314" t="s">
        <v>58</v>
      </c>
      <c r="B314" t="s">
        <v>53</v>
      </c>
      <c r="C314" t="s">
        <v>68</v>
      </c>
      <c r="D314">
        <v>2029</v>
      </c>
      <c r="E314">
        <v>1</v>
      </c>
      <c r="F314" s="36"/>
      <c r="G314" s="36"/>
      <c r="H314" s="36"/>
      <c r="I314" s="36"/>
      <c r="J314" s="36"/>
      <c r="K314" s="36"/>
      <c r="L314" s="36"/>
      <c r="M314" s="36"/>
      <c r="N314" s="36"/>
      <c r="O314" s="36">
        <v>36623813.082683399</v>
      </c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</row>
    <row r="315" spans="1:35" customFormat="1" x14ac:dyDescent="0.15">
      <c r="A315" t="s">
        <v>58</v>
      </c>
      <c r="B315" t="s">
        <v>53</v>
      </c>
      <c r="C315" t="s">
        <v>68</v>
      </c>
      <c r="D315">
        <v>2030</v>
      </c>
      <c r="E315">
        <v>1</v>
      </c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>
        <v>35392418.696431004</v>
      </c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</row>
    <row r="316" spans="1:35" customFormat="1" x14ac:dyDescent="0.15">
      <c r="A316" t="s">
        <v>58</v>
      </c>
      <c r="B316" t="s">
        <v>53</v>
      </c>
      <c r="C316" t="s">
        <v>68</v>
      </c>
      <c r="D316">
        <v>2031</v>
      </c>
      <c r="E316">
        <v>1</v>
      </c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>
        <v>284864009.733239</v>
      </c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</row>
    <row r="317" spans="1:35" customFormat="1" x14ac:dyDescent="0.15">
      <c r="A317" t="s">
        <v>58</v>
      </c>
      <c r="B317" t="s">
        <v>53</v>
      </c>
      <c r="C317" t="s">
        <v>68</v>
      </c>
      <c r="D317">
        <v>2032</v>
      </c>
      <c r="E317">
        <v>1</v>
      </c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>
        <v>275411649.63200802</v>
      </c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</row>
    <row r="318" spans="1:35" customFormat="1" x14ac:dyDescent="0.15">
      <c r="A318" t="s">
        <v>58</v>
      </c>
      <c r="B318" t="s">
        <v>53</v>
      </c>
      <c r="C318" t="s">
        <v>68</v>
      </c>
      <c r="D318">
        <v>2033</v>
      </c>
      <c r="E318">
        <v>1</v>
      </c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>
        <v>266335334.466043</v>
      </c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</row>
    <row r="319" spans="1:35" customFormat="1" x14ac:dyDescent="0.15">
      <c r="A319" t="s">
        <v>58</v>
      </c>
      <c r="B319" t="s">
        <v>53</v>
      </c>
      <c r="C319" t="s">
        <v>68</v>
      </c>
      <c r="D319">
        <v>2034</v>
      </c>
      <c r="E319">
        <v>1</v>
      </c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>
        <v>257619559.08510101</v>
      </c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</row>
    <row r="320" spans="1:35" customFormat="1" x14ac:dyDescent="0.15">
      <c r="A320" t="s">
        <v>58</v>
      </c>
      <c r="B320" t="s">
        <v>53</v>
      </c>
      <c r="C320" t="s">
        <v>68</v>
      </c>
      <c r="D320">
        <v>2035</v>
      </c>
      <c r="E320">
        <v>1</v>
      </c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>
        <v>249249461.61875799</v>
      </c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</row>
    <row r="321" spans="1:35" customFormat="1" x14ac:dyDescent="0.15">
      <c r="A321" t="s">
        <v>58</v>
      </c>
      <c r="B321" t="s">
        <v>53</v>
      </c>
      <c r="C321" t="s">
        <v>68</v>
      </c>
      <c r="D321">
        <v>2036</v>
      </c>
      <c r="E321">
        <v>1</v>
      </c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>
        <v>26737601.996314999</v>
      </c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</row>
    <row r="322" spans="1:35" customFormat="1" x14ac:dyDescent="0.15">
      <c r="A322" t="s">
        <v>58</v>
      </c>
      <c r="B322" t="s">
        <v>53</v>
      </c>
      <c r="C322" t="s">
        <v>68</v>
      </c>
      <c r="D322">
        <v>2037</v>
      </c>
      <c r="E322">
        <v>1</v>
      </c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>
        <v>25881761.3964095</v>
      </c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</row>
    <row r="323" spans="1:35" customFormat="1" x14ac:dyDescent="0.15">
      <c r="A323" t="s">
        <v>58</v>
      </c>
      <c r="B323" t="s">
        <v>53</v>
      </c>
      <c r="C323" t="s">
        <v>68</v>
      </c>
      <c r="D323">
        <v>2038</v>
      </c>
      <c r="E323">
        <v>1</v>
      </c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>
        <v>25059694.9419838</v>
      </c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</row>
    <row r="324" spans="1:35" customFormat="1" x14ac:dyDescent="0.15">
      <c r="A324" t="s">
        <v>58</v>
      </c>
      <c r="B324" t="s">
        <v>53</v>
      </c>
      <c r="C324" t="s">
        <v>68</v>
      </c>
      <c r="D324">
        <v>2039</v>
      </c>
      <c r="E324">
        <v>1</v>
      </c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>
        <v>24270012.046686701</v>
      </c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</row>
    <row r="325" spans="1:35" customFormat="1" x14ac:dyDescent="0.15">
      <c r="A325" t="s">
        <v>58</v>
      </c>
      <c r="B325" t="s">
        <v>53</v>
      </c>
      <c r="C325" t="s">
        <v>68</v>
      </c>
      <c r="D325">
        <v>2040</v>
      </c>
      <c r="E325">
        <v>1</v>
      </c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>
        <v>23511379.802983601</v>
      </c>
      <c r="AA325" s="36"/>
      <c r="AB325" s="36"/>
      <c r="AC325" s="36"/>
      <c r="AD325" s="36"/>
      <c r="AE325" s="36"/>
      <c r="AF325" s="36"/>
      <c r="AG325" s="36"/>
      <c r="AH325" s="36"/>
      <c r="AI325" s="36"/>
    </row>
    <row r="326" spans="1:35" customFormat="1" x14ac:dyDescent="0.15">
      <c r="A326" t="s">
        <v>58</v>
      </c>
      <c r="B326" t="s">
        <v>53</v>
      </c>
      <c r="C326" t="s">
        <v>67</v>
      </c>
      <c r="D326">
        <v>2020</v>
      </c>
      <c r="E326">
        <v>1</v>
      </c>
      <c r="F326" s="36">
        <v>53400197.3903528</v>
      </c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</row>
    <row r="327" spans="1:35" customFormat="1" x14ac:dyDescent="0.15">
      <c r="A327" t="s">
        <v>58</v>
      </c>
      <c r="B327" t="s">
        <v>53</v>
      </c>
      <c r="C327" t="s">
        <v>67</v>
      </c>
      <c r="D327">
        <v>2041</v>
      </c>
      <c r="E327">
        <v>1</v>
      </c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>
        <v>140455839.52547801</v>
      </c>
      <c r="AB327" s="36"/>
      <c r="AC327" s="36"/>
      <c r="AD327" s="36"/>
      <c r="AE327" s="36"/>
      <c r="AF327" s="36"/>
      <c r="AG327" s="36"/>
      <c r="AH327" s="36"/>
      <c r="AI327" s="36"/>
    </row>
    <row r="328" spans="1:35" customFormat="1" x14ac:dyDescent="0.15">
      <c r="A328" t="s">
        <v>58</v>
      </c>
      <c r="B328" t="s">
        <v>53</v>
      </c>
      <c r="C328" t="s">
        <v>67</v>
      </c>
      <c r="D328">
        <v>2042</v>
      </c>
      <c r="E328">
        <v>1</v>
      </c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>
        <v>200741912.262519</v>
      </c>
      <c r="AC328" s="36"/>
      <c r="AD328" s="36"/>
      <c r="AE328" s="36"/>
      <c r="AF328" s="36"/>
      <c r="AG328" s="36"/>
      <c r="AH328" s="36"/>
      <c r="AI328" s="36"/>
    </row>
    <row r="329" spans="1:35" customFormat="1" x14ac:dyDescent="0.15">
      <c r="A329" t="s">
        <v>58</v>
      </c>
      <c r="B329" t="s">
        <v>53</v>
      </c>
      <c r="C329" t="s">
        <v>67</v>
      </c>
      <c r="D329">
        <v>2043</v>
      </c>
      <c r="E329">
        <v>1</v>
      </c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>
        <v>89748094.953221798</v>
      </c>
      <c r="AD329" s="36"/>
      <c r="AE329" s="36"/>
      <c r="AF329" s="36"/>
      <c r="AG329" s="36"/>
      <c r="AH329" s="36"/>
      <c r="AI329" s="36"/>
    </row>
    <row r="330" spans="1:35" customFormat="1" x14ac:dyDescent="0.15">
      <c r="A330" t="s">
        <v>58</v>
      </c>
      <c r="B330" t="s">
        <v>53</v>
      </c>
      <c r="C330" t="s">
        <v>67</v>
      </c>
      <c r="D330">
        <v>2044</v>
      </c>
      <c r="E330">
        <v>1</v>
      </c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>
        <v>88577935.287720099</v>
      </c>
      <c r="AE330" s="36"/>
      <c r="AF330" s="36"/>
      <c r="AG330" s="36"/>
      <c r="AH330" s="36"/>
      <c r="AI330" s="36"/>
    </row>
    <row r="331" spans="1:35" customFormat="1" x14ac:dyDescent="0.15">
      <c r="A331" t="s">
        <v>58</v>
      </c>
      <c r="B331" t="s">
        <v>53</v>
      </c>
      <c r="C331" t="s">
        <v>67</v>
      </c>
      <c r="D331">
        <v>2045</v>
      </c>
      <c r="E331">
        <v>1</v>
      </c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>
        <v>86655739.633781493</v>
      </c>
      <c r="AF331" s="36"/>
      <c r="AG331" s="36"/>
      <c r="AH331" s="36"/>
      <c r="AI331" s="36"/>
    </row>
    <row r="332" spans="1:35" customFormat="1" x14ac:dyDescent="0.15">
      <c r="A332" t="s">
        <v>58</v>
      </c>
      <c r="B332" t="s">
        <v>52</v>
      </c>
      <c r="C332" t="s">
        <v>75</v>
      </c>
      <c r="D332">
        <v>1992</v>
      </c>
      <c r="E332">
        <v>0</v>
      </c>
      <c r="F332" s="36">
        <v>14677622.956780801</v>
      </c>
      <c r="G332" s="36">
        <v>14677622.956780801</v>
      </c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</row>
    <row r="333" spans="1:35" customFormat="1" x14ac:dyDescent="0.15">
      <c r="A333" t="s">
        <v>58</v>
      </c>
      <c r="B333" t="s">
        <v>52</v>
      </c>
      <c r="C333" t="s">
        <v>74</v>
      </c>
      <c r="D333">
        <v>2021</v>
      </c>
      <c r="E333">
        <v>0</v>
      </c>
      <c r="F333" s="36"/>
      <c r="G333" s="36">
        <v>4518001.0489793299</v>
      </c>
      <c r="H333" s="36">
        <v>4518001.0489793299</v>
      </c>
      <c r="I333" s="36">
        <v>4518001.0489793299</v>
      </c>
      <c r="J333" s="36">
        <v>4518001.0489793299</v>
      </c>
      <c r="K333" s="36">
        <v>4518001.0489793299</v>
      </c>
      <c r="L333" s="36">
        <v>4518001.0489793299</v>
      </c>
      <c r="M333" s="36">
        <v>4518001.0489793299</v>
      </c>
      <c r="N333" s="36">
        <v>4518001.0489793299</v>
      </c>
      <c r="O333" s="36">
        <v>4518001.0489793299</v>
      </c>
      <c r="P333" s="36">
        <v>4518001.0489793299</v>
      </c>
      <c r="Q333" s="36">
        <v>4518001.0489793299</v>
      </c>
      <c r="R333" s="36">
        <v>4518001.0489793299</v>
      </c>
      <c r="S333" s="36">
        <v>4518001.0489793299</v>
      </c>
      <c r="T333" s="36">
        <v>4518001.0489793299</v>
      </c>
      <c r="U333" s="36">
        <v>4518001.0489793299</v>
      </c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</row>
    <row r="334" spans="1:35" customFormat="1" x14ac:dyDescent="0.15">
      <c r="A334" t="s">
        <v>58</v>
      </c>
      <c r="B334" t="s">
        <v>52</v>
      </c>
      <c r="C334" t="s">
        <v>74</v>
      </c>
      <c r="D334">
        <v>2036</v>
      </c>
      <c r="E334">
        <v>0</v>
      </c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>
        <v>3365932.2248221701</v>
      </c>
      <c r="W334" s="36">
        <v>3359130.56543383</v>
      </c>
      <c r="X334" s="36">
        <v>3348181.57948987</v>
      </c>
      <c r="Y334" s="36">
        <v>3334517.4500740198</v>
      </c>
      <c r="Z334" s="36">
        <v>3318979.0025291201</v>
      </c>
      <c r="AA334" s="36">
        <v>3280781.62880173</v>
      </c>
      <c r="AB334" s="36">
        <v>3247983.4344645399</v>
      </c>
      <c r="AC334" s="36">
        <v>3218175.7890169998</v>
      </c>
      <c r="AD334" s="36">
        <v>3190197.2829186101</v>
      </c>
      <c r="AE334" s="36">
        <v>3163418.9707118999</v>
      </c>
      <c r="AF334" s="36">
        <v>3163418.9707118999</v>
      </c>
      <c r="AG334" s="36">
        <v>3163418.9707118999</v>
      </c>
      <c r="AH334" s="36">
        <v>3163418.9707118999</v>
      </c>
      <c r="AI334" s="36">
        <v>3163418.9707118999</v>
      </c>
    </row>
    <row r="335" spans="1:35" customFormat="1" x14ac:dyDescent="0.15">
      <c r="A335" t="s">
        <v>58</v>
      </c>
      <c r="B335" t="s">
        <v>52</v>
      </c>
      <c r="C335" t="s">
        <v>74</v>
      </c>
      <c r="D335">
        <v>2037</v>
      </c>
      <c r="E335">
        <v>0</v>
      </c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>
        <v>590624.402446141</v>
      </c>
      <c r="X335" s="36">
        <v>588699.27981259802</v>
      </c>
      <c r="Y335" s="36">
        <v>586296.76281780703</v>
      </c>
      <c r="Z335" s="36">
        <v>583564.69089699897</v>
      </c>
      <c r="AA335" s="36">
        <v>576848.57772625599</v>
      </c>
      <c r="AB335" s="36">
        <v>571081.78374359605</v>
      </c>
      <c r="AC335" s="36">
        <v>565840.80771189905</v>
      </c>
      <c r="AD335" s="36">
        <v>560921.44297634996</v>
      </c>
      <c r="AE335" s="36">
        <v>556213.10421501996</v>
      </c>
      <c r="AF335" s="36">
        <v>556213.10421501996</v>
      </c>
      <c r="AG335" s="36">
        <v>556213.10421501996</v>
      </c>
      <c r="AH335" s="36">
        <v>556213.10421501996</v>
      </c>
      <c r="AI335" s="36">
        <v>556213.10421501996</v>
      </c>
    </row>
    <row r="336" spans="1:35" customFormat="1" x14ac:dyDescent="0.15">
      <c r="A336" t="s">
        <v>58</v>
      </c>
      <c r="B336" t="s">
        <v>52</v>
      </c>
      <c r="C336" t="s">
        <v>74</v>
      </c>
      <c r="D336">
        <v>2038</v>
      </c>
      <c r="E336">
        <v>0</v>
      </c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>
        <v>588699.27981259895</v>
      </c>
      <c r="Y336" s="36">
        <v>586296.76281780796</v>
      </c>
      <c r="Z336" s="36">
        <v>583564.69089700002</v>
      </c>
      <c r="AA336" s="36">
        <v>576848.57772625703</v>
      </c>
      <c r="AB336" s="36">
        <v>571081.78374359605</v>
      </c>
      <c r="AC336" s="36">
        <v>565840.80771189998</v>
      </c>
      <c r="AD336" s="36">
        <v>560921.44297635101</v>
      </c>
      <c r="AE336" s="36">
        <v>556213.10421502101</v>
      </c>
      <c r="AF336" s="36">
        <v>556213.10421502101</v>
      </c>
      <c r="AG336" s="36">
        <v>556213.10421502101</v>
      </c>
      <c r="AH336" s="36">
        <v>556213.10421502101</v>
      </c>
      <c r="AI336" s="36">
        <v>556213.10421502101</v>
      </c>
    </row>
    <row r="337" spans="1:35" customFormat="1" x14ac:dyDescent="0.15">
      <c r="A337" t="s">
        <v>58</v>
      </c>
      <c r="B337" t="s">
        <v>52</v>
      </c>
      <c r="C337" t="s">
        <v>74</v>
      </c>
      <c r="D337">
        <v>2039</v>
      </c>
      <c r="E337">
        <v>0</v>
      </c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>
        <v>586296.76281780703</v>
      </c>
      <c r="Z337" s="36">
        <v>583564.69089699897</v>
      </c>
      <c r="AA337" s="36">
        <v>576848.57772625599</v>
      </c>
      <c r="AB337" s="36">
        <v>571081.78374359605</v>
      </c>
      <c r="AC337" s="36">
        <v>565840.80771189905</v>
      </c>
      <c r="AD337" s="36">
        <v>560921.44297634996</v>
      </c>
      <c r="AE337" s="36">
        <v>556213.10421501996</v>
      </c>
      <c r="AF337" s="36">
        <v>556213.10421501996</v>
      </c>
      <c r="AG337" s="36">
        <v>556213.10421501996</v>
      </c>
      <c r="AH337" s="36">
        <v>556213.10421501996</v>
      </c>
      <c r="AI337" s="36">
        <v>556213.10421501996</v>
      </c>
    </row>
    <row r="338" spans="1:35" customFormat="1" x14ac:dyDescent="0.15">
      <c r="A338" t="s">
        <v>58</v>
      </c>
      <c r="B338" t="s">
        <v>52</v>
      </c>
      <c r="C338" t="s">
        <v>74</v>
      </c>
      <c r="D338">
        <v>2040</v>
      </c>
      <c r="E338">
        <v>0</v>
      </c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>
        <v>583564.69089700002</v>
      </c>
      <c r="AA338" s="36">
        <v>576848.57772625703</v>
      </c>
      <c r="AB338" s="36">
        <v>571081.78374359605</v>
      </c>
      <c r="AC338" s="36">
        <v>565840.80771189998</v>
      </c>
      <c r="AD338" s="36">
        <v>560921.44297635101</v>
      </c>
      <c r="AE338" s="36">
        <v>556213.10421502101</v>
      </c>
      <c r="AF338" s="36">
        <v>556213.10421502101</v>
      </c>
      <c r="AG338" s="36">
        <v>556213.10421502101</v>
      </c>
      <c r="AH338" s="36">
        <v>556213.10421502101</v>
      </c>
      <c r="AI338" s="36">
        <v>556213.10421502101</v>
      </c>
    </row>
    <row r="339" spans="1:35" customFormat="1" x14ac:dyDescent="0.15">
      <c r="A339" t="s">
        <v>58</v>
      </c>
      <c r="B339" t="s">
        <v>52</v>
      </c>
      <c r="C339" t="s">
        <v>74</v>
      </c>
      <c r="D339">
        <v>2041</v>
      </c>
      <c r="E339">
        <v>0</v>
      </c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>
        <v>1500265.3924602901</v>
      </c>
      <c r="AB339" s="36">
        <v>1485267.1385480899</v>
      </c>
      <c r="AC339" s="36">
        <v>1471636.4297855501</v>
      </c>
      <c r="AD339" s="36">
        <v>1458842.1663503801</v>
      </c>
      <c r="AE339" s="36">
        <v>1446596.7383951901</v>
      </c>
      <c r="AF339" s="36">
        <v>1446596.7383951901</v>
      </c>
      <c r="AG339" s="36">
        <v>1446596.7383951901</v>
      </c>
      <c r="AH339" s="36">
        <v>1446596.7383951901</v>
      </c>
      <c r="AI339" s="36">
        <v>1446596.7383951901</v>
      </c>
    </row>
    <row r="340" spans="1:35" customFormat="1" x14ac:dyDescent="0.15">
      <c r="A340" t="s">
        <v>58</v>
      </c>
      <c r="B340" t="s">
        <v>52</v>
      </c>
      <c r="C340" t="s">
        <v>74</v>
      </c>
      <c r="D340">
        <v>2042</v>
      </c>
      <c r="E340">
        <v>0</v>
      </c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>
        <v>1485267.1385480899</v>
      </c>
      <c r="AC340" s="36">
        <v>1471636.4297855501</v>
      </c>
      <c r="AD340" s="36">
        <v>1458842.1663503801</v>
      </c>
      <c r="AE340" s="36">
        <v>1446596.7383951901</v>
      </c>
      <c r="AF340" s="36">
        <v>1446596.7383951901</v>
      </c>
      <c r="AG340" s="36">
        <v>1446596.7383951901</v>
      </c>
      <c r="AH340" s="36">
        <v>1446596.7383951901</v>
      </c>
      <c r="AI340" s="36">
        <v>1446596.7383951901</v>
      </c>
    </row>
    <row r="341" spans="1:35" customFormat="1" x14ac:dyDescent="0.15">
      <c r="A341" t="s">
        <v>58</v>
      </c>
      <c r="B341" t="s">
        <v>52</v>
      </c>
      <c r="C341" t="s">
        <v>74</v>
      </c>
      <c r="D341">
        <v>2043</v>
      </c>
      <c r="E341">
        <v>0</v>
      </c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>
        <v>1471636.4297855501</v>
      </c>
      <c r="AD341" s="36">
        <v>1458842.1663503801</v>
      </c>
      <c r="AE341" s="36">
        <v>1446596.7383951901</v>
      </c>
      <c r="AF341" s="36">
        <v>1446596.7383951901</v>
      </c>
      <c r="AG341" s="36">
        <v>1446596.7383951901</v>
      </c>
      <c r="AH341" s="36">
        <v>1446596.7383951901</v>
      </c>
      <c r="AI341" s="36">
        <v>1446596.7383951901</v>
      </c>
    </row>
    <row r="342" spans="1:35" customFormat="1" x14ac:dyDescent="0.15">
      <c r="A342" t="s">
        <v>58</v>
      </c>
      <c r="B342" t="s">
        <v>52</v>
      </c>
      <c r="C342" t="s">
        <v>74</v>
      </c>
      <c r="D342">
        <v>2044</v>
      </c>
      <c r="E342">
        <v>0</v>
      </c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>
        <v>1458842.1663503801</v>
      </c>
      <c r="AE342" s="36">
        <v>1446596.7383951901</v>
      </c>
      <c r="AF342" s="36">
        <v>1446596.7383951901</v>
      </c>
      <c r="AG342" s="36">
        <v>1446596.7383951901</v>
      </c>
      <c r="AH342" s="36">
        <v>1446596.7383951901</v>
      </c>
      <c r="AI342" s="36">
        <v>1446596.7383951901</v>
      </c>
    </row>
    <row r="343" spans="1:35" customFormat="1" x14ac:dyDescent="0.15">
      <c r="A343" t="s">
        <v>58</v>
      </c>
      <c r="B343" t="s">
        <v>52</v>
      </c>
      <c r="C343" t="s">
        <v>74</v>
      </c>
      <c r="D343">
        <v>2045</v>
      </c>
      <c r="E343">
        <v>0</v>
      </c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>
        <v>1446596.7383951901</v>
      </c>
      <c r="AF343" s="36">
        <v>1446596.7383951901</v>
      </c>
      <c r="AG343" s="36">
        <v>1446596.7383951901</v>
      </c>
      <c r="AH343" s="36">
        <v>1446596.7383951901</v>
      </c>
      <c r="AI343" s="36">
        <v>1446596.7383951901</v>
      </c>
    </row>
    <row r="344" spans="1:35" customFormat="1" x14ac:dyDescent="0.15">
      <c r="A344" t="s">
        <v>58</v>
      </c>
      <c r="B344" t="s">
        <v>52</v>
      </c>
      <c r="C344" t="s">
        <v>73</v>
      </c>
      <c r="D344">
        <v>2012</v>
      </c>
      <c r="E344">
        <v>1</v>
      </c>
      <c r="F344" s="36">
        <v>121557.131568</v>
      </c>
      <c r="G344" s="36">
        <v>68117.790917799604</v>
      </c>
      <c r="H344" s="36">
        <v>66796.058399784597</v>
      </c>
      <c r="I344" s="36">
        <v>66796.058399784597</v>
      </c>
      <c r="J344" s="36">
        <v>66796.058399784597</v>
      </c>
      <c r="K344" s="36">
        <v>66796.058399784597</v>
      </c>
      <c r="L344" s="36">
        <v>66796.058399784597</v>
      </c>
      <c r="M344" s="36">
        <v>66796.058399784597</v>
      </c>
      <c r="N344" s="36">
        <v>66796.058399784597</v>
      </c>
      <c r="O344" s="36">
        <v>66796.058399784597</v>
      </c>
      <c r="P344" s="36">
        <v>66796.058399784597</v>
      </c>
      <c r="Q344" s="36">
        <v>66796.058399784597</v>
      </c>
      <c r="R344" s="36">
        <v>66796.058399784597</v>
      </c>
      <c r="S344" s="36">
        <v>66796.058399784597</v>
      </c>
      <c r="T344" s="36">
        <v>66796.058399784597</v>
      </c>
      <c r="U344" s="36">
        <v>66796.058399784597</v>
      </c>
      <c r="V344" s="36">
        <v>66796.058399784597</v>
      </c>
      <c r="W344" s="36">
        <v>66796.058399784597</v>
      </c>
      <c r="X344" s="36">
        <v>66796.058399784597</v>
      </c>
      <c r="Y344" s="36">
        <v>66796.058399784597</v>
      </c>
      <c r="Z344" s="36">
        <v>66796.058399784597</v>
      </c>
      <c r="AA344" s="36">
        <v>66796.058399784597</v>
      </c>
      <c r="AB344" s="36"/>
      <c r="AC344" s="36"/>
      <c r="AD344" s="36"/>
      <c r="AE344" s="36"/>
      <c r="AF344" s="36"/>
      <c r="AG344" s="36"/>
      <c r="AH344" s="36"/>
      <c r="AI344" s="36"/>
    </row>
    <row r="345" spans="1:35" customFormat="1" x14ac:dyDescent="0.15">
      <c r="A345" t="s">
        <v>58</v>
      </c>
      <c r="B345" t="s">
        <v>52</v>
      </c>
      <c r="C345" t="s">
        <v>73</v>
      </c>
      <c r="D345">
        <v>2016</v>
      </c>
      <c r="E345">
        <v>1</v>
      </c>
      <c r="F345" s="36">
        <v>670995.36625535996</v>
      </c>
      <c r="G345" s="36">
        <v>670995.36625535996</v>
      </c>
      <c r="H345" s="36">
        <v>670995.36625535996</v>
      </c>
      <c r="I345" s="36">
        <v>670995.36625535996</v>
      </c>
      <c r="J345" s="36">
        <v>670995.36625535996</v>
      </c>
      <c r="K345" s="36">
        <v>670995.36625535996</v>
      </c>
      <c r="L345" s="36">
        <v>670995.36625535996</v>
      </c>
      <c r="M345" s="36">
        <v>670995.36625535996</v>
      </c>
      <c r="N345" s="36">
        <v>670995.36625535996</v>
      </c>
      <c r="O345" s="36">
        <v>670995.36625535996</v>
      </c>
      <c r="P345" s="36">
        <v>670995.36625535996</v>
      </c>
      <c r="Q345" s="36">
        <v>670995.36625535996</v>
      </c>
      <c r="R345" s="36">
        <v>670995.36625535996</v>
      </c>
      <c r="S345" s="36">
        <v>670995.36625535996</v>
      </c>
      <c r="T345" s="36">
        <v>670995.36625535996</v>
      </c>
      <c r="U345" s="36">
        <v>670995.36625535996</v>
      </c>
      <c r="V345" s="36">
        <v>670995.36625535996</v>
      </c>
      <c r="W345" s="36">
        <v>670995.36625535996</v>
      </c>
      <c r="X345" s="36">
        <v>670995.36625535996</v>
      </c>
      <c r="Y345" s="36">
        <v>670995.36625535996</v>
      </c>
      <c r="Z345" s="36">
        <v>670995.36625535996</v>
      </c>
      <c r="AA345" s="36">
        <v>670995.36625535996</v>
      </c>
      <c r="AB345" s="36">
        <v>670995.36625535996</v>
      </c>
      <c r="AC345" s="36">
        <v>670995.36625535996</v>
      </c>
      <c r="AD345" s="36">
        <v>670995.36625535996</v>
      </c>
      <c r="AE345" s="36">
        <v>670995.36625535996</v>
      </c>
      <c r="AF345" s="36">
        <v>670995.36625535996</v>
      </c>
      <c r="AG345" s="36">
        <v>670995.36625535996</v>
      </c>
      <c r="AH345" s="36">
        <v>670995.36625535996</v>
      </c>
      <c r="AI345" s="36">
        <v>670995.36625535996</v>
      </c>
    </row>
    <row r="346" spans="1:35" customFormat="1" x14ac:dyDescent="0.15">
      <c r="A346" t="s">
        <v>58</v>
      </c>
      <c r="B346" t="s">
        <v>52</v>
      </c>
      <c r="C346" t="s">
        <v>73</v>
      </c>
      <c r="D346">
        <v>2019</v>
      </c>
      <c r="E346">
        <v>1</v>
      </c>
      <c r="F346" s="36">
        <v>1780971.8722856401</v>
      </c>
      <c r="G346" s="36">
        <v>1780971.8722856401</v>
      </c>
      <c r="H346" s="36">
        <v>1747287.5768352801</v>
      </c>
      <c r="I346" s="36">
        <v>1747287.5768352801</v>
      </c>
      <c r="J346" s="36">
        <v>1747287.5768352801</v>
      </c>
      <c r="K346" s="36">
        <v>1747287.5768352801</v>
      </c>
      <c r="L346" s="36">
        <v>1747287.5768352801</v>
      </c>
      <c r="M346" s="36">
        <v>1747287.5768352801</v>
      </c>
      <c r="N346" s="36">
        <v>1747287.5768352801</v>
      </c>
      <c r="O346" s="36">
        <v>1747287.5768352801</v>
      </c>
      <c r="P346" s="36">
        <v>1747287.5768352801</v>
      </c>
      <c r="Q346" s="36">
        <v>1747287.5768352801</v>
      </c>
      <c r="R346" s="36">
        <v>1747287.5768352801</v>
      </c>
      <c r="S346" s="36">
        <v>1747287.5768352801</v>
      </c>
      <c r="T346" s="36">
        <v>1747287.5768352801</v>
      </c>
      <c r="U346" s="36">
        <v>1747287.5768352801</v>
      </c>
      <c r="V346" s="36">
        <v>1747287.5768352801</v>
      </c>
      <c r="W346" s="36">
        <v>1747287.5768352801</v>
      </c>
      <c r="X346" s="36">
        <v>1747287.5768352801</v>
      </c>
      <c r="Y346" s="36">
        <v>1747287.5768352801</v>
      </c>
      <c r="Z346" s="36">
        <v>1747287.5768352801</v>
      </c>
      <c r="AA346" s="36">
        <v>1535429.7274134699</v>
      </c>
      <c r="AB346" s="36">
        <v>1535429.7274134699</v>
      </c>
      <c r="AC346" s="36">
        <v>1535429.7274134699</v>
      </c>
      <c r="AD346" s="36">
        <v>1535429.7274134699</v>
      </c>
      <c r="AE346" s="36">
        <v>1535429.7274134699</v>
      </c>
      <c r="AF346" s="36">
        <v>1535429.7274134699</v>
      </c>
      <c r="AG346" s="36">
        <v>1535429.7274134699</v>
      </c>
      <c r="AH346" s="36">
        <v>1535429.7274134699</v>
      </c>
      <c r="AI346" s="36">
        <v>1535429.7274134699</v>
      </c>
    </row>
    <row r="347" spans="1:35" customFormat="1" x14ac:dyDescent="0.15">
      <c r="A347" t="s">
        <v>58</v>
      </c>
      <c r="B347" t="s">
        <v>52</v>
      </c>
      <c r="C347" t="s">
        <v>73</v>
      </c>
      <c r="D347">
        <v>2020</v>
      </c>
      <c r="E347">
        <v>1</v>
      </c>
      <c r="F347" s="36">
        <v>167220.439181319</v>
      </c>
      <c r="G347" s="36">
        <v>167220.439181319</v>
      </c>
      <c r="H347" s="36">
        <v>166743.691099016</v>
      </c>
      <c r="I347" s="36">
        <v>166743.691099016</v>
      </c>
      <c r="J347" s="36">
        <v>166743.691099016</v>
      </c>
      <c r="K347" s="36">
        <v>166743.691099016</v>
      </c>
      <c r="L347" s="36">
        <v>166743.691099016</v>
      </c>
      <c r="M347" s="36">
        <v>166743.691099016</v>
      </c>
      <c r="N347" s="36">
        <v>166743.691099016</v>
      </c>
      <c r="O347" s="36">
        <v>166743.691099016</v>
      </c>
      <c r="P347" s="36">
        <v>166743.691099016</v>
      </c>
      <c r="Q347" s="36">
        <v>166743.691099016</v>
      </c>
      <c r="R347" s="36">
        <v>166743.691099016</v>
      </c>
      <c r="S347" s="36">
        <v>166743.691099016</v>
      </c>
      <c r="T347" s="36">
        <v>166743.691099016</v>
      </c>
      <c r="U347" s="36">
        <v>166743.691099016</v>
      </c>
      <c r="V347" s="36">
        <v>166743.691099016</v>
      </c>
      <c r="W347" s="36">
        <v>166743.691099016</v>
      </c>
      <c r="X347" s="36">
        <v>166743.691099016</v>
      </c>
      <c r="Y347" s="36">
        <v>166743.691099016</v>
      </c>
      <c r="Z347" s="36">
        <v>166743.691099016</v>
      </c>
      <c r="AA347" s="36">
        <v>166743.691099016</v>
      </c>
      <c r="AB347" s="36">
        <v>166743.691099016</v>
      </c>
      <c r="AC347" s="36">
        <v>166743.691099016</v>
      </c>
      <c r="AD347" s="36">
        <v>166743.691099016</v>
      </c>
      <c r="AE347" s="36">
        <v>166743.691099016</v>
      </c>
      <c r="AF347" s="36">
        <v>166743.691099016</v>
      </c>
      <c r="AG347" s="36">
        <v>166743.691099016</v>
      </c>
      <c r="AH347" s="36">
        <v>166743.691099016</v>
      </c>
      <c r="AI347" s="36">
        <v>166743.691099016</v>
      </c>
    </row>
    <row r="348" spans="1:35" customFormat="1" x14ac:dyDescent="0.15">
      <c r="A348" t="s">
        <v>58</v>
      </c>
      <c r="B348" t="s">
        <v>52</v>
      </c>
      <c r="C348" t="s">
        <v>73</v>
      </c>
      <c r="D348">
        <v>2021</v>
      </c>
      <c r="E348">
        <v>1</v>
      </c>
      <c r="F348" s="36"/>
      <c r="G348" s="36">
        <v>1917481.7554406</v>
      </c>
      <c r="H348" s="36">
        <v>1880275.64592473</v>
      </c>
      <c r="I348" s="36">
        <v>1880275.64592473</v>
      </c>
      <c r="J348" s="36">
        <v>1880275.64592473</v>
      </c>
      <c r="K348" s="36">
        <v>1880275.64592473</v>
      </c>
      <c r="L348" s="36">
        <v>1880275.64592473</v>
      </c>
      <c r="M348" s="36">
        <v>1880275.64592473</v>
      </c>
      <c r="N348" s="36">
        <v>1880275.64592473</v>
      </c>
      <c r="O348" s="36">
        <v>1880275.64592473</v>
      </c>
      <c r="P348" s="36">
        <v>1880275.64592473</v>
      </c>
      <c r="Q348" s="36">
        <v>1880275.64592473</v>
      </c>
      <c r="R348" s="36">
        <v>1880275.64592473</v>
      </c>
      <c r="S348" s="36">
        <v>1880275.64592473</v>
      </c>
      <c r="T348" s="36">
        <v>1880275.64592473</v>
      </c>
      <c r="U348" s="36">
        <v>1880275.64592473</v>
      </c>
      <c r="V348" s="36">
        <v>1880275.64592473</v>
      </c>
      <c r="W348" s="36">
        <v>1880275.64592473</v>
      </c>
      <c r="X348" s="36">
        <v>1880275.64592473</v>
      </c>
      <c r="Y348" s="36">
        <v>1880275.64592473</v>
      </c>
      <c r="Z348" s="36">
        <v>1880275.64592473</v>
      </c>
      <c r="AA348" s="36">
        <v>1880275.64592473</v>
      </c>
      <c r="AB348" s="36">
        <v>1848298.9835006599</v>
      </c>
      <c r="AC348" s="36">
        <v>1848298.9835006599</v>
      </c>
      <c r="AD348" s="36">
        <v>1848298.9835006599</v>
      </c>
      <c r="AE348" s="36">
        <v>1848298.9835006599</v>
      </c>
      <c r="AF348" s="36">
        <v>1848298.9835006599</v>
      </c>
      <c r="AG348" s="36">
        <v>1848298.9835006599</v>
      </c>
      <c r="AH348" s="36">
        <v>1848298.9835006599</v>
      </c>
      <c r="AI348" s="36">
        <v>1848298.9835006599</v>
      </c>
    </row>
    <row r="349" spans="1:35" customFormat="1" x14ac:dyDescent="0.15">
      <c r="A349" t="s">
        <v>58</v>
      </c>
      <c r="B349" t="s">
        <v>52</v>
      </c>
      <c r="C349" t="s">
        <v>73</v>
      </c>
      <c r="D349">
        <v>2022</v>
      </c>
      <c r="E349">
        <v>1</v>
      </c>
      <c r="F349" s="36"/>
      <c r="G349" s="36"/>
      <c r="H349" s="36">
        <v>9284964.7863665391</v>
      </c>
      <c r="I349" s="36">
        <v>9284964.7863665391</v>
      </c>
      <c r="J349" s="36">
        <v>9284964.7863665391</v>
      </c>
      <c r="K349" s="36">
        <v>9284964.7863665391</v>
      </c>
      <c r="L349" s="36">
        <v>9284964.7863665391</v>
      </c>
      <c r="M349" s="36">
        <v>9284964.7863665391</v>
      </c>
      <c r="N349" s="36">
        <v>9284964.7863665391</v>
      </c>
      <c r="O349" s="36">
        <v>9284964.7863665391</v>
      </c>
      <c r="P349" s="36">
        <v>9284964.7863665391</v>
      </c>
      <c r="Q349" s="36">
        <v>9284964.7863665391</v>
      </c>
      <c r="R349" s="36">
        <v>9284964.7863665391</v>
      </c>
      <c r="S349" s="36">
        <v>9284964.7863665391</v>
      </c>
      <c r="T349" s="36">
        <v>9284964.7863665391</v>
      </c>
      <c r="U349" s="36">
        <v>9284964.7863665391</v>
      </c>
      <c r="V349" s="36">
        <v>9284964.7863665391</v>
      </c>
      <c r="W349" s="36">
        <v>9284964.7863665391</v>
      </c>
      <c r="X349" s="36">
        <v>9284964.7863665391</v>
      </c>
      <c r="Y349" s="36">
        <v>9284964.7863665391</v>
      </c>
      <c r="Z349" s="36">
        <v>9284964.7863665391</v>
      </c>
      <c r="AA349" s="36">
        <v>9284964.7863665298</v>
      </c>
      <c r="AB349" s="36">
        <v>9262180.3756223992</v>
      </c>
      <c r="AC349" s="36">
        <v>9262180.3756223992</v>
      </c>
      <c r="AD349" s="36">
        <v>9138654.4712529406</v>
      </c>
      <c r="AE349" s="36">
        <v>9092614.4307529908</v>
      </c>
      <c r="AF349" s="36">
        <v>9092614.4307529908</v>
      </c>
      <c r="AG349" s="36">
        <v>9092614.4307529908</v>
      </c>
      <c r="AH349" s="36">
        <v>9092614.4307529908</v>
      </c>
      <c r="AI349" s="36">
        <v>9092614.4307529908</v>
      </c>
    </row>
    <row r="350" spans="1:35" customFormat="1" x14ac:dyDescent="0.15">
      <c r="A350" t="s">
        <v>58</v>
      </c>
      <c r="B350" t="s">
        <v>52</v>
      </c>
      <c r="C350" t="s">
        <v>73</v>
      </c>
      <c r="D350">
        <v>2041</v>
      </c>
      <c r="E350">
        <v>1</v>
      </c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>
        <v>3466713.0752623398</v>
      </c>
      <c r="AB350" s="36">
        <v>3462120.6594744702</v>
      </c>
      <c r="AC350" s="36">
        <v>3459377.83858858</v>
      </c>
      <c r="AD350" s="36">
        <v>3457092.7449784698</v>
      </c>
      <c r="AE350" s="36">
        <v>3457092.7449784698</v>
      </c>
      <c r="AF350" s="36">
        <v>3457092.7449784698</v>
      </c>
      <c r="AG350" s="36">
        <v>3457092.7449784698</v>
      </c>
      <c r="AH350" s="36">
        <v>3457092.7449784698</v>
      </c>
      <c r="AI350" s="36">
        <v>3457092.7449784698</v>
      </c>
    </row>
    <row r="351" spans="1:35" customFormat="1" x14ac:dyDescent="0.15">
      <c r="A351" t="s">
        <v>58</v>
      </c>
      <c r="B351" t="s">
        <v>52</v>
      </c>
      <c r="C351" t="s">
        <v>73</v>
      </c>
      <c r="D351">
        <v>2042</v>
      </c>
      <c r="E351">
        <v>1</v>
      </c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>
        <v>3270956.39837137</v>
      </c>
      <c r="AC351" s="36">
        <v>3252143.0172188599</v>
      </c>
      <c r="AD351" s="36">
        <v>3236469.2496472499</v>
      </c>
      <c r="AE351" s="36">
        <v>3236469.2496472499</v>
      </c>
      <c r="AF351" s="36">
        <v>3236469.2496472499</v>
      </c>
      <c r="AG351" s="36">
        <v>3236469.2496472499</v>
      </c>
      <c r="AH351" s="36">
        <v>3236469.2496472499</v>
      </c>
      <c r="AI351" s="36">
        <v>3236469.2496472499</v>
      </c>
    </row>
    <row r="352" spans="1:35" customFormat="1" x14ac:dyDescent="0.15">
      <c r="A352" t="s">
        <v>58</v>
      </c>
      <c r="B352" t="s">
        <v>52</v>
      </c>
      <c r="C352" t="s">
        <v>73</v>
      </c>
      <c r="D352">
        <v>2043</v>
      </c>
      <c r="E352">
        <v>1</v>
      </c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>
        <v>3205267.0513578299</v>
      </c>
      <c r="AD352" s="36">
        <v>3189819.2034304901</v>
      </c>
      <c r="AE352" s="36">
        <v>3189819.2034304901</v>
      </c>
      <c r="AF352" s="36">
        <v>3189819.2034304901</v>
      </c>
      <c r="AG352" s="36">
        <v>3189819.2034304901</v>
      </c>
      <c r="AH352" s="36">
        <v>3189819.2034304901</v>
      </c>
      <c r="AI352" s="36">
        <v>3189819.2034304901</v>
      </c>
    </row>
    <row r="353" spans="1:35" customFormat="1" x14ac:dyDescent="0.15">
      <c r="A353" t="s">
        <v>58</v>
      </c>
      <c r="B353" t="s">
        <v>52</v>
      </c>
      <c r="C353" t="s">
        <v>73</v>
      </c>
      <c r="D353">
        <v>2044</v>
      </c>
      <c r="E353">
        <v>1</v>
      </c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>
        <v>3305071.2745373901</v>
      </c>
      <c r="AE353" s="36">
        <v>3255826.4855694799</v>
      </c>
      <c r="AF353" s="36">
        <v>3255826.4855694799</v>
      </c>
      <c r="AG353" s="36">
        <v>3255826.4855694799</v>
      </c>
      <c r="AH353" s="36">
        <v>3255826.4855694799</v>
      </c>
      <c r="AI353" s="36">
        <v>3255826.4855694799</v>
      </c>
    </row>
    <row r="354" spans="1:35" customFormat="1" x14ac:dyDescent="0.15">
      <c r="A354" t="s">
        <v>58</v>
      </c>
      <c r="B354" t="s">
        <v>52</v>
      </c>
      <c r="C354" t="s">
        <v>73</v>
      </c>
      <c r="D354">
        <v>2045</v>
      </c>
      <c r="E354">
        <v>1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>
        <v>3207851.3022661898</v>
      </c>
      <c r="AF354" s="36">
        <v>3207851.3022661898</v>
      </c>
      <c r="AG354" s="36">
        <v>3207851.3022661898</v>
      </c>
      <c r="AH354" s="36">
        <v>3207851.3022661898</v>
      </c>
      <c r="AI354" s="36">
        <v>3207851.3022661898</v>
      </c>
    </row>
    <row r="355" spans="1:35" customFormat="1" x14ac:dyDescent="0.15">
      <c r="A355" t="s">
        <v>58</v>
      </c>
      <c r="B355" t="s">
        <v>52</v>
      </c>
      <c r="C355" t="s">
        <v>72</v>
      </c>
      <c r="D355">
        <v>1989</v>
      </c>
      <c r="E355">
        <v>0</v>
      </c>
      <c r="F355" s="36">
        <v>5952591.5324722398</v>
      </c>
      <c r="G355" s="36">
        <v>5952591.5324722398</v>
      </c>
      <c r="H355" s="36">
        <v>5952591.5324722398</v>
      </c>
      <c r="I355" s="36">
        <v>5952591.5324722398</v>
      </c>
      <c r="J355" s="36">
        <v>5952591.5324722398</v>
      </c>
      <c r="K355" s="36">
        <v>5952591.5324722398</v>
      </c>
      <c r="L355" s="36">
        <v>5952591.5324722398</v>
      </c>
      <c r="M355" s="36">
        <v>5952591.5324722398</v>
      </c>
      <c r="N355" s="36">
        <v>5952591.5324722398</v>
      </c>
      <c r="O355" s="36">
        <v>5952591.5324722398</v>
      </c>
      <c r="P355" s="36">
        <v>5952591.5324722398</v>
      </c>
      <c r="Q355" s="36">
        <v>5952591.5324722398</v>
      </c>
      <c r="R355" s="36">
        <v>5952591.5324722398</v>
      </c>
      <c r="S355" s="36">
        <v>5952591.5324722398</v>
      </c>
      <c r="T355" s="36">
        <v>5952591.5324722398</v>
      </c>
      <c r="U355" s="36">
        <v>5952591.5324722398</v>
      </c>
      <c r="V355" s="36">
        <v>5952591.5324722398</v>
      </c>
      <c r="W355" s="36">
        <v>5952591.5324722398</v>
      </c>
      <c r="X355" s="36">
        <v>5952591.5324722398</v>
      </c>
      <c r="Y355" s="36">
        <v>5952591.5324722398</v>
      </c>
      <c r="Z355" s="36">
        <v>5952591.5324722398</v>
      </c>
      <c r="AA355" s="36">
        <v>5952591.5324722398</v>
      </c>
      <c r="AB355" s="36">
        <v>5952591.5324722398</v>
      </c>
      <c r="AC355" s="36">
        <v>5952591.5324722398</v>
      </c>
      <c r="AD355" s="36">
        <v>5952591.5324722398</v>
      </c>
      <c r="AE355" s="36">
        <v>5952591.5324722398</v>
      </c>
      <c r="AF355" s="36">
        <v>5952591.5324722398</v>
      </c>
      <c r="AG355" s="36">
        <v>5952591.5324722398</v>
      </c>
      <c r="AH355" s="36">
        <v>5952591.5324722398</v>
      </c>
      <c r="AI355" s="36">
        <v>5952591.5324722398</v>
      </c>
    </row>
    <row r="356" spans="1:35" customFormat="1" x14ac:dyDescent="0.15">
      <c r="A356" t="s">
        <v>58</v>
      </c>
      <c r="B356" t="s">
        <v>52</v>
      </c>
      <c r="C356" t="s">
        <v>71</v>
      </c>
      <c r="D356">
        <v>1989</v>
      </c>
      <c r="E356">
        <v>0</v>
      </c>
      <c r="F356" s="36">
        <v>4131479.0545012802</v>
      </c>
      <c r="G356" s="36">
        <v>4131479.0545012802</v>
      </c>
      <c r="H356" s="36">
        <v>4131479.0545012802</v>
      </c>
      <c r="I356" s="36">
        <v>4131479.0545012802</v>
      </c>
      <c r="J356" s="36">
        <v>4131479.0545012802</v>
      </c>
      <c r="K356" s="36">
        <v>4131479.0545012802</v>
      </c>
      <c r="L356" s="36">
        <v>4131479.0545012802</v>
      </c>
      <c r="M356" s="36">
        <v>4131479.0545012802</v>
      </c>
      <c r="N356" s="36">
        <v>4131479.0545012802</v>
      </c>
      <c r="O356" s="36">
        <v>4131479.0545012802</v>
      </c>
      <c r="P356" s="36">
        <v>4131479.0545012802</v>
      </c>
      <c r="Q356" s="36">
        <v>4131479.0545012802</v>
      </c>
      <c r="R356" s="36">
        <v>4131479.0545012802</v>
      </c>
      <c r="S356" s="36">
        <v>4131479.0545012802</v>
      </c>
      <c r="T356" s="36">
        <v>4131479.0545012802</v>
      </c>
      <c r="U356" s="36">
        <v>4131479.0545012802</v>
      </c>
      <c r="V356" s="36">
        <v>4131479.0545012802</v>
      </c>
      <c r="W356" s="36">
        <v>4131479.0545012802</v>
      </c>
      <c r="X356" s="36">
        <v>4131479.0545012802</v>
      </c>
      <c r="Y356" s="36">
        <v>4131479.0545012802</v>
      </c>
      <c r="Z356" s="36">
        <v>4131479.0545012802</v>
      </c>
      <c r="AA356" s="36">
        <v>4131479.0545012802</v>
      </c>
      <c r="AB356" s="36">
        <v>4131479.0545012802</v>
      </c>
      <c r="AC356" s="36">
        <v>4131479.0545012802</v>
      </c>
      <c r="AD356" s="36">
        <v>4131479.0545012802</v>
      </c>
      <c r="AE356" s="36">
        <v>4131479.0545012802</v>
      </c>
      <c r="AF356" s="36">
        <v>4131479.0545012802</v>
      </c>
      <c r="AG356" s="36">
        <v>4131479.0545012802</v>
      </c>
      <c r="AH356" s="36">
        <v>4131479.0545012802</v>
      </c>
      <c r="AI356" s="36">
        <v>4131479.0545012802</v>
      </c>
    </row>
    <row r="357" spans="1:35" customFormat="1" x14ac:dyDescent="0.15">
      <c r="A357" t="s">
        <v>58</v>
      </c>
      <c r="B357" t="s">
        <v>52</v>
      </c>
      <c r="C357" t="s">
        <v>70</v>
      </c>
      <c r="D357">
        <v>1991</v>
      </c>
      <c r="E357">
        <v>0</v>
      </c>
      <c r="F357" s="36">
        <v>4131479.0545012802</v>
      </c>
      <c r="G357" s="36">
        <v>4131479.0545012802</v>
      </c>
      <c r="H357" s="36">
        <v>4131479.0545012802</v>
      </c>
      <c r="I357" s="36">
        <v>4131479.0545012802</v>
      </c>
      <c r="J357" s="36">
        <v>4131479.0545012802</v>
      </c>
      <c r="K357" s="36">
        <v>4131479.0545012802</v>
      </c>
      <c r="L357" s="36">
        <v>4131479.0545012802</v>
      </c>
      <c r="M357" s="36">
        <v>4131479.0545012802</v>
      </c>
      <c r="N357" s="36">
        <v>4131479.0545012802</v>
      </c>
      <c r="O357" s="36">
        <v>4131479.0545012802</v>
      </c>
      <c r="P357" s="36">
        <v>4131479.0545012802</v>
      </c>
      <c r="Q357" s="36">
        <v>4131479.0545012802</v>
      </c>
      <c r="R357" s="36">
        <v>4131479.0545012802</v>
      </c>
      <c r="S357" s="36">
        <v>4131479.0545012802</v>
      </c>
      <c r="T357" s="36">
        <v>4131479.0545012802</v>
      </c>
      <c r="U357" s="36">
        <v>4131479.0545012802</v>
      </c>
      <c r="V357" s="36">
        <v>4131479.0545012802</v>
      </c>
      <c r="W357" s="36">
        <v>4131479.0545012802</v>
      </c>
      <c r="X357" s="36">
        <v>4131479.0545012802</v>
      </c>
      <c r="Y357" s="36">
        <v>4131479.0545012802</v>
      </c>
      <c r="Z357" s="36">
        <v>4131479.0545012802</v>
      </c>
      <c r="AA357" s="36">
        <v>4131479.0545012802</v>
      </c>
      <c r="AB357" s="36">
        <v>4131479.0545012802</v>
      </c>
      <c r="AC357" s="36">
        <v>4131479.0545012802</v>
      </c>
      <c r="AD357" s="36">
        <v>4131479.0545012802</v>
      </c>
      <c r="AE357" s="36">
        <v>4131479.0545012802</v>
      </c>
      <c r="AF357" s="36">
        <v>4131479.0545012802</v>
      </c>
      <c r="AG357" s="36">
        <v>4131479.0545012802</v>
      </c>
      <c r="AH357" s="36">
        <v>4131479.0545012802</v>
      </c>
      <c r="AI357" s="36">
        <v>4131479.0545012802</v>
      </c>
    </row>
    <row r="358" spans="1:35" customFormat="1" x14ac:dyDescent="0.15">
      <c r="A358" t="s">
        <v>58</v>
      </c>
      <c r="B358" t="s">
        <v>52</v>
      </c>
      <c r="C358" t="s">
        <v>69</v>
      </c>
      <c r="D358">
        <v>1991</v>
      </c>
      <c r="E358">
        <v>0</v>
      </c>
      <c r="F358" s="36">
        <v>1285349.03917817</v>
      </c>
      <c r="G358" s="36">
        <v>1285349.03917817</v>
      </c>
      <c r="H358" s="36">
        <v>1285349.03917817</v>
      </c>
      <c r="I358" s="36">
        <v>1285349.03917817</v>
      </c>
      <c r="J358" s="36">
        <v>1285349.03917817</v>
      </c>
      <c r="K358" s="36">
        <v>1285349.03917817</v>
      </c>
      <c r="L358" s="36">
        <v>1285349.03917817</v>
      </c>
      <c r="M358" s="36">
        <v>1285349.03917817</v>
      </c>
      <c r="N358" s="36">
        <v>1285349.03917817</v>
      </c>
      <c r="O358" s="36">
        <v>1285349.03917817</v>
      </c>
      <c r="P358" s="36">
        <v>1285349.03917817</v>
      </c>
      <c r="Q358" s="36">
        <v>1285349.03917817</v>
      </c>
      <c r="R358" s="36">
        <v>1285349.03917817</v>
      </c>
      <c r="S358" s="36">
        <v>1285349.03917817</v>
      </c>
      <c r="T358" s="36">
        <v>1285349.03917817</v>
      </c>
      <c r="U358" s="36">
        <v>1285349.03917817</v>
      </c>
      <c r="V358" s="36">
        <v>1285349.03917817</v>
      </c>
      <c r="W358" s="36">
        <v>1285349.03917817</v>
      </c>
      <c r="X358" s="36">
        <v>1285349.03917817</v>
      </c>
      <c r="Y358" s="36">
        <v>1285349.03917817</v>
      </c>
      <c r="Z358" s="36">
        <v>1285349.03917817</v>
      </c>
      <c r="AA358" s="36">
        <v>1285349.03917817</v>
      </c>
      <c r="AB358" s="36">
        <v>1285349.03917817</v>
      </c>
      <c r="AC358" s="36">
        <v>1285349.03917817</v>
      </c>
      <c r="AD358" s="36">
        <v>1285349.03917817</v>
      </c>
      <c r="AE358" s="36">
        <v>1285349.03917817</v>
      </c>
      <c r="AF358" s="36">
        <v>1285349.03917817</v>
      </c>
      <c r="AG358" s="36">
        <v>1285349.03917817</v>
      </c>
      <c r="AH358" s="36">
        <v>1285349.03917817</v>
      </c>
      <c r="AI358" s="36">
        <v>1285349.03917817</v>
      </c>
    </row>
    <row r="359" spans="1:35" customFormat="1" x14ac:dyDescent="0.15">
      <c r="A359" t="s">
        <v>58</v>
      </c>
      <c r="B359" t="s">
        <v>52</v>
      </c>
      <c r="C359" t="s">
        <v>68</v>
      </c>
      <c r="D359">
        <v>2023</v>
      </c>
      <c r="E359">
        <v>1</v>
      </c>
      <c r="F359" s="36"/>
      <c r="G359" s="36"/>
      <c r="H359" s="36"/>
      <c r="I359" s="36">
        <v>722382.15745775099</v>
      </c>
      <c r="J359" s="36">
        <v>712210.679081621</v>
      </c>
      <c r="K359" s="36">
        <v>702230.15959760896</v>
      </c>
      <c r="L359" s="36">
        <v>694264.08752120205</v>
      </c>
      <c r="M359" s="36">
        <v>685834.97263585299</v>
      </c>
      <c r="N359" s="36">
        <v>677219.63673785399</v>
      </c>
      <c r="O359" s="36">
        <v>668553.18095632002</v>
      </c>
      <c r="P359" s="36">
        <v>659908.49326142902</v>
      </c>
      <c r="Q359" s="36">
        <v>618815.32229025301</v>
      </c>
      <c r="R359" s="36">
        <v>599213.64781490399</v>
      </c>
      <c r="S359" s="36">
        <v>585377.73204754002</v>
      </c>
      <c r="T359" s="36">
        <v>573983.88234190701</v>
      </c>
      <c r="U359" s="36">
        <v>563896.251704594</v>
      </c>
      <c r="V359" s="36">
        <v>562720.08302370994</v>
      </c>
      <c r="W359" s="36">
        <v>561338.16032830102</v>
      </c>
      <c r="X359" s="36">
        <v>559768.00935838197</v>
      </c>
      <c r="Y359" s="36">
        <v>558025.773626543</v>
      </c>
      <c r="Z359" s="36">
        <v>556126.33529309498</v>
      </c>
      <c r="AA359" s="36">
        <v>556126.33529309498</v>
      </c>
      <c r="AB359" s="36">
        <v>556126.33529309498</v>
      </c>
      <c r="AC359" s="36">
        <v>556126.33529309498</v>
      </c>
      <c r="AD359" s="36">
        <v>556126.33529309498</v>
      </c>
      <c r="AE359" s="36">
        <v>556126.33529309498</v>
      </c>
      <c r="AF359" s="36">
        <v>556126.33529309498</v>
      </c>
      <c r="AG359" s="36">
        <v>556126.33529309498</v>
      </c>
      <c r="AH359" s="36">
        <v>556126.33529309498</v>
      </c>
      <c r="AI359" s="36">
        <v>556126.33529309498</v>
      </c>
    </row>
    <row r="360" spans="1:35" customFormat="1" x14ac:dyDescent="0.15">
      <c r="A360" t="s">
        <v>58</v>
      </c>
      <c r="B360" t="s">
        <v>52</v>
      </c>
      <c r="C360" t="s">
        <v>68</v>
      </c>
      <c r="D360">
        <v>2024</v>
      </c>
      <c r="E360">
        <v>1</v>
      </c>
      <c r="F360" s="36"/>
      <c r="G360" s="36"/>
      <c r="H360" s="36"/>
      <c r="I360" s="36"/>
      <c r="J360" s="36">
        <v>712210.679081621</v>
      </c>
      <c r="K360" s="36">
        <v>702230.15959760896</v>
      </c>
      <c r="L360" s="36">
        <v>694264.08752120205</v>
      </c>
      <c r="M360" s="36">
        <v>685834.97263585299</v>
      </c>
      <c r="N360" s="36">
        <v>677219.63673785399</v>
      </c>
      <c r="O360" s="36">
        <v>668553.18095632002</v>
      </c>
      <c r="P360" s="36">
        <v>659908.49326142902</v>
      </c>
      <c r="Q360" s="36">
        <v>618815.32229025301</v>
      </c>
      <c r="R360" s="36">
        <v>599213.64781490399</v>
      </c>
      <c r="S360" s="36">
        <v>585377.73204754002</v>
      </c>
      <c r="T360" s="36">
        <v>573983.88234190701</v>
      </c>
      <c r="U360" s="36">
        <v>563896.251704594</v>
      </c>
      <c r="V360" s="36">
        <v>562720.08302370994</v>
      </c>
      <c r="W360" s="36">
        <v>561338.16032830102</v>
      </c>
      <c r="X360" s="36">
        <v>559768.00935838197</v>
      </c>
      <c r="Y360" s="36">
        <v>558025.773626543</v>
      </c>
      <c r="Z360" s="36">
        <v>556126.33529309498</v>
      </c>
      <c r="AA360" s="36">
        <v>556126.33529309498</v>
      </c>
      <c r="AB360" s="36">
        <v>556126.33529309498</v>
      </c>
      <c r="AC360" s="36">
        <v>556126.33529309498</v>
      </c>
      <c r="AD360" s="36">
        <v>556126.33529309498</v>
      </c>
      <c r="AE360" s="36">
        <v>556126.33529309498</v>
      </c>
      <c r="AF360" s="36">
        <v>556126.33529309498</v>
      </c>
      <c r="AG360" s="36">
        <v>556126.33529309498</v>
      </c>
      <c r="AH360" s="36">
        <v>556126.33529309498</v>
      </c>
      <c r="AI360" s="36">
        <v>556126.33529309498</v>
      </c>
    </row>
    <row r="361" spans="1:35" customFormat="1" x14ac:dyDescent="0.15">
      <c r="A361" t="s">
        <v>58</v>
      </c>
      <c r="B361" t="s">
        <v>52</v>
      </c>
      <c r="C361" t="s">
        <v>68</v>
      </c>
      <c r="D361">
        <v>2025</v>
      </c>
      <c r="E361">
        <v>1</v>
      </c>
      <c r="F361" s="36"/>
      <c r="G361" s="36"/>
      <c r="H361" s="36"/>
      <c r="I361" s="36"/>
      <c r="J361" s="36"/>
      <c r="K361" s="36">
        <v>702230.15959760896</v>
      </c>
      <c r="L361" s="36">
        <v>694264.08752120205</v>
      </c>
      <c r="M361" s="36">
        <v>685834.97263585299</v>
      </c>
      <c r="N361" s="36">
        <v>677219.63673785399</v>
      </c>
      <c r="O361" s="36">
        <v>668553.18095632002</v>
      </c>
      <c r="P361" s="36">
        <v>659908.49326142902</v>
      </c>
      <c r="Q361" s="36">
        <v>618815.32229025301</v>
      </c>
      <c r="R361" s="36">
        <v>599213.64781490399</v>
      </c>
      <c r="S361" s="36">
        <v>585377.73204754002</v>
      </c>
      <c r="T361" s="36">
        <v>573983.88234190701</v>
      </c>
      <c r="U361" s="36">
        <v>563896.251704594</v>
      </c>
      <c r="V361" s="36">
        <v>562720.08302370994</v>
      </c>
      <c r="W361" s="36">
        <v>561338.16032830102</v>
      </c>
      <c r="X361" s="36">
        <v>559768.00935838197</v>
      </c>
      <c r="Y361" s="36">
        <v>558025.773626543</v>
      </c>
      <c r="Z361" s="36">
        <v>556126.33529309498</v>
      </c>
      <c r="AA361" s="36">
        <v>556126.33529309498</v>
      </c>
      <c r="AB361" s="36">
        <v>556126.33529309498</v>
      </c>
      <c r="AC361" s="36">
        <v>556126.33529309498</v>
      </c>
      <c r="AD361" s="36">
        <v>556126.33529309498</v>
      </c>
      <c r="AE361" s="36">
        <v>556126.33529309498</v>
      </c>
      <c r="AF361" s="36">
        <v>556126.33529309498</v>
      </c>
      <c r="AG361" s="36">
        <v>556126.33529309498</v>
      </c>
      <c r="AH361" s="36">
        <v>556126.33529309498</v>
      </c>
      <c r="AI361" s="36">
        <v>556126.33529309498</v>
      </c>
    </row>
    <row r="362" spans="1:35" customFormat="1" x14ac:dyDescent="0.15">
      <c r="A362" t="s">
        <v>58</v>
      </c>
      <c r="B362" t="s">
        <v>52</v>
      </c>
      <c r="C362" t="s">
        <v>68</v>
      </c>
      <c r="D362">
        <v>2026</v>
      </c>
      <c r="E362">
        <v>1</v>
      </c>
      <c r="F362" s="36"/>
      <c r="G362" s="36"/>
      <c r="H362" s="36"/>
      <c r="I362" s="36"/>
      <c r="J362" s="36"/>
      <c r="K362" s="36"/>
      <c r="L362" s="36">
        <v>531642.91777682502</v>
      </c>
      <c r="M362" s="36">
        <v>525188.1993023</v>
      </c>
      <c r="N362" s="36">
        <v>518590.87935335498</v>
      </c>
      <c r="O362" s="36">
        <v>511954.413603083</v>
      </c>
      <c r="P362" s="36">
        <v>505334.617084742</v>
      </c>
      <c r="Q362" s="36">
        <v>473866.91810895398</v>
      </c>
      <c r="R362" s="36">
        <v>458856.64809975098</v>
      </c>
      <c r="S362" s="36">
        <v>448261.592470503</v>
      </c>
      <c r="T362" s="36">
        <v>439536.58478093601</v>
      </c>
      <c r="U362" s="36">
        <v>431811.83352003701</v>
      </c>
      <c r="V362" s="36">
        <v>430911.16508486599</v>
      </c>
      <c r="W362" s="36">
        <v>429852.93749231898</v>
      </c>
      <c r="X362" s="36">
        <v>428650.57133511599</v>
      </c>
      <c r="Y362" s="36">
        <v>427316.42874502798</v>
      </c>
      <c r="Z362" s="36">
        <v>425861.90595480701</v>
      </c>
      <c r="AA362" s="36">
        <v>425861.90595480701</v>
      </c>
      <c r="AB362" s="36">
        <v>425861.90595480701</v>
      </c>
      <c r="AC362" s="36">
        <v>425861.90595480701</v>
      </c>
      <c r="AD362" s="36">
        <v>425861.90595480701</v>
      </c>
      <c r="AE362" s="36">
        <v>425861.90595480701</v>
      </c>
      <c r="AF362" s="36">
        <v>425861.90595480701</v>
      </c>
      <c r="AG362" s="36">
        <v>425861.90595480701</v>
      </c>
      <c r="AH362" s="36">
        <v>425861.90595480701</v>
      </c>
      <c r="AI362" s="36">
        <v>425861.90595480701</v>
      </c>
    </row>
    <row r="363" spans="1:35" customFormat="1" x14ac:dyDescent="0.15">
      <c r="A363" t="s">
        <v>58</v>
      </c>
      <c r="B363" t="s">
        <v>52</v>
      </c>
      <c r="C363" t="s">
        <v>68</v>
      </c>
      <c r="D363">
        <v>2027</v>
      </c>
      <c r="E363">
        <v>1</v>
      </c>
      <c r="F363" s="36"/>
      <c r="G363" s="36"/>
      <c r="H363" s="36"/>
      <c r="I363" s="36"/>
      <c r="J363" s="36"/>
      <c r="K363" s="36"/>
      <c r="L363" s="36"/>
      <c r="M363" s="36">
        <v>525188.1993023</v>
      </c>
      <c r="N363" s="36">
        <v>518590.87935335498</v>
      </c>
      <c r="O363" s="36">
        <v>511954.41360308201</v>
      </c>
      <c r="P363" s="36">
        <v>505334.617084742</v>
      </c>
      <c r="Q363" s="36">
        <v>473866.91810895299</v>
      </c>
      <c r="R363" s="36">
        <v>458856.64809974999</v>
      </c>
      <c r="S363" s="36">
        <v>448261.592470503</v>
      </c>
      <c r="T363" s="36">
        <v>439536.58478093601</v>
      </c>
      <c r="U363" s="36">
        <v>431811.83352003602</v>
      </c>
      <c r="V363" s="36">
        <v>430911.16508486599</v>
      </c>
      <c r="W363" s="36">
        <v>429852.93749231898</v>
      </c>
      <c r="X363" s="36">
        <v>428650.571335115</v>
      </c>
      <c r="Y363" s="36">
        <v>427316.42874502798</v>
      </c>
      <c r="Z363" s="36">
        <v>425861.90595480701</v>
      </c>
      <c r="AA363" s="36">
        <v>425861.90595480701</v>
      </c>
      <c r="AB363" s="36">
        <v>425861.90595480701</v>
      </c>
      <c r="AC363" s="36">
        <v>425861.90595480701</v>
      </c>
      <c r="AD363" s="36">
        <v>425861.90595480701</v>
      </c>
      <c r="AE363" s="36">
        <v>425861.90595480701</v>
      </c>
      <c r="AF363" s="36">
        <v>425861.90595480701</v>
      </c>
      <c r="AG363" s="36">
        <v>425861.90595480701</v>
      </c>
      <c r="AH363" s="36">
        <v>425861.90595480701</v>
      </c>
      <c r="AI363" s="36">
        <v>425861.90595480701</v>
      </c>
    </row>
    <row r="364" spans="1:35" customFormat="1" x14ac:dyDescent="0.15">
      <c r="A364" t="s">
        <v>58</v>
      </c>
      <c r="B364" t="s">
        <v>52</v>
      </c>
      <c r="C364" t="s">
        <v>68</v>
      </c>
      <c r="D364">
        <v>2028</v>
      </c>
      <c r="E364">
        <v>1</v>
      </c>
      <c r="F364" s="36"/>
      <c r="G364" s="36"/>
      <c r="H364" s="36"/>
      <c r="I364" s="36"/>
      <c r="J364" s="36"/>
      <c r="K364" s="36"/>
      <c r="L364" s="36"/>
      <c r="M364" s="36"/>
      <c r="N364" s="36">
        <v>518590.87935335498</v>
      </c>
      <c r="O364" s="36">
        <v>511954.41360308201</v>
      </c>
      <c r="P364" s="36">
        <v>505334.617084742</v>
      </c>
      <c r="Q364" s="36">
        <v>473866.91810895299</v>
      </c>
      <c r="R364" s="36">
        <v>458856.64809974999</v>
      </c>
      <c r="S364" s="36">
        <v>448261.592470503</v>
      </c>
      <c r="T364" s="36">
        <v>439536.58478093601</v>
      </c>
      <c r="U364" s="36">
        <v>431811.83352003602</v>
      </c>
      <c r="V364" s="36">
        <v>430911.16508486599</v>
      </c>
      <c r="W364" s="36">
        <v>429852.93749231898</v>
      </c>
      <c r="X364" s="36">
        <v>428650.571335115</v>
      </c>
      <c r="Y364" s="36">
        <v>427316.42874502798</v>
      </c>
      <c r="Z364" s="36">
        <v>425861.90595480701</v>
      </c>
      <c r="AA364" s="36">
        <v>425861.90595480701</v>
      </c>
      <c r="AB364" s="36">
        <v>425861.90595480701</v>
      </c>
      <c r="AC364" s="36">
        <v>425861.90595480701</v>
      </c>
      <c r="AD364" s="36">
        <v>425861.90595480701</v>
      </c>
      <c r="AE364" s="36">
        <v>425861.90595480701</v>
      </c>
      <c r="AF364" s="36">
        <v>425861.90595480701</v>
      </c>
      <c r="AG364" s="36">
        <v>425861.90595480701</v>
      </c>
      <c r="AH364" s="36">
        <v>425861.90595480701</v>
      </c>
      <c r="AI364" s="36">
        <v>425861.90595480701</v>
      </c>
    </row>
    <row r="365" spans="1:35" customFormat="1" x14ac:dyDescent="0.15">
      <c r="A365" t="s">
        <v>58</v>
      </c>
      <c r="B365" t="s">
        <v>52</v>
      </c>
      <c r="C365" t="s">
        <v>68</v>
      </c>
      <c r="D365">
        <v>2029</v>
      </c>
      <c r="E365">
        <v>1</v>
      </c>
      <c r="F365" s="36"/>
      <c r="G365" s="36"/>
      <c r="H365" s="36"/>
      <c r="I365" s="36"/>
      <c r="J365" s="36"/>
      <c r="K365" s="36"/>
      <c r="L365" s="36"/>
      <c r="M365" s="36"/>
      <c r="N365" s="36"/>
      <c r="O365" s="36">
        <v>511954.413603083</v>
      </c>
      <c r="P365" s="36">
        <v>505334.61708474299</v>
      </c>
      <c r="Q365" s="36">
        <v>473866.91810895398</v>
      </c>
      <c r="R365" s="36">
        <v>458856.64809975098</v>
      </c>
      <c r="S365" s="36">
        <v>448261.592470503</v>
      </c>
      <c r="T365" s="36">
        <v>439536.58478093601</v>
      </c>
      <c r="U365" s="36">
        <v>431811.83352003701</v>
      </c>
      <c r="V365" s="36">
        <v>430911.16508486698</v>
      </c>
      <c r="W365" s="36">
        <v>429852.93749232002</v>
      </c>
      <c r="X365" s="36">
        <v>428650.57133511599</v>
      </c>
      <c r="Y365" s="36">
        <v>427316.42874502798</v>
      </c>
      <c r="Z365" s="36">
        <v>425861.90595480701</v>
      </c>
      <c r="AA365" s="36">
        <v>425861.90595480701</v>
      </c>
      <c r="AB365" s="36">
        <v>425861.90595480701</v>
      </c>
      <c r="AC365" s="36">
        <v>425861.90595480701</v>
      </c>
      <c r="AD365" s="36">
        <v>425861.90595480701</v>
      </c>
      <c r="AE365" s="36">
        <v>425861.90595480701</v>
      </c>
      <c r="AF365" s="36">
        <v>425861.90595480701</v>
      </c>
      <c r="AG365" s="36">
        <v>425861.90595480701</v>
      </c>
      <c r="AH365" s="36">
        <v>425861.90595480701</v>
      </c>
      <c r="AI365" s="36">
        <v>425861.90595480701</v>
      </c>
    </row>
    <row r="366" spans="1:35" customFormat="1" x14ac:dyDescent="0.15">
      <c r="A366" t="s">
        <v>58</v>
      </c>
      <c r="B366" t="s">
        <v>52</v>
      </c>
      <c r="C366" t="s">
        <v>68</v>
      </c>
      <c r="D366">
        <v>2030</v>
      </c>
      <c r="E366">
        <v>1</v>
      </c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>
        <v>505334.61708474299</v>
      </c>
      <c r="Q366" s="36">
        <v>473866.91810895398</v>
      </c>
      <c r="R366" s="36">
        <v>458856.64809975098</v>
      </c>
      <c r="S366" s="36">
        <v>448261.59247050399</v>
      </c>
      <c r="T366" s="36">
        <v>439536.58478093601</v>
      </c>
      <c r="U366" s="36">
        <v>431811.83352003701</v>
      </c>
      <c r="V366" s="36">
        <v>430911.16508486698</v>
      </c>
      <c r="W366" s="36">
        <v>429852.93749232002</v>
      </c>
      <c r="X366" s="36">
        <v>428650.57133511599</v>
      </c>
      <c r="Y366" s="36">
        <v>427316.42874502903</v>
      </c>
      <c r="Z366" s="36">
        <v>425861.905954808</v>
      </c>
      <c r="AA366" s="36">
        <v>425861.905954808</v>
      </c>
      <c r="AB366" s="36">
        <v>425861.905954808</v>
      </c>
      <c r="AC366" s="36">
        <v>425861.905954808</v>
      </c>
      <c r="AD366" s="36">
        <v>425861.905954808</v>
      </c>
      <c r="AE366" s="36">
        <v>425861.905954808</v>
      </c>
      <c r="AF366" s="36">
        <v>425861.905954808</v>
      </c>
      <c r="AG366" s="36">
        <v>425861.905954808</v>
      </c>
      <c r="AH366" s="36">
        <v>425861.905954808</v>
      </c>
      <c r="AI366" s="36">
        <v>425861.905954808</v>
      </c>
    </row>
    <row r="367" spans="1:35" customFormat="1" x14ac:dyDescent="0.15">
      <c r="A367" t="s">
        <v>58</v>
      </c>
      <c r="B367" t="s">
        <v>52</v>
      </c>
      <c r="C367" t="s">
        <v>68</v>
      </c>
      <c r="D367">
        <v>2031</v>
      </c>
      <c r="E367">
        <v>1</v>
      </c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>
        <v>3945835.20810817</v>
      </c>
      <c r="R367" s="36">
        <v>3820846.4198595998</v>
      </c>
      <c r="S367" s="36">
        <v>3732622.6128452099</v>
      </c>
      <c r="T367" s="36">
        <v>3659970.4794785301</v>
      </c>
      <c r="U367" s="36">
        <v>3595647.3661015299</v>
      </c>
      <c r="V367" s="36">
        <v>3588147.6038549701</v>
      </c>
      <c r="W367" s="36">
        <v>3579335.86466556</v>
      </c>
      <c r="X367" s="36">
        <v>3569323.900262</v>
      </c>
      <c r="Y367" s="36">
        <v>3558214.6486906698</v>
      </c>
      <c r="Z367" s="36">
        <v>3546103.0050681201</v>
      </c>
      <c r="AA367" s="36">
        <v>3546103.0050681201</v>
      </c>
      <c r="AB367" s="36">
        <v>3546103.0050681201</v>
      </c>
      <c r="AC367" s="36">
        <v>3546103.0050681201</v>
      </c>
      <c r="AD367" s="36">
        <v>3546103.0050681201</v>
      </c>
      <c r="AE367" s="36">
        <v>3546103.0050681201</v>
      </c>
      <c r="AF367" s="36">
        <v>3546103.0050681201</v>
      </c>
      <c r="AG367" s="36">
        <v>3546103.0050681201</v>
      </c>
      <c r="AH367" s="36">
        <v>3546103.0050681201</v>
      </c>
      <c r="AI367" s="36">
        <v>3546103.0050681201</v>
      </c>
    </row>
    <row r="368" spans="1:35" customFormat="1" x14ac:dyDescent="0.15">
      <c r="A368" t="s">
        <v>58</v>
      </c>
      <c r="B368" t="s">
        <v>52</v>
      </c>
      <c r="C368" t="s">
        <v>68</v>
      </c>
      <c r="D368">
        <v>2032</v>
      </c>
      <c r="E368">
        <v>1</v>
      </c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>
        <v>3820846.4198595998</v>
      </c>
      <c r="S368" s="36">
        <v>3732622.6128452099</v>
      </c>
      <c r="T368" s="36">
        <v>3659970.4794785301</v>
      </c>
      <c r="U368" s="36">
        <v>3595647.3661015299</v>
      </c>
      <c r="V368" s="36">
        <v>3588147.6038549701</v>
      </c>
      <c r="W368" s="36">
        <v>3579335.86466556</v>
      </c>
      <c r="X368" s="36">
        <v>3569323.900262</v>
      </c>
      <c r="Y368" s="36">
        <v>3558214.6486906698</v>
      </c>
      <c r="Z368" s="36">
        <v>3546103.0050681201</v>
      </c>
      <c r="AA368" s="36">
        <v>3546103.0050681201</v>
      </c>
      <c r="AB368" s="36">
        <v>3546103.0050681201</v>
      </c>
      <c r="AC368" s="36">
        <v>3546103.0050681201</v>
      </c>
      <c r="AD368" s="36">
        <v>3546103.0050681201</v>
      </c>
      <c r="AE368" s="36">
        <v>3546103.0050681201</v>
      </c>
      <c r="AF368" s="36">
        <v>3546103.0050681201</v>
      </c>
      <c r="AG368" s="36">
        <v>3546103.0050681201</v>
      </c>
      <c r="AH368" s="36">
        <v>3546103.0050681201</v>
      </c>
      <c r="AI368" s="36">
        <v>3546103.0050681201</v>
      </c>
    </row>
    <row r="369" spans="1:35" customFormat="1" x14ac:dyDescent="0.15">
      <c r="A369" t="s">
        <v>58</v>
      </c>
      <c r="B369" t="s">
        <v>52</v>
      </c>
      <c r="C369" t="s">
        <v>68</v>
      </c>
      <c r="D369">
        <v>2033</v>
      </c>
      <c r="E369">
        <v>1</v>
      </c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>
        <v>3732622.6128452099</v>
      </c>
      <c r="T369" s="36">
        <v>3659970.4794785301</v>
      </c>
      <c r="U369" s="36">
        <v>3595647.3661015299</v>
      </c>
      <c r="V369" s="36">
        <v>3588147.6038549701</v>
      </c>
      <c r="W369" s="36">
        <v>3579335.86466556</v>
      </c>
      <c r="X369" s="36">
        <v>3569323.900262</v>
      </c>
      <c r="Y369" s="36">
        <v>3558214.6486906698</v>
      </c>
      <c r="Z369" s="36">
        <v>3546103.0050681299</v>
      </c>
      <c r="AA369" s="36">
        <v>3546103.0050681299</v>
      </c>
      <c r="AB369" s="36">
        <v>3546103.0050681299</v>
      </c>
      <c r="AC369" s="36">
        <v>3546103.0050681299</v>
      </c>
      <c r="AD369" s="36">
        <v>3546103.0050681299</v>
      </c>
      <c r="AE369" s="36">
        <v>3546103.0050681299</v>
      </c>
      <c r="AF369" s="36">
        <v>3546103.0050681299</v>
      </c>
      <c r="AG369" s="36">
        <v>3546103.0050681299</v>
      </c>
      <c r="AH369" s="36">
        <v>3546103.0050681299</v>
      </c>
      <c r="AI369" s="36">
        <v>3546103.0050681299</v>
      </c>
    </row>
    <row r="370" spans="1:35" customFormat="1" x14ac:dyDescent="0.15">
      <c r="A370" t="s">
        <v>58</v>
      </c>
      <c r="B370" t="s">
        <v>52</v>
      </c>
      <c r="C370" t="s">
        <v>68</v>
      </c>
      <c r="D370">
        <v>2034</v>
      </c>
      <c r="E370">
        <v>1</v>
      </c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>
        <v>3659970.4794785301</v>
      </c>
      <c r="U370" s="36">
        <v>3595647.3661015299</v>
      </c>
      <c r="V370" s="36">
        <v>3588147.6038549701</v>
      </c>
      <c r="W370" s="36">
        <v>3579335.86466556</v>
      </c>
      <c r="X370" s="36">
        <v>3569323.900262</v>
      </c>
      <c r="Y370" s="36">
        <v>3558214.6486906698</v>
      </c>
      <c r="Z370" s="36">
        <v>3546103.0050681201</v>
      </c>
      <c r="AA370" s="36">
        <v>3546103.0050681201</v>
      </c>
      <c r="AB370" s="36">
        <v>3546103.0050681201</v>
      </c>
      <c r="AC370" s="36">
        <v>3546103.0050681201</v>
      </c>
      <c r="AD370" s="36">
        <v>3546103.0050681201</v>
      </c>
      <c r="AE370" s="36">
        <v>3546103.0050681201</v>
      </c>
      <c r="AF370" s="36">
        <v>3546103.0050681201</v>
      </c>
      <c r="AG370" s="36">
        <v>3546103.0050681201</v>
      </c>
      <c r="AH370" s="36">
        <v>3546103.0050681201</v>
      </c>
      <c r="AI370" s="36">
        <v>3546103.0050681201</v>
      </c>
    </row>
    <row r="371" spans="1:35" customFormat="1" x14ac:dyDescent="0.15">
      <c r="A371" t="s">
        <v>58</v>
      </c>
      <c r="B371" t="s">
        <v>52</v>
      </c>
      <c r="C371" t="s">
        <v>68</v>
      </c>
      <c r="D371">
        <v>2035</v>
      </c>
      <c r="E371">
        <v>1</v>
      </c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>
        <v>3595647.3661015299</v>
      </c>
      <c r="V371" s="36">
        <v>3588147.6038549701</v>
      </c>
      <c r="W371" s="36">
        <v>3579335.86466556</v>
      </c>
      <c r="X371" s="36">
        <v>3569323.900262</v>
      </c>
      <c r="Y371" s="36">
        <v>3558214.6486906698</v>
      </c>
      <c r="Z371" s="36">
        <v>3546103.0050681201</v>
      </c>
      <c r="AA371" s="36">
        <v>3546103.0050681201</v>
      </c>
      <c r="AB371" s="36">
        <v>3546103.0050681201</v>
      </c>
      <c r="AC371" s="36">
        <v>3546103.0050681201</v>
      </c>
      <c r="AD371" s="36">
        <v>3546103.0050681201</v>
      </c>
      <c r="AE371" s="36">
        <v>3546103.0050681201</v>
      </c>
      <c r="AF371" s="36">
        <v>3546103.0050681201</v>
      </c>
      <c r="AG371" s="36">
        <v>3546103.0050681201</v>
      </c>
      <c r="AH371" s="36">
        <v>3546103.0050681201</v>
      </c>
      <c r="AI371" s="36">
        <v>3546103.0050681201</v>
      </c>
    </row>
    <row r="372" spans="1:35" customFormat="1" x14ac:dyDescent="0.15">
      <c r="A372" t="s">
        <v>58</v>
      </c>
      <c r="B372" t="s">
        <v>52</v>
      </c>
      <c r="C372" t="s">
        <v>68</v>
      </c>
      <c r="D372">
        <v>2036</v>
      </c>
      <c r="E372">
        <v>1</v>
      </c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>
        <v>397737.01602316299</v>
      </c>
      <c r="W372" s="36">
        <v>396760.25719434401</v>
      </c>
      <c r="X372" s="36">
        <v>395650.45645980199</v>
      </c>
      <c r="Y372" s="36">
        <v>394419.02423959901</v>
      </c>
      <c r="Z372" s="36">
        <v>393076.47941552597</v>
      </c>
      <c r="AA372" s="36">
        <v>393076.47941552597</v>
      </c>
      <c r="AB372" s="36">
        <v>393076.47941552597</v>
      </c>
      <c r="AC372" s="36">
        <v>393076.47941552597</v>
      </c>
      <c r="AD372" s="36">
        <v>393076.47941552597</v>
      </c>
      <c r="AE372" s="36">
        <v>393076.47941552597</v>
      </c>
      <c r="AF372" s="36">
        <v>393076.47941552597</v>
      </c>
      <c r="AG372" s="36">
        <v>393076.47941552597</v>
      </c>
      <c r="AH372" s="36">
        <v>393076.47941552597</v>
      </c>
      <c r="AI372" s="36">
        <v>393076.47941552597</v>
      </c>
    </row>
    <row r="373" spans="1:35" customFormat="1" x14ac:dyDescent="0.15">
      <c r="A373" t="s">
        <v>58</v>
      </c>
      <c r="B373" t="s">
        <v>52</v>
      </c>
      <c r="C373" t="s">
        <v>68</v>
      </c>
      <c r="D373">
        <v>2037</v>
      </c>
      <c r="E373">
        <v>1</v>
      </c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>
        <v>396760.25719434803</v>
      </c>
      <c r="X373" s="36">
        <v>395650.45645980601</v>
      </c>
      <c r="Y373" s="36">
        <v>394419.02423960302</v>
      </c>
      <c r="Z373" s="36">
        <v>393076.479415529</v>
      </c>
      <c r="AA373" s="36">
        <v>393076.479415529</v>
      </c>
      <c r="AB373" s="36">
        <v>393076.479415529</v>
      </c>
      <c r="AC373" s="36">
        <v>393076.479415529</v>
      </c>
      <c r="AD373" s="36">
        <v>393076.479415529</v>
      </c>
      <c r="AE373" s="36">
        <v>393076.479415529</v>
      </c>
      <c r="AF373" s="36">
        <v>393076.479415529</v>
      </c>
      <c r="AG373" s="36">
        <v>393076.479415529</v>
      </c>
      <c r="AH373" s="36">
        <v>393076.479415529</v>
      </c>
      <c r="AI373" s="36">
        <v>393076.479415529</v>
      </c>
    </row>
    <row r="374" spans="1:35" customFormat="1" x14ac:dyDescent="0.15">
      <c r="A374" t="s">
        <v>58</v>
      </c>
      <c r="B374" t="s">
        <v>52</v>
      </c>
      <c r="C374" t="s">
        <v>68</v>
      </c>
      <c r="D374">
        <v>2038</v>
      </c>
      <c r="E374">
        <v>1</v>
      </c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>
        <v>395650.45645980199</v>
      </c>
      <c r="Y374" s="36">
        <v>394419.02423959901</v>
      </c>
      <c r="Z374" s="36">
        <v>393076.47941552597</v>
      </c>
      <c r="AA374" s="36">
        <v>393076.47941552597</v>
      </c>
      <c r="AB374" s="36">
        <v>393076.47941552597</v>
      </c>
      <c r="AC374" s="36">
        <v>393076.47941552597</v>
      </c>
      <c r="AD374" s="36">
        <v>393076.47941552597</v>
      </c>
      <c r="AE374" s="36">
        <v>393076.47941552597</v>
      </c>
      <c r="AF374" s="36">
        <v>393076.47941552597</v>
      </c>
      <c r="AG374" s="36">
        <v>393076.47941552597</v>
      </c>
      <c r="AH374" s="36">
        <v>393076.47941552597</v>
      </c>
      <c r="AI374" s="36">
        <v>393076.47941552597</v>
      </c>
    </row>
    <row r="375" spans="1:35" customFormat="1" x14ac:dyDescent="0.15">
      <c r="A375" t="s">
        <v>58</v>
      </c>
      <c r="B375" t="s">
        <v>52</v>
      </c>
      <c r="C375" t="s">
        <v>68</v>
      </c>
      <c r="D375">
        <v>2039</v>
      </c>
      <c r="E375">
        <v>1</v>
      </c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>
        <v>394419.02423960302</v>
      </c>
      <c r="Z375" s="36">
        <v>393076.479415529</v>
      </c>
      <c r="AA375" s="36">
        <v>393076.479415529</v>
      </c>
      <c r="AB375" s="36">
        <v>393076.479415529</v>
      </c>
      <c r="AC375" s="36">
        <v>393076.479415529</v>
      </c>
      <c r="AD375" s="36">
        <v>393076.479415529</v>
      </c>
      <c r="AE375" s="36">
        <v>393076.479415529</v>
      </c>
      <c r="AF375" s="36">
        <v>393076.479415529</v>
      </c>
      <c r="AG375" s="36">
        <v>393076.479415529</v>
      </c>
      <c r="AH375" s="36">
        <v>393076.479415529</v>
      </c>
      <c r="AI375" s="36">
        <v>393076.479415529</v>
      </c>
    </row>
    <row r="376" spans="1:35" customFormat="1" x14ac:dyDescent="0.15">
      <c r="A376" t="s">
        <v>58</v>
      </c>
      <c r="B376" t="s">
        <v>52</v>
      </c>
      <c r="C376" t="s">
        <v>68</v>
      </c>
      <c r="D376">
        <v>2040</v>
      </c>
      <c r="E376">
        <v>1</v>
      </c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>
        <v>393076.47941552702</v>
      </c>
      <c r="AA376" s="36">
        <v>393076.47941552702</v>
      </c>
      <c r="AB376" s="36">
        <v>393076.47941552702</v>
      </c>
      <c r="AC376" s="36">
        <v>393076.47941552702</v>
      </c>
      <c r="AD376" s="36">
        <v>393076.47941552702</v>
      </c>
      <c r="AE376" s="36">
        <v>393076.47941552702</v>
      </c>
      <c r="AF376" s="36">
        <v>393076.47941552702</v>
      </c>
      <c r="AG376" s="36">
        <v>393076.47941552702</v>
      </c>
      <c r="AH376" s="36">
        <v>393076.47941552702</v>
      </c>
      <c r="AI376" s="36">
        <v>393076.47941552702</v>
      </c>
    </row>
    <row r="377" spans="1:35" customFormat="1" x14ac:dyDescent="0.15">
      <c r="A377" t="s">
        <v>58</v>
      </c>
      <c r="B377" t="s">
        <v>52</v>
      </c>
      <c r="C377" t="s">
        <v>67</v>
      </c>
      <c r="D377">
        <v>2011</v>
      </c>
      <c r="E377">
        <v>1</v>
      </c>
      <c r="F377" s="36">
        <v>1572340.9556160001</v>
      </c>
      <c r="G377" s="36">
        <v>1572340.9556160001</v>
      </c>
      <c r="H377" s="36">
        <v>1572340.9556160001</v>
      </c>
      <c r="I377" s="36">
        <v>1572340.9556160001</v>
      </c>
      <c r="J377" s="36">
        <v>1572340.9556160001</v>
      </c>
      <c r="K377" s="36">
        <v>1572340.9556160001</v>
      </c>
      <c r="L377" s="36">
        <v>1572340.9556160001</v>
      </c>
      <c r="M377" s="36">
        <v>1572340.9556160001</v>
      </c>
      <c r="N377" s="36">
        <v>1572340.9556160001</v>
      </c>
      <c r="O377" s="36">
        <v>1572340.9556160001</v>
      </c>
      <c r="P377" s="36">
        <v>1572340.9556160001</v>
      </c>
      <c r="Q377" s="36">
        <v>1572340.9556160001</v>
      </c>
      <c r="R377" s="36">
        <v>1572340.9556160001</v>
      </c>
      <c r="S377" s="36">
        <v>1572340.9556160001</v>
      </c>
      <c r="T377" s="36">
        <v>1572340.9556160001</v>
      </c>
      <c r="U377" s="36">
        <v>1572340.9556160001</v>
      </c>
      <c r="V377" s="36">
        <v>1572340.9556160001</v>
      </c>
      <c r="W377" s="36">
        <v>1572340.9556160001</v>
      </c>
      <c r="X377" s="36">
        <v>1572340.9556160001</v>
      </c>
      <c r="Y377" s="36">
        <v>1572340.9556160001</v>
      </c>
      <c r="Z377" s="36">
        <v>1572340.9556160001</v>
      </c>
      <c r="AA377" s="36"/>
      <c r="AB377" s="36"/>
      <c r="AC377" s="36"/>
      <c r="AD377" s="36"/>
      <c r="AE377" s="36"/>
      <c r="AF377" s="36"/>
      <c r="AG377" s="36"/>
      <c r="AH377" s="36"/>
      <c r="AI377" s="36"/>
    </row>
    <row r="378" spans="1:35" customFormat="1" x14ac:dyDescent="0.15">
      <c r="A378" t="s">
        <v>58</v>
      </c>
      <c r="B378" t="s">
        <v>52</v>
      </c>
      <c r="C378" t="s">
        <v>67</v>
      </c>
      <c r="D378">
        <v>2012</v>
      </c>
      <c r="E378">
        <v>1</v>
      </c>
      <c r="F378" s="36">
        <v>3616384.1979168002</v>
      </c>
      <c r="G378" s="36">
        <v>3616384.1979168002</v>
      </c>
      <c r="H378" s="36">
        <v>3616384.1979168002</v>
      </c>
      <c r="I378" s="36">
        <v>3616384.1979168002</v>
      </c>
      <c r="J378" s="36">
        <v>3616384.1979168002</v>
      </c>
      <c r="K378" s="36">
        <v>3616384.1979168002</v>
      </c>
      <c r="L378" s="36">
        <v>3616384.1979168002</v>
      </c>
      <c r="M378" s="36">
        <v>3616384.1979168002</v>
      </c>
      <c r="N378" s="36">
        <v>3616384.1979168002</v>
      </c>
      <c r="O378" s="36">
        <v>3616384.1979168002</v>
      </c>
      <c r="P378" s="36">
        <v>3616384.1979168002</v>
      </c>
      <c r="Q378" s="36">
        <v>3616384.1979168002</v>
      </c>
      <c r="R378" s="36">
        <v>3616384.1979168002</v>
      </c>
      <c r="S378" s="36">
        <v>3616384.1979168002</v>
      </c>
      <c r="T378" s="36">
        <v>3616384.1979168002</v>
      </c>
      <c r="U378" s="36">
        <v>3616384.1979168002</v>
      </c>
      <c r="V378" s="36">
        <v>3616384.1979168002</v>
      </c>
      <c r="W378" s="36">
        <v>3616384.1979168002</v>
      </c>
      <c r="X378" s="36">
        <v>3616384.1979168002</v>
      </c>
      <c r="Y378" s="36">
        <v>3616384.1979168002</v>
      </c>
      <c r="Z378" s="36">
        <v>3616384.1979168002</v>
      </c>
      <c r="AA378" s="36">
        <v>3616384.1979168002</v>
      </c>
      <c r="AB378" s="36"/>
      <c r="AC378" s="36"/>
      <c r="AD378" s="36"/>
      <c r="AE378" s="36"/>
      <c r="AF378" s="36"/>
      <c r="AG378" s="36"/>
      <c r="AH378" s="36"/>
      <c r="AI378" s="36"/>
    </row>
    <row r="379" spans="1:35" customFormat="1" x14ac:dyDescent="0.15">
      <c r="A379" t="s">
        <v>58</v>
      </c>
      <c r="B379" t="s">
        <v>52</v>
      </c>
      <c r="C379" t="s">
        <v>67</v>
      </c>
      <c r="D379">
        <v>2020</v>
      </c>
      <c r="E379">
        <v>1</v>
      </c>
      <c r="F379" s="36">
        <v>1082334.2023384599</v>
      </c>
      <c r="G379" s="36">
        <v>1082334.2023384599</v>
      </c>
      <c r="H379" s="36">
        <v>1082334.2023384599</v>
      </c>
      <c r="I379" s="36">
        <v>1082334.2023384599</v>
      </c>
      <c r="J379" s="36">
        <v>1082334.2023384599</v>
      </c>
      <c r="K379" s="36">
        <v>1082334.2023384599</v>
      </c>
      <c r="L379" s="36">
        <v>1082334.2023384599</v>
      </c>
      <c r="M379" s="36">
        <v>1082334.2023384599</v>
      </c>
      <c r="N379" s="36">
        <v>1082334.2023384599</v>
      </c>
      <c r="O379" s="36">
        <v>1082334.2023384599</v>
      </c>
      <c r="P379" s="36">
        <v>1082334.2023384599</v>
      </c>
      <c r="Q379" s="36">
        <v>1082334.2023384599</v>
      </c>
      <c r="R379" s="36">
        <v>1082334.2023384599</v>
      </c>
      <c r="S379" s="36">
        <v>1082334.2023384599</v>
      </c>
      <c r="T379" s="36">
        <v>1082334.2023384599</v>
      </c>
      <c r="U379" s="36">
        <v>1082334.2023384599</v>
      </c>
      <c r="V379" s="36">
        <v>1082334.2023384599</v>
      </c>
      <c r="W379" s="36">
        <v>1082334.2023384599</v>
      </c>
      <c r="X379" s="36">
        <v>1082334.2023384599</v>
      </c>
      <c r="Y379" s="36">
        <v>1082334.2023384599</v>
      </c>
      <c r="Z379" s="36">
        <v>1082334.2023384599</v>
      </c>
      <c r="AA379" s="36">
        <v>963639.57406831998</v>
      </c>
      <c r="AB379" s="36">
        <v>937805.58780219499</v>
      </c>
      <c r="AC379" s="36">
        <v>925144.41117839306</v>
      </c>
      <c r="AD379" s="36">
        <v>917247.01080457796</v>
      </c>
      <c r="AE379" s="36">
        <v>917247.01080457796</v>
      </c>
      <c r="AF379" s="36">
        <v>917247.01080457796</v>
      </c>
      <c r="AG379" s="36">
        <v>917247.01080457796</v>
      </c>
      <c r="AH379" s="36">
        <v>917247.01080457796</v>
      </c>
      <c r="AI379" s="36">
        <v>917247.01080457796</v>
      </c>
    </row>
    <row r="380" spans="1:35" customFormat="1" x14ac:dyDescent="0.15">
      <c r="A380" t="s">
        <v>58</v>
      </c>
      <c r="B380" t="s">
        <v>52</v>
      </c>
      <c r="C380" t="s">
        <v>67</v>
      </c>
      <c r="D380">
        <v>2041</v>
      </c>
      <c r="E380">
        <v>1</v>
      </c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>
        <v>3415405.6369601302</v>
      </c>
      <c r="AB380" s="36">
        <v>3358051.72992686</v>
      </c>
      <c r="AC380" s="36">
        <v>3329942.7133959699</v>
      </c>
      <c r="AD380" s="36">
        <v>3312409.7333061602</v>
      </c>
      <c r="AE380" s="36">
        <v>3312409.7333061602</v>
      </c>
      <c r="AF380" s="36">
        <v>3312409.7333061602</v>
      </c>
      <c r="AG380" s="36">
        <v>3312409.7333061602</v>
      </c>
      <c r="AH380" s="36">
        <v>3312409.7333061602</v>
      </c>
      <c r="AI380" s="36">
        <v>3312409.7333061602</v>
      </c>
    </row>
    <row r="381" spans="1:35" customFormat="1" x14ac:dyDescent="0.15">
      <c r="A381" t="s">
        <v>58</v>
      </c>
      <c r="B381" t="s">
        <v>52</v>
      </c>
      <c r="C381" t="s">
        <v>67</v>
      </c>
      <c r="D381">
        <v>2042</v>
      </c>
      <c r="E381">
        <v>1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>
        <v>4819895.8019217001</v>
      </c>
      <c r="AC381" s="36">
        <v>4789862.7369785002</v>
      </c>
      <c r="AD381" s="36">
        <v>4771129.6329901004</v>
      </c>
      <c r="AE381" s="36">
        <v>4771129.6329901004</v>
      </c>
      <c r="AF381" s="36">
        <v>4771129.6329901004</v>
      </c>
      <c r="AG381" s="36">
        <v>4771129.6329901004</v>
      </c>
      <c r="AH381" s="36">
        <v>4771129.6329901004</v>
      </c>
      <c r="AI381" s="36">
        <v>4771129.6329901004</v>
      </c>
    </row>
    <row r="382" spans="1:35" x14ac:dyDescent="0.15">
      <c r="A382" s="36" t="s">
        <v>58</v>
      </c>
      <c r="B382" s="36" t="s">
        <v>52</v>
      </c>
      <c r="C382" s="36" t="s">
        <v>67</v>
      </c>
      <c r="D382" s="36">
        <v>2043</v>
      </c>
      <c r="E382" s="36">
        <v>1</v>
      </c>
      <c r="AC382" s="36">
        <v>2194497.6370144999</v>
      </c>
      <c r="AD382" s="36">
        <v>2175764.5330261001</v>
      </c>
      <c r="AE382" s="36">
        <v>2175764.5330261001</v>
      </c>
      <c r="AF382" s="36">
        <v>2175764.5330261001</v>
      </c>
      <c r="AG382" s="36">
        <v>2175764.5330261001</v>
      </c>
      <c r="AH382" s="36">
        <v>2175764.5330261001</v>
      </c>
      <c r="AI382" s="36">
        <v>2175764.5330261001</v>
      </c>
    </row>
    <row r="383" spans="1:35" x14ac:dyDescent="0.15">
      <c r="A383" s="36" t="s">
        <v>58</v>
      </c>
      <c r="B383" s="36" t="s">
        <v>52</v>
      </c>
      <c r="C383" s="36" t="s">
        <v>67</v>
      </c>
      <c r="D383" s="36">
        <v>2044</v>
      </c>
      <c r="E383" s="36">
        <v>1</v>
      </c>
      <c r="AD383" s="36">
        <v>2168942.53761535</v>
      </c>
      <c r="AE383" s="36">
        <v>2167441.9802541598</v>
      </c>
      <c r="AF383" s="36">
        <v>2167441.9802541598</v>
      </c>
      <c r="AG383" s="36">
        <v>2167441.9802541598</v>
      </c>
      <c r="AH383" s="36">
        <v>2167441.9802541598</v>
      </c>
      <c r="AI383" s="36">
        <v>2167441.9802541598</v>
      </c>
    </row>
    <row r="384" spans="1:35" x14ac:dyDescent="0.15">
      <c r="A384" s="36" t="s">
        <v>58</v>
      </c>
      <c r="B384" s="36" t="s">
        <v>52</v>
      </c>
      <c r="C384" s="36" t="s">
        <v>67</v>
      </c>
      <c r="D384" s="36">
        <v>2045</v>
      </c>
      <c r="E384" s="36">
        <v>1</v>
      </c>
      <c r="AE384" s="36">
        <v>2089898.0767944299</v>
      </c>
      <c r="AF384" s="36">
        <v>2089898.0767944299</v>
      </c>
      <c r="AG384" s="36">
        <v>2089898.0767944299</v>
      </c>
      <c r="AH384" s="36">
        <v>2089898.0767944299</v>
      </c>
      <c r="AI384" s="36">
        <v>2089898.0767944299</v>
      </c>
    </row>
    <row r="385" spans="1:35" customFormat="1" x14ac:dyDescent="0.15">
      <c r="A385" t="s">
        <v>58</v>
      </c>
      <c r="B385" t="s">
        <v>51</v>
      </c>
      <c r="C385" t="s">
        <v>75</v>
      </c>
      <c r="D385">
        <v>1992</v>
      </c>
      <c r="E385">
        <v>0</v>
      </c>
      <c r="F385" s="36">
        <v>108748401.28848401</v>
      </c>
      <c r="G385" s="36">
        <v>110875090.84344999</v>
      </c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</row>
    <row r="386" spans="1:35" customFormat="1" x14ac:dyDescent="0.15">
      <c r="A386" t="s">
        <v>58</v>
      </c>
      <c r="B386" t="s">
        <v>51</v>
      </c>
      <c r="C386" t="s">
        <v>71</v>
      </c>
      <c r="D386">
        <v>1989</v>
      </c>
      <c r="E386">
        <v>0</v>
      </c>
      <c r="F386" s="36">
        <v>104100072.462255</v>
      </c>
      <c r="G386" s="36">
        <v>86137943.803579599</v>
      </c>
      <c r="H386" s="36">
        <v>86094889.486241296</v>
      </c>
      <c r="I386" s="36">
        <v>82171346.106253907</v>
      </c>
      <c r="J386" s="36">
        <v>87117280.831849501</v>
      </c>
      <c r="K386" s="36">
        <v>87843865.021673396</v>
      </c>
      <c r="L386" s="36">
        <v>91578840.574585199</v>
      </c>
      <c r="M386" s="36">
        <v>95231689.872036397</v>
      </c>
      <c r="N386" s="36">
        <v>89150618.093970597</v>
      </c>
      <c r="O386" s="36">
        <v>97681996.330178902</v>
      </c>
      <c r="P386" s="36">
        <v>96722347.078463197</v>
      </c>
      <c r="Q386" s="36">
        <v>94544638.548801005</v>
      </c>
      <c r="R386" s="36">
        <v>95403408.272151306</v>
      </c>
      <c r="S386" s="36">
        <v>104203925.962586</v>
      </c>
      <c r="T386" s="36">
        <v>100596197.906951</v>
      </c>
      <c r="U386" s="36">
        <v>96733856.479589596</v>
      </c>
      <c r="V386" s="36">
        <v>99685641.789585099</v>
      </c>
      <c r="W386" s="36">
        <v>95677924.618589506</v>
      </c>
      <c r="X386" s="36">
        <v>103544062.52256601</v>
      </c>
      <c r="Y386" s="36">
        <v>88535960.231635004</v>
      </c>
      <c r="Z386" s="36">
        <v>93454567.442431107</v>
      </c>
      <c r="AA386" s="36">
        <v>111798943.832671</v>
      </c>
      <c r="AB386" s="36">
        <v>71422994.027351499</v>
      </c>
      <c r="AC386" s="36">
        <v>79455412.866061598</v>
      </c>
      <c r="AD386" s="36">
        <v>77873703.644997105</v>
      </c>
      <c r="AE386" s="36">
        <v>33017680.260847699</v>
      </c>
      <c r="AF386" s="36">
        <v>33017680.260847699</v>
      </c>
      <c r="AG386" s="36">
        <v>33017680.260847699</v>
      </c>
      <c r="AH386" s="36">
        <v>33017680.260847699</v>
      </c>
      <c r="AI386" s="36">
        <v>33017680.260847699</v>
      </c>
    </row>
    <row r="387" spans="1:35" customFormat="1" x14ac:dyDescent="0.15">
      <c r="A387" t="s">
        <v>58</v>
      </c>
      <c r="B387" t="s">
        <v>51</v>
      </c>
      <c r="C387" t="s">
        <v>70</v>
      </c>
      <c r="D387">
        <v>1991</v>
      </c>
      <c r="E387">
        <v>0</v>
      </c>
      <c r="F387" s="36">
        <v>104414944.379951</v>
      </c>
      <c r="G387" s="36">
        <v>86137943.803579599</v>
      </c>
      <c r="H387" s="36">
        <v>80123199.344718903</v>
      </c>
      <c r="I387" s="36">
        <v>85863818.170729503</v>
      </c>
      <c r="J387" s="36">
        <v>85777094.976823598</v>
      </c>
      <c r="K387" s="36">
        <v>90699389.694127798</v>
      </c>
      <c r="L387" s="36">
        <v>93242713.818295702</v>
      </c>
      <c r="M387" s="36">
        <v>91921524.073140994</v>
      </c>
      <c r="N387" s="36">
        <v>97185579.568433896</v>
      </c>
      <c r="O387" s="36">
        <v>92378661.3638895</v>
      </c>
      <c r="P387" s="36">
        <v>93450667.698866993</v>
      </c>
      <c r="Q387" s="36">
        <v>98789478.446048498</v>
      </c>
      <c r="R387" s="36">
        <v>101518294.83672599</v>
      </c>
      <c r="S387" s="36">
        <v>92539389.151339993</v>
      </c>
      <c r="T387" s="36">
        <v>95203982.262861103</v>
      </c>
      <c r="U387" s="36">
        <v>97478121.452879205</v>
      </c>
      <c r="V387" s="36">
        <v>95243780.305977494</v>
      </c>
      <c r="W387" s="36">
        <v>92137430.478669703</v>
      </c>
      <c r="X387" s="36">
        <v>84847101.006497905</v>
      </c>
      <c r="Y387" s="36">
        <v>103696922.572393</v>
      </c>
      <c r="Z387" s="36">
        <v>98331883.500266999</v>
      </c>
      <c r="AA387" s="36">
        <v>64059107.157097898</v>
      </c>
      <c r="AB387" s="36">
        <v>89678725.984401405</v>
      </c>
      <c r="AC387" s="36">
        <v>64976979.568261497</v>
      </c>
      <c r="AD387" s="36">
        <v>52129167.676398501</v>
      </c>
      <c r="AE387" s="36">
        <v>19094470.513103101</v>
      </c>
      <c r="AF387" s="36">
        <v>19094470.513103101</v>
      </c>
      <c r="AG387" s="36">
        <v>19094470.513103101</v>
      </c>
      <c r="AH387" s="36">
        <v>19094470.513103101</v>
      </c>
      <c r="AI387" s="36">
        <v>19094470.513103101</v>
      </c>
    </row>
    <row r="388" spans="1:35" customFormat="1" x14ac:dyDescent="0.15">
      <c r="A388" t="s">
        <v>58</v>
      </c>
      <c r="B388" t="s">
        <v>51</v>
      </c>
      <c r="C388" t="s">
        <v>69</v>
      </c>
      <c r="D388">
        <v>1991</v>
      </c>
      <c r="E388">
        <v>0</v>
      </c>
      <c r="F388" s="36">
        <v>24153640.577383298</v>
      </c>
      <c r="G388" s="36">
        <v>27015239.721448299</v>
      </c>
      <c r="H388" s="36">
        <v>22408593.9581712</v>
      </c>
      <c r="I388" s="36">
        <v>21766522.090714902</v>
      </c>
      <c r="J388" s="36">
        <v>22028733.794621699</v>
      </c>
      <c r="K388" s="36">
        <v>21463376.170085602</v>
      </c>
      <c r="L388" s="36">
        <v>23556863.2403768</v>
      </c>
      <c r="M388" s="36">
        <v>21844078.752755299</v>
      </c>
      <c r="N388" s="36">
        <v>22622347.2685952</v>
      </c>
      <c r="O388" s="36">
        <v>22088282.883123901</v>
      </c>
      <c r="P388" s="36">
        <v>22352057.1526924</v>
      </c>
      <c r="Q388" s="36">
        <v>22950491.2693487</v>
      </c>
      <c r="R388" s="36">
        <v>23289652.002488799</v>
      </c>
      <c r="S388" s="36">
        <v>22742598.523109201</v>
      </c>
      <c r="T388" s="36">
        <v>21704010.924658701</v>
      </c>
      <c r="U388" s="36">
        <v>19312739.699506301</v>
      </c>
      <c r="V388" s="36">
        <v>18285370.9251904</v>
      </c>
      <c r="W388" s="36">
        <v>16461135.827758599</v>
      </c>
      <c r="X388" s="36">
        <v>18782500.788517199</v>
      </c>
      <c r="Y388" s="36">
        <v>19150322.492772002</v>
      </c>
      <c r="Z388" s="36">
        <v>20229608.471421901</v>
      </c>
      <c r="AA388" s="36">
        <v>15834069.6136711</v>
      </c>
      <c r="AB388" s="36">
        <v>10138892.692653</v>
      </c>
      <c r="AC388" s="36">
        <v>6479508.3001338998</v>
      </c>
      <c r="AD388" s="36">
        <v>4414463.51705964</v>
      </c>
      <c r="AE388" s="36">
        <v>4065998.8619107599</v>
      </c>
      <c r="AF388" s="36">
        <v>4065998.8619107599</v>
      </c>
      <c r="AG388" s="36">
        <v>4065998.8619107599</v>
      </c>
      <c r="AH388" s="36">
        <v>4065998.8619107599</v>
      </c>
      <c r="AI388" s="36">
        <v>4065998.8619107599</v>
      </c>
    </row>
    <row r="389" spans="1:35" customFormat="1" x14ac:dyDescent="0.15">
      <c r="A389" t="s">
        <v>58</v>
      </c>
      <c r="B389" t="s">
        <v>50</v>
      </c>
      <c r="C389" t="s">
        <v>75</v>
      </c>
      <c r="D389">
        <v>1992</v>
      </c>
      <c r="E389">
        <v>0</v>
      </c>
      <c r="F389" s="36">
        <v>1576800</v>
      </c>
      <c r="G389" s="36">
        <v>1576800</v>
      </c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</row>
    <row r="390" spans="1:35" customFormat="1" x14ac:dyDescent="0.15">
      <c r="A390" t="s">
        <v>58</v>
      </c>
      <c r="B390" t="s">
        <v>50</v>
      </c>
      <c r="C390" t="s">
        <v>71</v>
      </c>
      <c r="D390">
        <v>1989</v>
      </c>
      <c r="E390">
        <v>0</v>
      </c>
      <c r="F390" s="36">
        <v>637135.92759266205</v>
      </c>
      <c r="G390" s="36">
        <v>788400</v>
      </c>
      <c r="H390" s="36">
        <v>788400</v>
      </c>
      <c r="I390" s="36">
        <v>727399.31224209105</v>
      </c>
      <c r="J390" s="36">
        <v>739189.91197766794</v>
      </c>
      <c r="K390" s="36">
        <v>719738.52957359003</v>
      </c>
      <c r="L390" s="36">
        <v>723146.32360785897</v>
      </c>
      <c r="M390" s="36">
        <v>728604.26409903797</v>
      </c>
      <c r="N390" s="36">
        <v>660408.722276796</v>
      </c>
      <c r="O390" s="36">
        <v>712277.91266810801</v>
      </c>
      <c r="P390" s="36">
        <v>687925.81997710804</v>
      </c>
      <c r="Q390" s="36">
        <v>656909.62861072901</v>
      </c>
      <c r="R390" s="36">
        <v>650899.93122420902</v>
      </c>
      <c r="S390" s="36">
        <v>705589.00914270198</v>
      </c>
      <c r="T390" s="36">
        <v>668304.48217699502</v>
      </c>
      <c r="U390" s="36">
        <v>634791.23204378504</v>
      </c>
      <c r="V390" s="36">
        <v>647459.83219151304</v>
      </c>
      <c r="W390" s="36">
        <v>607070.56275341799</v>
      </c>
      <c r="X390" s="36">
        <v>661252.41361710697</v>
      </c>
      <c r="Y390" s="36">
        <v>566312.31086657499</v>
      </c>
      <c r="Z390" s="36">
        <v>586871.80192572204</v>
      </c>
      <c r="AA390" s="36">
        <v>691395.43512577098</v>
      </c>
      <c r="AB390" s="36">
        <v>433662.17331499298</v>
      </c>
      <c r="AC390" s="36">
        <v>475534.250343878</v>
      </c>
      <c r="AD390" s="36">
        <v>464945.73590096302</v>
      </c>
      <c r="AE390" s="36"/>
      <c r="AF390" s="36"/>
      <c r="AG390" s="36"/>
      <c r="AH390" s="36"/>
      <c r="AI390" s="36"/>
    </row>
    <row r="391" spans="1:35" customFormat="1" x14ac:dyDescent="0.15">
      <c r="A391" t="s">
        <v>58</v>
      </c>
      <c r="B391" t="s">
        <v>50</v>
      </c>
      <c r="C391" t="s">
        <v>70</v>
      </c>
      <c r="D391">
        <v>1991</v>
      </c>
      <c r="E391">
        <v>0</v>
      </c>
      <c r="F391" s="36">
        <v>634678.26685006905</v>
      </c>
      <c r="G391" s="36">
        <v>788400</v>
      </c>
      <c r="H391" s="36">
        <v>727399.31224209105</v>
      </c>
      <c r="I391" s="36">
        <v>763457.49656121095</v>
      </c>
      <c r="J391" s="36">
        <v>727109.52132049599</v>
      </c>
      <c r="K391" s="36">
        <v>748325.58505460306</v>
      </c>
      <c r="L391" s="36">
        <v>736880.21217852004</v>
      </c>
      <c r="M391" s="36">
        <v>699552.792942342</v>
      </c>
      <c r="N391" s="36">
        <v>724688.17056396196</v>
      </c>
      <c r="O391" s="36">
        <v>670239.40852819802</v>
      </c>
      <c r="P391" s="36">
        <v>663009.69738651998</v>
      </c>
      <c r="Q391" s="36">
        <v>693510.04126547498</v>
      </c>
      <c r="R391" s="36">
        <v>699812.95595228497</v>
      </c>
      <c r="S391" s="36">
        <v>617839.06464924396</v>
      </c>
      <c r="T391" s="36">
        <v>629316.23108665796</v>
      </c>
      <c r="U391" s="36">
        <v>638908.62638486305</v>
      </c>
      <c r="V391" s="36">
        <v>616314.78355585597</v>
      </c>
      <c r="W391" s="36">
        <v>598424.27785419498</v>
      </c>
      <c r="X391" s="36">
        <v>545075.03438789595</v>
      </c>
      <c r="Y391" s="36">
        <v>657933.83768913394</v>
      </c>
      <c r="Z391" s="36">
        <v>622071.45804676798</v>
      </c>
      <c r="AA391" s="36">
        <v>397634.11279229698</v>
      </c>
      <c r="AB391" s="36">
        <v>548774.85280991602</v>
      </c>
      <c r="AC391" s="36">
        <v>396534.594222833</v>
      </c>
      <c r="AD391" s="36">
        <v>312685.00687757903</v>
      </c>
      <c r="AE391" s="36"/>
      <c r="AF391" s="36"/>
      <c r="AG391" s="36"/>
      <c r="AH391" s="36"/>
      <c r="AI391" s="36"/>
    </row>
    <row r="392" spans="1:35" customFormat="1" x14ac:dyDescent="0.15">
      <c r="A392" t="s">
        <v>58</v>
      </c>
      <c r="B392" t="s">
        <v>50</v>
      </c>
      <c r="C392" t="s">
        <v>69</v>
      </c>
      <c r="D392">
        <v>1991</v>
      </c>
      <c r="E392">
        <v>0</v>
      </c>
      <c r="F392" s="36">
        <v>222958.88404039599</v>
      </c>
      <c r="G392" s="36">
        <v>245279.99999999901</v>
      </c>
      <c r="H392" s="36">
        <v>203556.53370013699</v>
      </c>
      <c r="I392" s="36">
        <v>192794.933814124</v>
      </c>
      <c r="J392" s="36">
        <v>187110.366807085</v>
      </c>
      <c r="K392" s="36">
        <v>176693.070908008</v>
      </c>
      <c r="L392" s="36">
        <v>186462.28335625801</v>
      </c>
      <c r="M392" s="36">
        <v>167490.68806798599</v>
      </c>
      <c r="N392" s="36">
        <v>169576.920461084</v>
      </c>
      <c r="O392" s="36">
        <v>162123.11021056201</v>
      </c>
      <c r="P392" s="36">
        <v>160878.936194807</v>
      </c>
      <c r="Q392" s="36">
        <v>162211.62252730399</v>
      </c>
      <c r="R392" s="36">
        <v>161861.18294360299</v>
      </c>
      <c r="S392" s="36">
        <v>155619.53232462099</v>
      </c>
      <c r="T392" s="36">
        <v>146397.634112792</v>
      </c>
      <c r="U392" s="36">
        <v>128562.944860737</v>
      </c>
      <c r="V392" s="36">
        <v>120267.808663869</v>
      </c>
      <c r="W392" s="36">
        <v>107088.621346605</v>
      </c>
      <c r="X392" s="36">
        <v>120992.914078341</v>
      </c>
      <c r="Y392" s="36">
        <v>122278.522687501</v>
      </c>
      <c r="Z392" s="36">
        <v>128158.547385372</v>
      </c>
      <c r="AA392" s="36">
        <v>99625.314274942401</v>
      </c>
      <c r="AB392" s="36">
        <v>63417.448742993802</v>
      </c>
      <c r="AC392" s="36">
        <v>40326.845887228199</v>
      </c>
      <c r="AD392" s="36">
        <v>27363.866103853201</v>
      </c>
      <c r="AE392" s="36"/>
      <c r="AF392" s="36"/>
      <c r="AG392" s="36"/>
      <c r="AH392" s="36"/>
      <c r="AI392" s="36"/>
    </row>
    <row r="393" spans="1:35" customFormat="1" x14ac:dyDescent="0.15">
      <c r="A393" t="s">
        <v>58</v>
      </c>
      <c r="B393" t="s">
        <v>60</v>
      </c>
      <c r="C393" t="s">
        <v>76</v>
      </c>
      <c r="E393">
        <v>0</v>
      </c>
      <c r="F393" s="36"/>
      <c r="G393" s="36"/>
      <c r="H393" s="36">
        <v>35692150.300109103</v>
      </c>
      <c r="I393" s="36">
        <v>35692150.300109103</v>
      </c>
      <c r="J393" s="36">
        <v>35692150.300109103</v>
      </c>
      <c r="K393" s="36">
        <v>35692150.300109103</v>
      </c>
      <c r="L393" s="36">
        <v>35692150.300109103</v>
      </c>
      <c r="M393" s="36">
        <v>35692150.300109103</v>
      </c>
      <c r="N393" s="36">
        <v>35692150.300109103</v>
      </c>
      <c r="O393" s="36">
        <v>35692150.300109103</v>
      </c>
      <c r="P393" s="36">
        <v>35692150.300109103</v>
      </c>
      <c r="Q393" s="36">
        <v>35692150.300109103</v>
      </c>
      <c r="R393" s="36">
        <v>35692150.300109103</v>
      </c>
      <c r="S393" s="36">
        <v>35692150.300109103</v>
      </c>
      <c r="T393" s="36">
        <v>35692150.300109103</v>
      </c>
      <c r="U393" s="36">
        <v>35692150.300109103</v>
      </c>
      <c r="V393" s="36">
        <v>35692150.300109103</v>
      </c>
      <c r="W393" s="36">
        <v>35692150.300109103</v>
      </c>
      <c r="X393" s="36">
        <v>35692150.300109103</v>
      </c>
      <c r="Y393" s="36">
        <v>35692150.300109103</v>
      </c>
      <c r="Z393" s="36">
        <v>35692150.300109103</v>
      </c>
      <c r="AA393" s="36">
        <v>35692150.300109103</v>
      </c>
      <c r="AB393" s="36">
        <v>35692150.300109103</v>
      </c>
      <c r="AC393" s="36">
        <v>35692150.300109103</v>
      </c>
      <c r="AD393" s="36">
        <v>35692150.300109103</v>
      </c>
      <c r="AE393" s="36">
        <v>35692150.300109103</v>
      </c>
      <c r="AF393" s="36">
        <v>35692150.300109103</v>
      </c>
      <c r="AG393" s="36">
        <v>35692150.300109103</v>
      </c>
      <c r="AH393" s="36">
        <v>35692150.300109103</v>
      </c>
      <c r="AI393" s="36">
        <v>35692150.300109103</v>
      </c>
    </row>
    <row r="394" spans="1:35" customFormat="1" x14ac:dyDescent="0.15">
      <c r="A394" t="s">
        <v>58</v>
      </c>
      <c r="B394" t="s">
        <v>49</v>
      </c>
      <c r="C394" t="s">
        <v>73</v>
      </c>
      <c r="D394">
        <v>2012</v>
      </c>
      <c r="E394">
        <v>1</v>
      </c>
      <c r="F394" s="36">
        <v>11928.5506763004</v>
      </c>
      <c r="G394" s="36">
        <v>11928.5506763004</v>
      </c>
      <c r="H394" s="36">
        <v>11928.5506763004</v>
      </c>
      <c r="I394" s="36">
        <v>11928.5506763004</v>
      </c>
      <c r="J394" s="36">
        <v>11928.5506763004</v>
      </c>
      <c r="K394" s="36">
        <v>11928.5506763004</v>
      </c>
      <c r="L394" s="36">
        <v>11928.5506763004</v>
      </c>
      <c r="M394" s="36">
        <v>11928.5506763004</v>
      </c>
      <c r="N394" s="36">
        <v>11928.5506763004</v>
      </c>
      <c r="O394" s="36">
        <v>11601.2411647341</v>
      </c>
      <c r="P394" s="36">
        <v>11245.4514040184</v>
      </c>
      <c r="Q394" s="36">
        <v>11364.929554475801</v>
      </c>
      <c r="R394" s="36">
        <v>11751.191756472501</v>
      </c>
      <c r="S394" s="36">
        <v>10934.0442018424</v>
      </c>
      <c r="T394" s="36">
        <v>11743.6799991144</v>
      </c>
      <c r="U394" s="36">
        <v>10901.535972928399</v>
      </c>
      <c r="V394" s="36">
        <v>11080.5430116969</v>
      </c>
      <c r="W394" s="36">
        <v>11331.5804332344</v>
      </c>
      <c r="X394" s="36">
        <v>11928.5506763004</v>
      </c>
      <c r="Y394" s="36">
        <v>11758.543063852499</v>
      </c>
      <c r="Z394" s="36">
        <v>11826.474068989201</v>
      </c>
      <c r="AA394" s="36">
        <v>10810.3938012449</v>
      </c>
      <c r="AB394" s="36"/>
      <c r="AC394" s="36"/>
      <c r="AD394" s="36"/>
      <c r="AE394" s="36"/>
      <c r="AF394" s="36"/>
      <c r="AG394" s="36"/>
      <c r="AH394" s="36"/>
      <c r="AI394" s="36"/>
    </row>
    <row r="395" spans="1:35" customFormat="1" x14ac:dyDescent="0.15">
      <c r="A395" t="s">
        <v>58</v>
      </c>
      <c r="B395" t="s">
        <v>49</v>
      </c>
      <c r="C395" t="s">
        <v>73</v>
      </c>
      <c r="D395">
        <v>2016</v>
      </c>
      <c r="E395">
        <v>1</v>
      </c>
      <c r="F395" s="36">
        <v>61961.043002072198</v>
      </c>
      <c r="G395" s="36">
        <v>61961.043002072198</v>
      </c>
      <c r="H395" s="36">
        <v>61961.043002072198</v>
      </c>
      <c r="I395" s="36">
        <v>61961.043002072198</v>
      </c>
      <c r="J395" s="36">
        <v>61961.043002072198</v>
      </c>
      <c r="K395" s="36">
        <v>61961.043002072198</v>
      </c>
      <c r="L395" s="36">
        <v>61961.043002072198</v>
      </c>
      <c r="M395" s="36">
        <v>61896.528641992802</v>
      </c>
      <c r="N395" s="36">
        <v>60836.180023502697</v>
      </c>
      <c r="O395" s="36">
        <v>57859.363545929104</v>
      </c>
      <c r="P395" s="36">
        <v>59118.6072990826</v>
      </c>
      <c r="Q395" s="36">
        <v>59441.607879904303</v>
      </c>
      <c r="R395" s="36">
        <v>56161.2021143198</v>
      </c>
      <c r="S395" s="36">
        <v>50543.878383475203</v>
      </c>
      <c r="T395" s="36">
        <v>53498.856895585202</v>
      </c>
      <c r="U395" s="36">
        <v>54498.393605092802</v>
      </c>
      <c r="V395" s="36">
        <v>58433.439789367898</v>
      </c>
      <c r="W395" s="36">
        <v>61961.043002072198</v>
      </c>
      <c r="X395" s="36">
        <v>60551.264101266803</v>
      </c>
      <c r="Y395" s="36">
        <v>60618.529715381701</v>
      </c>
      <c r="Z395" s="36">
        <v>61961.043002072198</v>
      </c>
      <c r="AA395" s="36">
        <v>54944.932925389898</v>
      </c>
      <c r="AB395" s="36">
        <v>54367.2614025816</v>
      </c>
      <c r="AC395" s="36">
        <v>46326.156618330802</v>
      </c>
      <c r="AD395" s="36">
        <v>41813.469241742001</v>
      </c>
      <c r="AE395" s="36">
        <v>42757.708698264702</v>
      </c>
      <c r="AF395" s="36">
        <v>42757.708698264702</v>
      </c>
      <c r="AG395" s="36">
        <v>42757.708698264702</v>
      </c>
      <c r="AH395" s="36">
        <v>42757.708698264702</v>
      </c>
      <c r="AI395" s="36">
        <v>42757.708698264702</v>
      </c>
    </row>
    <row r="396" spans="1:35" customFormat="1" x14ac:dyDescent="0.15">
      <c r="A396" t="s">
        <v>58</v>
      </c>
      <c r="B396" t="s">
        <v>49</v>
      </c>
      <c r="C396" t="s">
        <v>73</v>
      </c>
      <c r="D396">
        <v>2019</v>
      </c>
      <c r="E396">
        <v>1</v>
      </c>
      <c r="F396" s="36">
        <v>292463.74107457098</v>
      </c>
      <c r="G396" s="36">
        <v>292463.74107457098</v>
      </c>
      <c r="H396" s="36">
        <v>292463.74107457098</v>
      </c>
      <c r="I396" s="36">
        <v>292463.74107457098</v>
      </c>
      <c r="J396" s="36">
        <v>292463.74107457098</v>
      </c>
      <c r="K396" s="36">
        <v>292463.74107457098</v>
      </c>
      <c r="L396" s="36">
        <v>291042.35853342601</v>
      </c>
      <c r="M396" s="36">
        <v>289562.04925343301</v>
      </c>
      <c r="N396" s="36">
        <v>283356.465600739</v>
      </c>
      <c r="O396" s="36">
        <v>284964.75297975098</v>
      </c>
      <c r="P396" s="36">
        <v>287097.50982374197</v>
      </c>
      <c r="Q396" s="36">
        <v>274031.55872488499</v>
      </c>
      <c r="R396" s="36">
        <v>281661.04100816097</v>
      </c>
      <c r="S396" s="36">
        <v>269406.049160739</v>
      </c>
      <c r="T396" s="36">
        <v>268647.31849305902</v>
      </c>
      <c r="U396" s="36">
        <v>262925.05579849897</v>
      </c>
      <c r="V396" s="36">
        <v>265706.86925510399</v>
      </c>
      <c r="W396" s="36">
        <v>272328.36444974202</v>
      </c>
      <c r="X396" s="36">
        <v>278191.65379858803</v>
      </c>
      <c r="Y396" s="36">
        <v>287225.18409348599</v>
      </c>
      <c r="Z396" s="36">
        <v>290943.969397543</v>
      </c>
      <c r="AA396" s="36">
        <v>272437.575098495</v>
      </c>
      <c r="AB396" s="36">
        <v>250327.52098770801</v>
      </c>
      <c r="AC396" s="36">
        <v>225011.21855598001</v>
      </c>
      <c r="AD396" s="36">
        <v>210930.037937527</v>
      </c>
      <c r="AE396" s="36">
        <v>203232.59229328801</v>
      </c>
      <c r="AF396" s="36">
        <v>203232.59229328801</v>
      </c>
      <c r="AG396" s="36">
        <v>203232.59229328801</v>
      </c>
      <c r="AH396" s="36">
        <v>203232.59229328801</v>
      </c>
      <c r="AI396" s="36">
        <v>203232.59229328801</v>
      </c>
    </row>
    <row r="397" spans="1:35" customFormat="1" x14ac:dyDescent="0.15">
      <c r="A397" t="s">
        <v>58</v>
      </c>
      <c r="B397" t="s">
        <v>49</v>
      </c>
      <c r="C397" t="s">
        <v>73</v>
      </c>
      <c r="D397">
        <v>2020</v>
      </c>
      <c r="E397">
        <v>1</v>
      </c>
      <c r="F397" s="36">
        <v>30206.111758915999</v>
      </c>
      <c r="G397" s="36">
        <v>30206.111758915999</v>
      </c>
      <c r="H397" s="36">
        <v>30206.111758915999</v>
      </c>
      <c r="I397" s="36">
        <v>30206.111758915999</v>
      </c>
      <c r="J397" s="36">
        <v>30206.111758915999</v>
      </c>
      <c r="K397" s="36">
        <v>30206.111758915999</v>
      </c>
      <c r="L397" s="36">
        <v>30206.111758915999</v>
      </c>
      <c r="M397" s="36">
        <v>30206.111758915999</v>
      </c>
      <c r="N397" s="36">
        <v>30206.111758915999</v>
      </c>
      <c r="O397" s="36">
        <v>29503.740330704401</v>
      </c>
      <c r="P397" s="36">
        <v>29521.981327329198</v>
      </c>
      <c r="Q397" s="36">
        <v>27336.5997001711</v>
      </c>
      <c r="R397" s="36">
        <v>26708.4366617626</v>
      </c>
      <c r="S397" s="36">
        <v>24669.7687322526</v>
      </c>
      <c r="T397" s="36">
        <v>28063.963070100101</v>
      </c>
      <c r="U397" s="36">
        <v>27078.439952571502</v>
      </c>
      <c r="V397" s="36">
        <v>28431.034330189199</v>
      </c>
      <c r="W397" s="36">
        <v>28580.7121588302</v>
      </c>
      <c r="X397" s="36">
        <v>29080.204414404201</v>
      </c>
      <c r="Y397" s="36">
        <v>30167.4912271947</v>
      </c>
      <c r="Z397" s="36">
        <v>29275.8215211147</v>
      </c>
      <c r="AA397" s="36">
        <v>28571.031330727001</v>
      </c>
      <c r="AB397" s="36">
        <v>26036.3405495853</v>
      </c>
      <c r="AC397" s="36">
        <v>22508.4113676339</v>
      </c>
      <c r="AD397" s="36">
        <v>19870.922622385398</v>
      </c>
      <c r="AE397" s="36">
        <v>16347.097100580901</v>
      </c>
      <c r="AF397" s="36">
        <v>16347.097100580901</v>
      </c>
      <c r="AG397" s="36">
        <v>16347.097100580901</v>
      </c>
      <c r="AH397" s="36">
        <v>16347.097100580901</v>
      </c>
      <c r="AI397" s="36">
        <v>16347.097100580901</v>
      </c>
    </row>
    <row r="398" spans="1:35" customFormat="1" x14ac:dyDescent="0.15">
      <c r="A398" t="s">
        <v>58</v>
      </c>
      <c r="B398" t="s">
        <v>49</v>
      </c>
      <c r="C398" t="s">
        <v>73</v>
      </c>
      <c r="D398">
        <v>2021</v>
      </c>
      <c r="E398">
        <v>1</v>
      </c>
      <c r="F398" s="36"/>
      <c r="G398" s="36">
        <v>335782.73726252001</v>
      </c>
      <c r="H398" s="36">
        <v>335782.73726252001</v>
      </c>
      <c r="I398" s="36">
        <v>335782.73726252001</v>
      </c>
      <c r="J398" s="36">
        <v>335782.73726252001</v>
      </c>
      <c r="K398" s="36">
        <v>335782.73726252001</v>
      </c>
      <c r="L398" s="36">
        <v>335782.73726252001</v>
      </c>
      <c r="M398" s="36">
        <v>335782.73726252001</v>
      </c>
      <c r="N398" s="36">
        <v>335782.73726252001</v>
      </c>
      <c r="O398" s="36">
        <v>326569.13816668198</v>
      </c>
      <c r="P398" s="36">
        <v>316553.83429741598</v>
      </c>
      <c r="Q398" s="36">
        <v>319917.084493717</v>
      </c>
      <c r="R398" s="36">
        <v>330790.172348822</v>
      </c>
      <c r="S398" s="36">
        <v>307787.87725976203</v>
      </c>
      <c r="T398" s="36">
        <v>330578.72013507201</v>
      </c>
      <c r="U398" s="36">
        <v>306872.78686994797</v>
      </c>
      <c r="V398" s="36">
        <v>311911.74550776399</v>
      </c>
      <c r="W398" s="36">
        <v>318978.32340533403</v>
      </c>
      <c r="X398" s="36">
        <v>335782.73726252001</v>
      </c>
      <c r="Y398" s="36">
        <v>330997.107975917</v>
      </c>
      <c r="Z398" s="36">
        <v>332909.331805013</v>
      </c>
      <c r="AA398" s="36">
        <v>304307.18030814303</v>
      </c>
      <c r="AB398" s="36">
        <v>276699.51862149499</v>
      </c>
      <c r="AC398" s="36">
        <v>252933.26444562699</v>
      </c>
      <c r="AD398" s="36">
        <v>231025.063236202</v>
      </c>
      <c r="AE398" s="36">
        <v>220762.23279186699</v>
      </c>
      <c r="AF398" s="36">
        <v>220762.23279186699</v>
      </c>
      <c r="AG398" s="36">
        <v>220762.23279186699</v>
      </c>
      <c r="AH398" s="36">
        <v>220762.23279186699</v>
      </c>
      <c r="AI398" s="36">
        <v>220762.23279186699</v>
      </c>
    </row>
    <row r="399" spans="1:35" customFormat="1" x14ac:dyDescent="0.15">
      <c r="A399" t="s">
        <v>58</v>
      </c>
      <c r="B399" t="s">
        <v>49</v>
      </c>
      <c r="C399" t="s">
        <v>73</v>
      </c>
      <c r="D399">
        <v>2022</v>
      </c>
      <c r="E399">
        <v>1</v>
      </c>
      <c r="F399" s="36"/>
      <c r="G399" s="36"/>
      <c r="H399" s="36">
        <v>1659143.0971820001</v>
      </c>
      <c r="I399" s="36">
        <v>1659143.0971820001</v>
      </c>
      <c r="J399" s="36">
        <v>1659143.0971820001</v>
      </c>
      <c r="K399" s="36">
        <v>1659143.0971820001</v>
      </c>
      <c r="L399" s="36">
        <v>1650516.4111023101</v>
      </c>
      <c r="M399" s="36">
        <v>1641532.0855673701</v>
      </c>
      <c r="N399" s="36">
        <v>1645498.7843583601</v>
      </c>
      <c r="O399" s="36">
        <v>1614184.80260967</v>
      </c>
      <c r="P399" s="36">
        <v>1599511.53533368</v>
      </c>
      <c r="Q399" s="36">
        <v>1593444.88246675</v>
      </c>
      <c r="R399" s="36">
        <v>1575623.9108019299</v>
      </c>
      <c r="S399" s="36">
        <v>1616509.0469927799</v>
      </c>
      <c r="T399" s="36">
        <v>1564158.87045588</v>
      </c>
      <c r="U399" s="36">
        <v>1529644.00658593</v>
      </c>
      <c r="V399" s="36">
        <v>1562903.81065468</v>
      </c>
      <c r="W399" s="36">
        <v>1594167.62125648</v>
      </c>
      <c r="X399" s="36">
        <v>1602788.80508194</v>
      </c>
      <c r="Y399" s="36">
        <v>1627249.86521141</v>
      </c>
      <c r="Z399" s="36">
        <v>1648007.93108276</v>
      </c>
      <c r="AA399" s="36">
        <v>1556293.0282111301</v>
      </c>
      <c r="AB399" s="36">
        <v>1436917.0504658599</v>
      </c>
      <c r="AC399" s="36">
        <v>1250280.85379668</v>
      </c>
      <c r="AD399" s="36">
        <v>1216271.6887991501</v>
      </c>
      <c r="AE399" s="36">
        <v>1197403.4898799299</v>
      </c>
      <c r="AF399" s="36">
        <v>1197403.4898799299</v>
      </c>
      <c r="AG399" s="36">
        <v>1197403.4898799299</v>
      </c>
      <c r="AH399" s="36">
        <v>1197403.4898799299</v>
      </c>
      <c r="AI399" s="36">
        <v>1197403.4898799299</v>
      </c>
    </row>
    <row r="400" spans="1:35" customFormat="1" x14ac:dyDescent="0.15">
      <c r="A400" t="s">
        <v>58</v>
      </c>
      <c r="B400" t="s">
        <v>49</v>
      </c>
      <c r="C400" t="s">
        <v>73</v>
      </c>
      <c r="D400">
        <v>2041</v>
      </c>
      <c r="E400">
        <v>1</v>
      </c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>
        <v>669247.09325169702</v>
      </c>
      <c r="AB400" s="36">
        <v>608943.78734494001</v>
      </c>
      <c r="AC400" s="36">
        <v>552455.66128807398</v>
      </c>
      <c r="AD400" s="36">
        <v>547882.94828578096</v>
      </c>
      <c r="AE400" s="36">
        <v>523556.635095693</v>
      </c>
      <c r="AF400" s="36">
        <v>523556.635095693</v>
      </c>
      <c r="AG400" s="36">
        <v>523556.635095693</v>
      </c>
      <c r="AH400" s="36">
        <v>523556.635095693</v>
      </c>
      <c r="AI400" s="36">
        <v>523556.635095693</v>
      </c>
    </row>
    <row r="401" spans="1:35" customFormat="1" x14ac:dyDescent="0.15">
      <c r="A401" t="s">
        <v>58</v>
      </c>
      <c r="B401" t="s">
        <v>49</v>
      </c>
      <c r="C401" t="s">
        <v>73</v>
      </c>
      <c r="D401">
        <v>2042</v>
      </c>
      <c r="E401">
        <v>1</v>
      </c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>
        <v>647189.52821774001</v>
      </c>
      <c r="AC401" s="36">
        <v>642013.520609278</v>
      </c>
      <c r="AD401" s="36">
        <v>575294.08559751301</v>
      </c>
      <c r="AE401" s="36">
        <v>621400.26146569301</v>
      </c>
      <c r="AF401" s="36">
        <v>621400.26146569301</v>
      </c>
      <c r="AG401" s="36">
        <v>621400.26146569301</v>
      </c>
      <c r="AH401" s="36">
        <v>621400.26146569301</v>
      </c>
      <c r="AI401" s="36">
        <v>621400.26146569301</v>
      </c>
    </row>
    <row r="402" spans="1:35" customFormat="1" x14ac:dyDescent="0.15">
      <c r="A402" t="s">
        <v>58</v>
      </c>
      <c r="B402" t="s">
        <v>49</v>
      </c>
      <c r="C402" t="s">
        <v>73</v>
      </c>
      <c r="D402">
        <v>2043</v>
      </c>
      <c r="E402">
        <v>1</v>
      </c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>
        <v>632759.62134498905</v>
      </c>
      <c r="AD402" s="36">
        <v>567001.87157932902</v>
      </c>
      <c r="AE402" s="36">
        <v>612443.47903383896</v>
      </c>
      <c r="AF402" s="36">
        <v>612443.47903383896</v>
      </c>
      <c r="AG402" s="36">
        <v>612443.47903383896</v>
      </c>
      <c r="AH402" s="36">
        <v>612443.47903383896</v>
      </c>
      <c r="AI402" s="36">
        <v>612443.47903383896</v>
      </c>
    </row>
    <row r="403" spans="1:35" customFormat="1" x14ac:dyDescent="0.15">
      <c r="A403" t="s">
        <v>58</v>
      </c>
      <c r="B403" t="s">
        <v>49</v>
      </c>
      <c r="C403" t="s">
        <v>73</v>
      </c>
      <c r="D403">
        <v>2044</v>
      </c>
      <c r="E403">
        <v>1</v>
      </c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>
        <v>562850.24902741599</v>
      </c>
      <c r="AE403" s="36">
        <v>596684.72506059299</v>
      </c>
      <c r="AF403" s="36">
        <v>596684.72506059299</v>
      </c>
      <c r="AG403" s="36">
        <v>596684.72506059299</v>
      </c>
      <c r="AH403" s="36">
        <v>596684.72506059299</v>
      </c>
      <c r="AI403" s="36">
        <v>596684.72506059299</v>
      </c>
    </row>
    <row r="404" spans="1:35" customFormat="1" x14ac:dyDescent="0.15">
      <c r="A404" t="s">
        <v>58</v>
      </c>
      <c r="B404" t="s">
        <v>49</v>
      </c>
      <c r="C404" t="s">
        <v>73</v>
      </c>
      <c r="D404">
        <v>2045</v>
      </c>
      <c r="E404">
        <v>1</v>
      </c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>
        <v>519684.33924187598</v>
      </c>
      <c r="AF404" s="36">
        <v>519684.33924187598</v>
      </c>
      <c r="AG404" s="36">
        <v>519684.33924187598</v>
      </c>
      <c r="AH404" s="36">
        <v>519684.33924187598</v>
      </c>
      <c r="AI404" s="36">
        <v>519684.33924187598</v>
      </c>
    </row>
    <row r="405" spans="1:35" customFormat="1" x14ac:dyDescent="0.15">
      <c r="A405" t="s">
        <v>58</v>
      </c>
      <c r="B405" t="s">
        <v>49</v>
      </c>
      <c r="C405" t="s">
        <v>72</v>
      </c>
      <c r="D405">
        <v>1989</v>
      </c>
      <c r="E405">
        <v>0</v>
      </c>
      <c r="F405" s="36">
        <v>374928</v>
      </c>
      <c r="G405" s="36">
        <v>374928</v>
      </c>
      <c r="H405" s="36">
        <v>374928</v>
      </c>
      <c r="I405" s="36">
        <v>374928</v>
      </c>
      <c r="J405" s="36">
        <v>374928</v>
      </c>
      <c r="K405" s="36">
        <v>374928</v>
      </c>
      <c r="L405" s="36">
        <v>374928</v>
      </c>
      <c r="M405" s="36">
        <v>374928</v>
      </c>
      <c r="N405" s="36">
        <v>374928</v>
      </c>
      <c r="O405" s="36">
        <v>374928</v>
      </c>
      <c r="P405" s="36">
        <v>374928</v>
      </c>
      <c r="Q405" s="36">
        <v>374928</v>
      </c>
      <c r="R405" s="36">
        <v>374928</v>
      </c>
      <c r="S405" s="36">
        <v>374928</v>
      </c>
      <c r="T405" s="36">
        <v>374928</v>
      </c>
      <c r="U405" s="36">
        <v>374928</v>
      </c>
      <c r="V405" s="36">
        <v>374928</v>
      </c>
      <c r="W405" s="36">
        <v>374928</v>
      </c>
      <c r="X405" s="36">
        <v>374928</v>
      </c>
      <c r="Y405" s="36">
        <v>374928</v>
      </c>
      <c r="Z405" s="36">
        <v>374928</v>
      </c>
      <c r="AA405" s="36">
        <v>374928</v>
      </c>
      <c r="AB405" s="36">
        <v>374928</v>
      </c>
      <c r="AC405" s="36">
        <v>374928</v>
      </c>
      <c r="AD405" s="36">
        <v>374928</v>
      </c>
      <c r="AE405" s="36">
        <v>374928</v>
      </c>
      <c r="AF405" s="36">
        <v>374928</v>
      </c>
      <c r="AG405" s="36">
        <v>374928</v>
      </c>
      <c r="AH405" s="36">
        <v>374928</v>
      </c>
      <c r="AI405" s="36">
        <v>374928</v>
      </c>
    </row>
    <row r="406" spans="1:35" customFormat="1" x14ac:dyDescent="0.15">
      <c r="A406" t="s">
        <v>58</v>
      </c>
      <c r="B406" t="s">
        <v>49</v>
      </c>
      <c r="C406" t="s">
        <v>71</v>
      </c>
      <c r="D406">
        <v>1989</v>
      </c>
      <c r="E406">
        <v>0</v>
      </c>
      <c r="F406" s="36">
        <v>151264.07240733699</v>
      </c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>
        <v>111066.43741403001</v>
      </c>
      <c r="AF406" s="36">
        <v>111066.43741403001</v>
      </c>
      <c r="AG406" s="36">
        <v>111066.43741403001</v>
      </c>
      <c r="AH406" s="36">
        <v>111066.43741403001</v>
      </c>
      <c r="AI406" s="36">
        <v>111066.43741403001</v>
      </c>
    </row>
    <row r="407" spans="1:35" customFormat="1" x14ac:dyDescent="0.15">
      <c r="A407" t="s">
        <v>58</v>
      </c>
      <c r="B407" t="s">
        <v>49</v>
      </c>
      <c r="C407" t="s">
        <v>70</v>
      </c>
      <c r="D407">
        <v>1991</v>
      </c>
      <c r="E407">
        <v>0</v>
      </c>
      <c r="F407" s="36">
        <v>153721.73314993101</v>
      </c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>
        <v>66151.856946354994</v>
      </c>
      <c r="AF407" s="36">
        <v>66151.856946354994</v>
      </c>
      <c r="AG407" s="36">
        <v>66151.856946354994</v>
      </c>
      <c r="AH407" s="36">
        <v>66151.856946354994</v>
      </c>
      <c r="AI407" s="36">
        <v>66151.856946354994</v>
      </c>
    </row>
    <row r="408" spans="1:35" customFormat="1" x14ac:dyDescent="0.15">
      <c r="A408" t="s">
        <v>58</v>
      </c>
      <c r="B408" t="s">
        <v>49</v>
      </c>
      <c r="C408" t="s">
        <v>69</v>
      </c>
      <c r="D408">
        <v>1991</v>
      </c>
      <c r="E408">
        <v>0</v>
      </c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>
        <v>13973.425034387899</v>
      </c>
      <c r="AF408" s="36">
        <v>13973.425034387899</v>
      </c>
      <c r="AG408" s="36">
        <v>13973.425034387899</v>
      </c>
      <c r="AH408" s="36">
        <v>13973.425034387899</v>
      </c>
      <c r="AI408" s="36">
        <v>13973.425034387899</v>
      </c>
    </row>
    <row r="409" spans="1:35" customFormat="1" x14ac:dyDescent="0.15">
      <c r="A409" t="s">
        <v>58</v>
      </c>
      <c r="B409" t="s">
        <v>49</v>
      </c>
      <c r="C409" t="s">
        <v>68</v>
      </c>
      <c r="D409">
        <v>2023</v>
      </c>
      <c r="E409">
        <v>1</v>
      </c>
      <c r="F409" s="36"/>
      <c r="G409" s="36"/>
      <c r="H409" s="36"/>
      <c r="I409" s="36">
        <v>33607.088437833103</v>
      </c>
      <c r="J409" s="36">
        <v>33607.088437833103</v>
      </c>
      <c r="K409" s="36">
        <v>33607.088437833103</v>
      </c>
      <c r="L409" s="36">
        <v>33607.088437833103</v>
      </c>
      <c r="M409" s="36">
        <v>33607.088437833103</v>
      </c>
      <c r="N409" s="36">
        <v>33219.6247798107</v>
      </c>
      <c r="O409" s="36">
        <v>33600.286996348797</v>
      </c>
      <c r="P409" s="36">
        <v>32986.9360472802</v>
      </c>
      <c r="Q409" s="36">
        <v>33607.088437833103</v>
      </c>
      <c r="R409" s="36">
        <v>33122.104738294802</v>
      </c>
      <c r="S409" s="36">
        <v>32455.2349175255</v>
      </c>
      <c r="T409" s="36">
        <v>32443.0299460022</v>
      </c>
      <c r="U409" s="36">
        <v>32440.987124536801</v>
      </c>
      <c r="V409" s="36">
        <v>32467.813607648801</v>
      </c>
      <c r="W409" s="36">
        <v>33214.357367247801</v>
      </c>
      <c r="X409" s="36">
        <v>33306.501776823199</v>
      </c>
      <c r="Y409" s="36">
        <v>32981.205872558901</v>
      </c>
      <c r="Z409" s="36">
        <v>33319.347122020597</v>
      </c>
      <c r="AA409" s="36">
        <v>32442.269173376699</v>
      </c>
      <c r="AB409" s="36">
        <v>31685.677266410101</v>
      </c>
      <c r="AC409" s="36">
        <v>31190.812627622701</v>
      </c>
      <c r="AD409" s="36">
        <v>28373.607916683599</v>
      </c>
      <c r="AE409" s="36">
        <v>30257.428338826499</v>
      </c>
      <c r="AF409" s="36">
        <v>30257.428338826499</v>
      </c>
      <c r="AG409" s="36">
        <v>30257.428338826499</v>
      </c>
      <c r="AH409" s="36">
        <v>30257.428338826499</v>
      </c>
      <c r="AI409" s="36">
        <v>30257.428338826499</v>
      </c>
    </row>
    <row r="410" spans="1:35" customFormat="1" x14ac:dyDescent="0.15">
      <c r="A410" t="s">
        <v>58</v>
      </c>
      <c r="B410" t="s">
        <v>49</v>
      </c>
      <c r="C410" t="s">
        <v>68</v>
      </c>
      <c r="D410">
        <v>2024</v>
      </c>
      <c r="E410">
        <v>1</v>
      </c>
      <c r="F410" s="36"/>
      <c r="G410" s="36"/>
      <c r="H410" s="36"/>
      <c r="I410" s="36"/>
      <c r="J410" s="36">
        <v>33607.088437833103</v>
      </c>
      <c r="K410" s="36">
        <v>33607.088437833103</v>
      </c>
      <c r="L410" s="36">
        <v>33607.088437833103</v>
      </c>
      <c r="M410" s="36">
        <v>33607.088437833103</v>
      </c>
      <c r="N410" s="36">
        <v>33219.6247798107</v>
      </c>
      <c r="O410" s="36">
        <v>33600.286996348797</v>
      </c>
      <c r="P410" s="36">
        <v>32986.9360472802</v>
      </c>
      <c r="Q410" s="36">
        <v>33607.088437833103</v>
      </c>
      <c r="R410" s="36">
        <v>33122.104738294802</v>
      </c>
      <c r="S410" s="36">
        <v>32455.2349175255</v>
      </c>
      <c r="T410" s="36">
        <v>32443.0299460022</v>
      </c>
      <c r="U410" s="36">
        <v>32440.987124536801</v>
      </c>
      <c r="V410" s="36">
        <v>32467.813607648801</v>
      </c>
      <c r="W410" s="36">
        <v>33214.357367247801</v>
      </c>
      <c r="X410" s="36">
        <v>33306.501776823199</v>
      </c>
      <c r="Y410" s="36">
        <v>32981.205872558901</v>
      </c>
      <c r="Z410" s="36">
        <v>33319.347122020597</v>
      </c>
      <c r="AA410" s="36">
        <v>32442.269173376699</v>
      </c>
      <c r="AB410" s="36">
        <v>31685.677266410101</v>
      </c>
      <c r="AC410" s="36">
        <v>31190.812627622701</v>
      </c>
      <c r="AD410" s="36">
        <v>28373.607916683599</v>
      </c>
      <c r="AE410" s="36">
        <v>30257.428338826499</v>
      </c>
      <c r="AF410" s="36">
        <v>30257.428338826499</v>
      </c>
      <c r="AG410" s="36">
        <v>30257.428338826499</v>
      </c>
      <c r="AH410" s="36">
        <v>30257.428338826499</v>
      </c>
      <c r="AI410" s="36">
        <v>30257.428338826499</v>
      </c>
    </row>
    <row r="411" spans="1:35" customFormat="1" x14ac:dyDescent="0.15">
      <c r="A411" t="s">
        <v>58</v>
      </c>
      <c r="B411" t="s">
        <v>49</v>
      </c>
      <c r="C411" t="s">
        <v>68</v>
      </c>
      <c r="D411">
        <v>2025</v>
      </c>
      <c r="E411">
        <v>1</v>
      </c>
      <c r="F411" s="36"/>
      <c r="G411" s="36"/>
      <c r="H411" s="36"/>
      <c r="I411" s="36"/>
      <c r="J411" s="36"/>
      <c r="K411" s="36">
        <v>33607.088437833103</v>
      </c>
      <c r="L411" s="36">
        <v>33607.088437833103</v>
      </c>
      <c r="M411" s="36">
        <v>33607.088437833103</v>
      </c>
      <c r="N411" s="36">
        <v>33219.6247798107</v>
      </c>
      <c r="O411" s="36">
        <v>33600.286996348797</v>
      </c>
      <c r="P411" s="36">
        <v>32986.9360472802</v>
      </c>
      <c r="Q411" s="36">
        <v>33607.088437833103</v>
      </c>
      <c r="R411" s="36">
        <v>33122.104738294802</v>
      </c>
      <c r="S411" s="36">
        <v>32455.2349175255</v>
      </c>
      <c r="T411" s="36">
        <v>32443.0299460022</v>
      </c>
      <c r="U411" s="36">
        <v>32440.987124536801</v>
      </c>
      <c r="V411" s="36">
        <v>32467.813607648801</v>
      </c>
      <c r="W411" s="36">
        <v>33214.357367247801</v>
      </c>
      <c r="X411" s="36">
        <v>33306.501776823199</v>
      </c>
      <c r="Y411" s="36">
        <v>32981.205872558901</v>
      </c>
      <c r="Z411" s="36">
        <v>33319.347122020597</v>
      </c>
      <c r="AA411" s="36">
        <v>32442.269173376699</v>
      </c>
      <c r="AB411" s="36">
        <v>31685.677266410101</v>
      </c>
      <c r="AC411" s="36">
        <v>31190.812627622701</v>
      </c>
      <c r="AD411" s="36">
        <v>28373.607916683599</v>
      </c>
      <c r="AE411" s="36">
        <v>30257.428338826499</v>
      </c>
      <c r="AF411" s="36">
        <v>30257.428338826499</v>
      </c>
      <c r="AG411" s="36">
        <v>30257.428338826499</v>
      </c>
      <c r="AH411" s="36">
        <v>30257.428338826499</v>
      </c>
      <c r="AI411" s="36">
        <v>30257.428338826499</v>
      </c>
    </row>
    <row r="412" spans="1:35" customFormat="1" x14ac:dyDescent="0.15">
      <c r="A412" t="s">
        <v>58</v>
      </c>
      <c r="B412" t="s">
        <v>49</v>
      </c>
      <c r="C412" t="s">
        <v>68</v>
      </c>
      <c r="D412">
        <v>2026</v>
      </c>
      <c r="E412">
        <v>1</v>
      </c>
      <c r="F412" s="36"/>
      <c r="G412" s="36"/>
      <c r="H412" s="36"/>
      <c r="I412" s="36"/>
      <c r="J412" s="36"/>
      <c r="K412" s="36"/>
      <c r="L412" s="36">
        <v>25735.121369831399</v>
      </c>
      <c r="M412" s="36">
        <v>25735.1213698315</v>
      </c>
      <c r="N412" s="36">
        <v>25438.415385198201</v>
      </c>
      <c r="O412" s="36">
        <v>25729.913066160199</v>
      </c>
      <c r="P412" s="36">
        <v>25260.230572070301</v>
      </c>
      <c r="Q412" s="36">
        <v>25735.121369831399</v>
      </c>
      <c r="R412" s="36">
        <v>25363.737981678201</v>
      </c>
      <c r="S412" s="36">
        <v>24853.072625852401</v>
      </c>
      <c r="T412" s="36">
        <v>24843.726489722601</v>
      </c>
      <c r="U412" s="36">
        <v>24842.162169194002</v>
      </c>
      <c r="V412" s="36">
        <v>24862.7049424869</v>
      </c>
      <c r="W412" s="36">
        <v>25434.381786695201</v>
      </c>
      <c r="X412" s="36">
        <v>25504.942721135001</v>
      </c>
      <c r="Y412" s="36">
        <v>25255.8426066506</v>
      </c>
      <c r="Z412" s="36">
        <v>25514.779232807301</v>
      </c>
      <c r="AA412" s="36">
        <v>24843.1439169154</v>
      </c>
      <c r="AB412" s="36">
        <v>24263.772556339602</v>
      </c>
      <c r="AC412" s="36">
        <v>23884.822693890499</v>
      </c>
      <c r="AD412" s="36">
        <v>21727.506826025499</v>
      </c>
      <c r="AE412" s="36">
        <v>23170.0699713719</v>
      </c>
      <c r="AF412" s="36">
        <v>23170.0699713719</v>
      </c>
      <c r="AG412" s="36">
        <v>23170.0699713719</v>
      </c>
      <c r="AH412" s="36">
        <v>23170.0699713719</v>
      </c>
      <c r="AI412" s="36">
        <v>23170.0699713719</v>
      </c>
    </row>
    <row r="413" spans="1:35" customFormat="1" x14ac:dyDescent="0.15">
      <c r="A413" t="s">
        <v>58</v>
      </c>
      <c r="B413" t="s">
        <v>49</v>
      </c>
      <c r="C413" t="s">
        <v>68</v>
      </c>
      <c r="D413">
        <v>2027</v>
      </c>
      <c r="E413">
        <v>1</v>
      </c>
      <c r="F413" s="36"/>
      <c r="G413" s="36"/>
      <c r="H413" s="36"/>
      <c r="I413" s="36"/>
      <c r="J413" s="36"/>
      <c r="K413" s="36"/>
      <c r="L413" s="36"/>
      <c r="M413" s="36">
        <v>25735.121369831399</v>
      </c>
      <c r="N413" s="36">
        <v>25438.415385198099</v>
      </c>
      <c r="O413" s="36">
        <v>25729.913066160199</v>
      </c>
      <c r="P413" s="36">
        <v>25260.230572070301</v>
      </c>
      <c r="Q413" s="36">
        <v>25735.121369831399</v>
      </c>
      <c r="R413" s="36">
        <v>25363.737981678201</v>
      </c>
      <c r="S413" s="36">
        <v>24853.072625852401</v>
      </c>
      <c r="T413" s="36">
        <v>24843.7264897225</v>
      </c>
      <c r="U413" s="36">
        <v>24842.162169194002</v>
      </c>
      <c r="V413" s="36">
        <v>24862.7049424869</v>
      </c>
      <c r="W413" s="36">
        <v>25434.381786695201</v>
      </c>
      <c r="X413" s="36">
        <v>25504.942721135001</v>
      </c>
      <c r="Y413" s="36">
        <v>25255.8426066506</v>
      </c>
      <c r="Z413" s="36">
        <v>25514.779232807301</v>
      </c>
      <c r="AA413" s="36">
        <v>24843.1439169154</v>
      </c>
      <c r="AB413" s="36">
        <v>24263.772556339602</v>
      </c>
      <c r="AC413" s="36">
        <v>23884.822693890499</v>
      </c>
      <c r="AD413" s="36">
        <v>21727.506826025499</v>
      </c>
      <c r="AE413" s="36">
        <v>23170.0699713719</v>
      </c>
      <c r="AF413" s="36">
        <v>23170.0699713719</v>
      </c>
      <c r="AG413" s="36">
        <v>23170.0699713719</v>
      </c>
      <c r="AH413" s="36">
        <v>23170.0699713719</v>
      </c>
      <c r="AI413" s="36">
        <v>23170.0699713719</v>
      </c>
    </row>
    <row r="414" spans="1:35" customFormat="1" x14ac:dyDescent="0.15">
      <c r="A414" t="s">
        <v>58</v>
      </c>
      <c r="B414" t="s">
        <v>49</v>
      </c>
      <c r="C414" t="s">
        <v>68</v>
      </c>
      <c r="D414">
        <v>2028</v>
      </c>
      <c r="E414">
        <v>1</v>
      </c>
      <c r="F414" s="36"/>
      <c r="G414" s="36"/>
      <c r="H414" s="36"/>
      <c r="I414" s="36"/>
      <c r="J414" s="36"/>
      <c r="K414" s="36"/>
      <c r="L414" s="36"/>
      <c r="M414" s="36"/>
      <c r="N414" s="36">
        <v>25438.415385198099</v>
      </c>
      <c r="O414" s="36">
        <v>25729.913066160199</v>
      </c>
      <c r="P414" s="36">
        <v>25260.230572070301</v>
      </c>
      <c r="Q414" s="36">
        <v>25735.121369831399</v>
      </c>
      <c r="R414" s="36">
        <v>25363.737981678201</v>
      </c>
      <c r="S414" s="36">
        <v>24853.072625852401</v>
      </c>
      <c r="T414" s="36">
        <v>24843.7264897225</v>
      </c>
      <c r="U414" s="36">
        <v>24842.162169194002</v>
      </c>
      <c r="V414" s="36">
        <v>24862.7049424869</v>
      </c>
      <c r="W414" s="36">
        <v>25434.381786695201</v>
      </c>
      <c r="X414" s="36">
        <v>25504.942721135001</v>
      </c>
      <c r="Y414" s="36">
        <v>25255.8426066506</v>
      </c>
      <c r="Z414" s="36">
        <v>25514.779232807301</v>
      </c>
      <c r="AA414" s="36">
        <v>24843.1439169154</v>
      </c>
      <c r="AB414" s="36">
        <v>24263.772556339602</v>
      </c>
      <c r="AC414" s="36">
        <v>23884.822693890499</v>
      </c>
      <c r="AD414" s="36">
        <v>21727.506826025499</v>
      </c>
      <c r="AE414" s="36">
        <v>23170.0699713719</v>
      </c>
      <c r="AF414" s="36">
        <v>23170.0699713719</v>
      </c>
      <c r="AG414" s="36">
        <v>23170.0699713719</v>
      </c>
      <c r="AH414" s="36">
        <v>23170.0699713719</v>
      </c>
      <c r="AI414" s="36">
        <v>23170.0699713719</v>
      </c>
    </row>
    <row r="415" spans="1:35" customFormat="1" x14ac:dyDescent="0.15">
      <c r="A415" t="s">
        <v>58</v>
      </c>
      <c r="B415" t="s">
        <v>49</v>
      </c>
      <c r="C415" t="s">
        <v>68</v>
      </c>
      <c r="D415">
        <v>2029</v>
      </c>
      <c r="E415">
        <v>1</v>
      </c>
      <c r="F415" s="36"/>
      <c r="G415" s="36"/>
      <c r="H415" s="36"/>
      <c r="I415" s="36"/>
      <c r="J415" s="36"/>
      <c r="K415" s="36"/>
      <c r="L415" s="36"/>
      <c r="M415" s="36"/>
      <c r="N415" s="36"/>
      <c r="O415" s="36">
        <v>25729.913066160301</v>
      </c>
      <c r="P415" s="36">
        <v>25260.230572070301</v>
      </c>
      <c r="Q415" s="36">
        <v>25735.121369831399</v>
      </c>
      <c r="R415" s="36">
        <v>25363.737981678201</v>
      </c>
      <c r="S415" s="36">
        <v>24853.072625852401</v>
      </c>
      <c r="T415" s="36">
        <v>24843.726489722601</v>
      </c>
      <c r="U415" s="36">
        <v>24842.162169194002</v>
      </c>
      <c r="V415" s="36">
        <v>24862.7049424869</v>
      </c>
      <c r="W415" s="36">
        <v>25434.381786695201</v>
      </c>
      <c r="X415" s="36">
        <v>25504.942721135001</v>
      </c>
      <c r="Y415" s="36">
        <v>25255.8426066506</v>
      </c>
      <c r="Z415" s="36">
        <v>25514.779232807301</v>
      </c>
      <c r="AA415" s="36">
        <v>24843.1439169154</v>
      </c>
      <c r="AB415" s="36">
        <v>24263.772556339602</v>
      </c>
      <c r="AC415" s="36">
        <v>23884.822693890499</v>
      </c>
      <c r="AD415" s="36">
        <v>21727.506826025499</v>
      </c>
      <c r="AE415" s="36">
        <v>23170.069971371999</v>
      </c>
      <c r="AF415" s="36">
        <v>23170.069971371999</v>
      </c>
      <c r="AG415" s="36">
        <v>23170.069971371999</v>
      </c>
      <c r="AH415" s="36">
        <v>23170.069971371999</v>
      </c>
      <c r="AI415" s="36">
        <v>23170.069971371999</v>
      </c>
    </row>
    <row r="416" spans="1:35" customFormat="1" x14ac:dyDescent="0.15">
      <c r="A416" t="s">
        <v>58</v>
      </c>
      <c r="B416" t="s">
        <v>49</v>
      </c>
      <c r="C416" t="s">
        <v>68</v>
      </c>
      <c r="D416">
        <v>2030</v>
      </c>
      <c r="E416">
        <v>1</v>
      </c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>
        <v>25260.230572070301</v>
      </c>
      <c r="Q416" s="36">
        <v>25735.1213698315</v>
      </c>
      <c r="R416" s="36">
        <v>25363.737981678201</v>
      </c>
      <c r="S416" s="36">
        <v>24853.072625852401</v>
      </c>
      <c r="T416" s="36">
        <v>24843.726489722601</v>
      </c>
      <c r="U416" s="36">
        <v>24842.162169194002</v>
      </c>
      <c r="V416" s="36">
        <v>24862.7049424869</v>
      </c>
      <c r="W416" s="36">
        <v>25434.381786695201</v>
      </c>
      <c r="X416" s="36">
        <v>25504.942721135001</v>
      </c>
      <c r="Y416" s="36">
        <v>25255.8426066506</v>
      </c>
      <c r="Z416" s="36">
        <v>25514.779232807301</v>
      </c>
      <c r="AA416" s="36">
        <v>24843.1439169154</v>
      </c>
      <c r="AB416" s="36">
        <v>24263.772556339602</v>
      </c>
      <c r="AC416" s="36">
        <v>23884.822693890499</v>
      </c>
      <c r="AD416" s="36">
        <v>21727.506826025499</v>
      </c>
      <c r="AE416" s="36">
        <v>23170.069971371999</v>
      </c>
      <c r="AF416" s="36">
        <v>23170.069971371999</v>
      </c>
      <c r="AG416" s="36">
        <v>23170.069971371999</v>
      </c>
      <c r="AH416" s="36">
        <v>23170.069971371999</v>
      </c>
      <c r="AI416" s="36">
        <v>23170.069971371999</v>
      </c>
    </row>
    <row r="417" spans="1:35" customFormat="1" x14ac:dyDescent="0.15">
      <c r="A417" t="s">
        <v>58</v>
      </c>
      <c r="B417" t="s">
        <v>49</v>
      </c>
      <c r="C417" t="s">
        <v>68</v>
      </c>
      <c r="D417">
        <v>2031</v>
      </c>
      <c r="E417">
        <v>1</v>
      </c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>
        <v>214293.389357621</v>
      </c>
      <c r="R417" s="36">
        <v>211200.922690968</v>
      </c>
      <c r="S417" s="36">
        <v>206948.671133464</v>
      </c>
      <c r="T417" s="36">
        <v>206870.846935168</v>
      </c>
      <c r="U417" s="36">
        <v>206857.82101843299</v>
      </c>
      <c r="V417" s="36">
        <v>207028.87832383599</v>
      </c>
      <c r="W417" s="36">
        <v>211789.16551277801</v>
      </c>
      <c r="X417" s="36">
        <v>212376.71828084401</v>
      </c>
      <c r="Y417" s="36">
        <v>210302.49033938101</v>
      </c>
      <c r="Z417" s="36">
        <v>212458.62577976001</v>
      </c>
      <c r="AA417" s="36">
        <v>206865.99591855099</v>
      </c>
      <c r="AB417" s="36">
        <v>202041.637378705</v>
      </c>
      <c r="AC417" s="36">
        <v>198886.165552719</v>
      </c>
      <c r="AD417" s="36">
        <v>180922.44497817001</v>
      </c>
      <c r="AE417" s="36">
        <v>192934.50201634099</v>
      </c>
      <c r="AF417" s="36">
        <v>192934.50201634099</v>
      </c>
      <c r="AG417" s="36">
        <v>192934.50201634099</v>
      </c>
      <c r="AH417" s="36">
        <v>192934.50201634099</v>
      </c>
      <c r="AI417" s="36">
        <v>192934.50201634099</v>
      </c>
    </row>
    <row r="418" spans="1:35" customFormat="1" x14ac:dyDescent="0.15">
      <c r="A418" t="s">
        <v>58</v>
      </c>
      <c r="B418" t="s">
        <v>49</v>
      </c>
      <c r="C418" t="s">
        <v>68</v>
      </c>
      <c r="D418">
        <v>2032</v>
      </c>
      <c r="E418">
        <v>1</v>
      </c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>
        <v>211200.922690968</v>
      </c>
      <c r="S418" s="36">
        <v>206948.671133464</v>
      </c>
      <c r="T418" s="36">
        <v>206870.846935168</v>
      </c>
      <c r="U418" s="36">
        <v>206857.82101843299</v>
      </c>
      <c r="V418" s="36">
        <v>207028.87832383599</v>
      </c>
      <c r="W418" s="36">
        <v>211789.16551277801</v>
      </c>
      <c r="X418" s="36">
        <v>212376.71828084401</v>
      </c>
      <c r="Y418" s="36">
        <v>210302.49033938101</v>
      </c>
      <c r="Z418" s="36">
        <v>212458.62577976001</v>
      </c>
      <c r="AA418" s="36">
        <v>206865.99591855099</v>
      </c>
      <c r="AB418" s="36">
        <v>202041.637378705</v>
      </c>
      <c r="AC418" s="36">
        <v>198886.165552719</v>
      </c>
      <c r="AD418" s="36">
        <v>180922.44497817001</v>
      </c>
      <c r="AE418" s="36">
        <v>192934.50201634099</v>
      </c>
      <c r="AF418" s="36">
        <v>192934.50201634099</v>
      </c>
      <c r="AG418" s="36">
        <v>192934.50201634099</v>
      </c>
      <c r="AH418" s="36">
        <v>192934.50201634099</v>
      </c>
      <c r="AI418" s="36">
        <v>192934.50201634099</v>
      </c>
    </row>
    <row r="419" spans="1:35" customFormat="1" x14ac:dyDescent="0.15">
      <c r="A419" t="s">
        <v>58</v>
      </c>
      <c r="B419" t="s">
        <v>49</v>
      </c>
      <c r="C419" t="s">
        <v>68</v>
      </c>
      <c r="D419">
        <v>2033</v>
      </c>
      <c r="E419">
        <v>1</v>
      </c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>
        <v>206948.671133464</v>
      </c>
      <c r="T419" s="36">
        <v>206870.846935168</v>
      </c>
      <c r="U419" s="36">
        <v>206857.82101843401</v>
      </c>
      <c r="V419" s="36">
        <v>207028.87832383599</v>
      </c>
      <c r="W419" s="36">
        <v>211789.16551277801</v>
      </c>
      <c r="X419" s="36">
        <v>212376.71828084401</v>
      </c>
      <c r="Y419" s="36">
        <v>210302.49033938101</v>
      </c>
      <c r="Z419" s="36">
        <v>212458.62577976001</v>
      </c>
      <c r="AA419" s="36">
        <v>206865.99591855099</v>
      </c>
      <c r="AB419" s="36">
        <v>202041.637378705</v>
      </c>
      <c r="AC419" s="36">
        <v>198886.16555271999</v>
      </c>
      <c r="AD419" s="36">
        <v>180922.44497817001</v>
      </c>
      <c r="AE419" s="36">
        <v>192934.50201634099</v>
      </c>
      <c r="AF419" s="36">
        <v>192934.50201634099</v>
      </c>
      <c r="AG419" s="36">
        <v>192934.50201634099</v>
      </c>
      <c r="AH419" s="36">
        <v>192934.50201634099</v>
      </c>
      <c r="AI419" s="36">
        <v>192934.50201634099</v>
      </c>
    </row>
    <row r="420" spans="1:35" customFormat="1" x14ac:dyDescent="0.15">
      <c r="A420" t="s">
        <v>58</v>
      </c>
      <c r="B420" t="s">
        <v>49</v>
      </c>
      <c r="C420" t="s">
        <v>68</v>
      </c>
      <c r="D420">
        <v>2034</v>
      </c>
      <c r="E420">
        <v>1</v>
      </c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>
        <v>206870.846935168</v>
      </c>
      <c r="U420" s="36">
        <v>206857.82101843299</v>
      </c>
      <c r="V420" s="36">
        <v>207028.87832383599</v>
      </c>
      <c r="W420" s="36">
        <v>211789.16551277801</v>
      </c>
      <c r="X420" s="36">
        <v>212376.71828084401</v>
      </c>
      <c r="Y420" s="36">
        <v>210302.49033938101</v>
      </c>
      <c r="Z420" s="36">
        <v>212458.62577976001</v>
      </c>
      <c r="AA420" s="36">
        <v>206865.99591855099</v>
      </c>
      <c r="AB420" s="36">
        <v>202041.637378705</v>
      </c>
      <c r="AC420" s="36">
        <v>198886.165552719</v>
      </c>
      <c r="AD420" s="36">
        <v>180922.44497817001</v>
      </c>
      <c r="AE420" s="36">
        <v>192934.50201634099</v>
      </c>
      <c r="AF420" s="36">
        <v>192934.50201634099</v>
      </c>
      <c r="AG420" s="36">
        <v>192934.50201634099</v>
      </c>
      <c r="AH420" s="36">
        <v>192934.50201634099</v>
      </c>
      <c r="AI420" s="36">
        <v>192934.50201634099</v>
      </c>
    </row>
    <row r="421" spans="1:35" customFormat="1" x14ac:dyDescent="0.15">
      <c r="A421" t="s">
        <v>58</v>
      </c>
      <c r="B421" t="s">
        <v>49</v>
      </c>
      <c r="C421" t="s">
        <v>68</v>
      </c>
      <c r="D421">
        <v>2035</v>
      </c>
      <c r="E421">
        <v>1</v>
      </c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>
        <v>206857.82101843299</v>
      </c>
      <c r="V421" s="36">
        <v>207028.87832383599</v>
      </c>
      <c r="W421" s="36">
        <v>211789.16551277801</v>
      </c>
      <c r="X421" s="36">
        <v>212376.71828084401</v>
      </c>
      <c r="Y421" s="36">
        <v>210302.49033938101</v>
      </c>
      <c r="Z421" s="36">
        <v>212458.62577976001</v>
      </c>
      <c r="AA421" s="36">
        <v>206865.99591855099</v>
      </c>
      <c r="AB421" s="36">
        <v>202041.637378705</v>
      </c>
      <c r="AC421" s="36">
        <v>198886.165552719</v>
      </c>
      <c r="AD421" s="36">
        <v>180922.44497817001</v>
      </c>
      <c r="AE421" s="36">
        <v>192934.50201634099</v>
      </c>
      <c r="AF421" s="36">
        <v>192934.50201634099</v>
      </c>
      <c r="AG421" s="36">
        <v>192934.50201634099</v>
      </c>
      <c r="AH421" s="36">
        <v>192934.50201634099</v>
      </c>
      <c r="AI421" s="36">
        <v>192934.50201634099</v>
      </c>
    </row>
    <row r="422" spans="1:35" customFormat="1" x14ac:dyDescent="0.15">
      <c r="A422" t="s">
        <v>58</v>
      </c>
      <c r="B422" t="s">
        <v>49</v>
      </c>
      <c r="C422" t="s">
        <v>68</v>
      </c>
      <c r="D422">
        <v>2036</v>
      </c>
      <c r="E422">
        <v>1</v>
      </c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>
        <v>22948.623464285301</v>
      </c>
      <c r="W422" s="36">
        <v>23476.289165637401</v>
      </c>
      <c r="X422" s="36">
        <v>23541.417892358499</v>
      </c>
      <c r="Y422" s="36">
        <v>23311.495012067</v>
      </c>
      <c r="Z422" s="36">
        <v>23550.497129838601</v>
      </c>
      <c r="AA422" s="36">
        <v>22930.568364831899</v>
      </c>
      <c r="AB422" s="36">
        <v>22395.800517544201</v>
      </c>
      <c r="AC422" s="36">
        <v>22046.024508646398</v>
      </c>
      <c r="AD422" s="36">
        <v>20054.7918708588</v>
      </c>
      <c r="AE422" s="36">
        <v>21386.297775891599</v>
      </c>
      <c r="AF422" s="36">
        <v>21386.297775891599</v>
      </c>
      <c r="AG422" s="36">
        <v>21386.297775891599</v>
      </c>
      <c r="AH422" s="36">
        <v>21386.297775891599</v>
      </c>
      <c r="AI422" s="36">
        <v>21386.297775891599</v>
      </c>
    </row>
    <row r="423" spans="1:35" customFormat="1" x14ac:dyDescent="0.15">
      <c r="A423" t="s">
        <v>58</v>
      </c>
      <c r="B423" t="s">
        <v>49</v>
      </c>
      <c r="C423" t="s">
        <v>68</v>
      </c>
      <c r="D423">
        <v>2037</v>
      </c>
      <c r="E423">
        <v>1</v>
      </c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>
        <v>23476.289165637601</v>
      </c>
      <c r="X423" s="36">
        <v>23541.417892358699</v>
      </c>
      <c r="Y423" s="36">
        <v>23311.4950120672</v>
      </c>
      <c r="Z423" s="36">
        <v>23550.497129838801</v>
      </c>
      <c r="AA423" s="36">
        <v>22930.568364832099</v>
      </c>
      <c r="AB423" s="36">
        <v>22395.800517544401</v>
      </c>
      <c r="AC423" s="36">
        <v>22046.024508646598</v>
      </c>
      <c r="AD423" s="36">
        <v>20054.791870859</v>
      </c>
      <c r="AE423" s="36">
        <v>21386.297775891799</v>
      </c>
      <c r="AF423" s="36">
        <v>21386.297775891799</v>
      </c>
      <c r="AG423" s="36">
        <v>21386.297775891799</v>
      </c>
      <c r="AH423" s="36">
        <v>21386.297775891799</v>
      </c>
      <c r="AI423" s="36">
        <v>21386.297775891799</v>
      </c>
    </row>
    <row r="424" spans="1:35" customFormat="1" x14ac:dyDescent="0.15">
      <c r="A424" t="s">
        <v>58</v>
      </c>
      <c r="B424" t="s">
        <v>49</v>
      </c>
      <c r="C424" t="s">
        <v>68</v>
      </c>
      <c r="D424">
        <v>2038</v>
      </c>
      <c r="E424">
        <v>1</v>
      </c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>
        <v>23541.417892358499</v>
      </c>
      <c r="Y424" s="36">
        <v>23311.495012067</v>
      </c>
      <c r="Z424" s="36">
        <v>23550.497129838601</v>
      </c>
      <c r="AA424" s="36">
        <v>22930.568364831899</v>
      </c>
      <c r="AB424" s="36">
        <v>22395.800517544201</v>
      </c>
      <c r="AC424" s="36">
        <v>22046.024508646398</v>
      </c>
      <c r="AD424" s="36">
        <v>20054.7918708588</v>
      </c>
      <c r="AE424" s="36">
        <v>21386.297775891599</v>
      </c>
      <c r="AF424" s="36">
        <v>21386.297775891599</v>
      </c>
      <c r="AG424" s="36">
        <v>21386.297775891599</v>
      </c>
      <c r="AH424" s="36">
        <v>21386.297775891599</v>
      </c>
      <c r="AI424" s="36">
        <v>21386.297775891599</v>
      </c>
    </row>
    <row r="425" spans="1:35" customFormat="1" x14ac:dyDescent="0.15">
      <c r="A425" t="s">
        <v>58</v>
      </c>
      <c r="B425" t="s">
        <v>49</v>
      </c>
      <c r="C425" t="s">
        <v>68</v>
      </c>
      <c r="D425">
        <v>2039</v>
      </c>
      <c r="E425">
        <v>1</v>
      </c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>
        <v>23311.4950120672</v>
      </c>
      <c r="Z425" s="36">
        <v>23550.497129838801</v>
      </c>
      <c r="AA425" s="36">
        <v>22930.568364832099</v>
      </c>
      <c r="AB425" s="36">
        <v>22395.800517544401</v>
      </c>
      <c r="AC425" s="36">
        <v>22046.024508646598</v>
      </c>
      <c r="AD425" s="36">
        <v>20054.791870859</v>
      </c>
      <c r="AE425" s="36">
        <v>21386.297775891799</v>
      </c>
      <c r="AF425" s="36">
        <v>21386.297775891799</v>
      </c>
      <c r="AG425" s="36">
        <v>21386.297775891799</v>
      </c>
      <c r="AH425" s="36">
        <v>21386.297775891799</v>
      </c>
      <c r="AI425" s="36">
        <v>21386.297775891799</v>
      </c>
    </row>
    <row r="426" spans="1:35" customFormat="1" x14ac:dyDescent="0.15">
      <c r="A426" t="s">
        <v>58</v>
      </c>
      <c r="B426" t="s">
        <v>49</v>
      </c>
      <c r="C426" t="s">
        <v>68</v>
      </c>
      <c r="D426">
        <v>2040</v>
      </c>
      <c r="E426">
        <v>1</v>
      </c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>
        <v>23550.497129838699</v>
      </c>
      <c r="AA426" s="36">
        <v>22930.568364832001</v>
      </c>
      <c r="AB426" s="36">
        <v>22395.8005175443</v>
      </c>
      <c r="AC426" s="36">
        <v>22046.0245086465</v>
      </c>
      <c r="AD426" s="36">
        <v>20054.791870858899</v>
      </c>
      <c r="AE426" s="36">
        <v>21386.2977758917</v>
      </c>
      <c r="AF426" s="36">
        <v>21386.2977758917</v>
      </c>
      <c r="AG426" s="36">
        <v>21386.2977758917</v>
      </c>
      <c r="AH426" s="36">
        <v>21386.2977758917</v>
      </c>
      <c r="AI426" s="36">
        <v>21386.2977758917</v>
      </c>
    </row>
    <row r="427" spans="1:35" customFormat="1" x14ac:dyDescent="0.15">
      <c r="A427" t="s">
        <v>58</v>
      </c>
      <c r="B427" t="s">
        <v>49</v>
      </c>
      <c r="C427" t="s">
        <v>67</v>
      </c>
      <c r="D427">
        <v>2011</v>
      </c>
      <c r="E427">
        <v>1</v>
      </c>
      <c r="F427" s="36">
        <v>106348.047907161</v>
      </c>
      <c r="G427" s="36">
        <v>106348.047907161</v>
      </c>
      <c r="H427" s="36">
        <v>106348.047907161</v>
      </c>
      <c r="I427" s="36">
        <v>106348.047907161</v>
      </c>
      <c r="J427" s="36">
        <v>106348.047907161</v>
      </c>
      <c r="K427" s="36">
        <v>106348.047907161</v>
      </c>
      <c r="L427" s="36">
        <v>106348.047907161</v>
      </c>
      <c r="M427" s="36">
        <v>106348.047907161</v>
      </c>
      <c r="N427" s="36">
        <v>105721.174203859</v>
      </c>
      <c r="O427" s="36">
        <v>105721.174203859</v>
      </c>
      <c r="P427" s="36">
        <v>104482.857561356</v>
      </c>
      <c r="Q427" s="36">
        <v>103547.222837147</v>
      </c>
      <c r="R427" s="36">
        <v>103812.621707436</v>
      </c>
      <c r="S427" s="36">
        <v>101143.518178825</v>
      </c>
      <c r="T427" s="36">
        <v>101565.179363007</v>
      </c>
      <c r="U427" s="36">
        <v>97313.765137697599</v>
      </c>
      <c r="V427" s="36">
        <v>98737.050415276695</v>
      </c>
      <c r="W427" s="36">
        <v>104611.96242930699</v>
      </c>
      <c r="X427" s="36">
        <v>105406.982434809</v>
      </c>
      <c r="Y427" s="36">
        <v>105425.572191067</v>
      </c>
      <c r="Z427" s="36">
        <v>104137.50365874299</v>
      </c>
      <c r="AA427" s="36"/>
      <c r="AB427" s="36"/>
      <c r="AC427" s="36"/>
      <c r="AD427" s="36"/>
      <c r="AE427" s="36"/>
      <c r="AF427" s="36"/>
      <c r="AG427" s="36"/>
      <c r="AH427" s="36"/>
      <c r="AI427" s="36"/>
    </row>
    <row r="428" spans="1:35" customFormat="1" x14ac:dyDescent="0.15">
      <c r="A428" t="s">
        <v>58</v>
      </c>
      <c r="B428" t="s">
        <v>49</v>
      </c>
      <c r="C428" t="s">
        <v>67</v>
      </c>
      <c r="D428">
        <v>2012</v>
      </c>
      <c r="E428">
        <v>1</v>
      </c>
      <c r="F428" s="36">
        <v>205215.62535019199</v>
      </c>
      <c r="G428" s="36">
        <v>205215.62535019199</v>
      </c>
      <c r="H428" s="36">
        <v>205215.62535019199</v>
      </c>
      <c r="I428" s="36">
        <v>205215.62535019199</v>
      </c>
      <c r="J428" s="36">
        <v>205215.62535019199</v>
      </c>
      <c r="K428" s="36">
        <v>205215.62535019199</v>
      </c>
      <c r="L428" s="36">
        <v>205215.62535019199</v>
      </c>
      <c r="M428" s="36">
        <v>205215.62535019199</v>
      </c>
      <c r="N428" s="36">
        <v>202964.37790034301</v>
      </c>
      <c r="O428" s="36">
        <v>205215.62535019199</v>
      </c>
      <c r="P428" s="36">
        <v>201105.05484526599</v>
      </c>
      <c r="Q428" s="36">
        <v>198763.33553367099</v>
      </c>
      <c r="R428" s="36">
        <v>201854.64587577601</v>
      </c>
      <c r="S428" s="36">
        <v>205215.62535019199</v>
      </c>
      <c r="T428" s="36">
        <v>198364.61090932501</v>
      </c>
      <c r="U428" s="36">
        <v>199274.467014002</v>
      </c>
      <c r="V428" s="36">
        <v>205215.62535019199</v>
      </c>
      <c r="W428" s="36">
        <v>202735.49287896699</v>
      </c>
      <c r="X428" s="36">
        <v>200157.65888965499</v>
      </c>
      <c r="Y428" s="36">
        <v>205215.62535019199</v>
      </c>
      <c r="Z428" s="36">
        <v>204062.60512591401</v>
      </c>
      <c r="AA428" s="36">
        <v>201680.79399398799</v>
      </c>
      <c r="AB428" s="36"/>
      <c r="AC428" s="36"/>
      <c r="AD428" s="36"/>
      <c r="AE428" s="36"/>
      <c r="AF428" s="36"/>
      <c r="AG428" s="36"/>
      <c r="AH428" s="36"/>
      <c r="AI428" s="36"/>
    </row>
    <row r="429" spans="1:35" customFormat="1" x14ac:dyDescent="0.15">
      <c r="A429" t="s">
        <v>58</v>
      </c>
      <c r="B429" t="s">
        <v>49</v>
      </c>
      <c r="C429" t="s">
        <v>67</v>
      </c>
      <c r="D429">
        <v>2020</v>
      </c>
      <c r="E429">
        <v>1</v>
      </c>
      <c r="F429" s="36">
        <v>78456.985444484002</v>
      </c>
      <c r="G429" s="36">
        <v>78456.985444484002</v>
      </c>
      <c r="H429" s="36">
        <v>78456.985444484002</v>
      </c>
      <c r="I429" s="36">
        <v>78456.985444484002</v>
      </c>
      <c r="J429" s="36">
        <v>78456.985444484002</v>
      </c>
      <c r="K429" s="36">
        <v>78456.985444484002</v>
      </c>
      <c r="L429" s="36">
        <v>78456.985444484002</v>
      </c>
      <c r="M429" s="36">
        <v>78456.985444484002</v>
      </c>
      <c r="N429" s="36">
        <v>77907.522047730294</v>
      </c>
      <c r="O429" s="36">
        <v>77907.522047730294</v>
      </c>
      <c r="P429" s="36">
        <v>77504.600847180103</v>
      </c>
      <c r="Q429" s="36">
        <v>77416.181335323097</v>
      </c>
      <c r="R429" s="36">
        <v>77606.924611801805</v>
      </c>
      <c r="S429" s="36">
        <v>76604.128491856798</v>
      </c>
      <c r="T429" s="36">
        <v>75662.764215543197</v>
      </c>
      <c r="U429" s="36">
        <v>69736.295842063104</v>
      </c>
      <c r="V429" s="36">
        <v>77311.048104951697</v>
      </c>
      <c r="W429" s="36">
        <v>76310.227117991599</v>
      </c>
      <c r="X429" s="36">
        <v>74873.541329821106</v>
      </c>
      <c r="Y429" s="36">
        <v>75997.457523493693</v>
      </c>
      <c r="Z429" s="36">
        <v>78456.985444484002</v>
      </c>
      <c r="AA429" s="36">
        <v>74612.884746382304</v>
      </c>
      <c r="AB429" s="36">
        <v>70681.148920941996</v>
      </c>
      <c r="AC429" s="36">
        <v>67418.1787526767</v>
      </c>
      <c r="AD429" s="36">
        <v>65167.272597474097</v>
      </c>
      <c r="AE429" s="36">
        <v>69560.183007351196</v>
      </c>
      <c r="AF429" s="36">
        <v>69560.183007351196</v>
      </c>
      <c r="AG429" s="36">
        <v>69560.183007351196</v>
      </c>
      <c r="AH429" s="36">
        <v>69560.183007351196</v>
      </c>
      <c r="AI429" s="36">
        <v>69560.183007351196</v>
      </c>
    </row>
    <row r="430" spans="1:35" customFormat="1" x14ac:dyDescent="0.15">
      <c r="A430" t="s">
        <v>58</v>
      </c>
      <c r="B430" t="s">
        <v>49</v>
      </c>
      <c r="C430" t="s">
        <v>67</v>
      </c>
      <c r="D430">
        <v>2041</v>
      </c>
      <c r="E430">
        <v>1</v>
      </c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>
        <v>274983.98964651697</v>
      </c>
      <c r="AB430" s="36">
        <v>261982.56089947201</v>
      </c>
      <c r="AC430" s="36">
        <v>251249.38395257801</v>
      </c>
      <c r="AD430" s="36">
        <v>240685.76703802901</v>
      </c>
      <c r="AE430" s="36">
        <v>247899.203808922</v>
      </c>
      <c r="AF430" s="36">
        <v>247899.203808922</v>
      </c>
      <c r="AG430" s="36">
        <v>247899.203808922</v>
      </c>
      <c r="AH430" s="36">
        <v>247899.203808922</v>
      </c>
      <c r="AI430" s="36">
        <v>247899.203808922</v>
      </c>
    </row>
    <row r="431" spans="1:35" customFormat="1" x14ac:dyDescent="0.15">
      <c r="A431" t="s">
        <v>58</v>
      </c>
      <c r="B431" t="s">
        <v>49</v>
      </c>
      <c r="C431" t="s">
        <v>67</v>
      </c>
      <c r="D431">
        <v>2042</v>
      </c>
      <c r="E431">
        <v>1</v>
      </c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>
        <v>357919.32180098601</v>
      </c>
      <c r="AC431" s="36">
        <v>329279.706118437</v>
      </c>
      <c r="AD431" s="36">
        <v>333010.54413932899</v>
      </c>
      <c r="AE431" s="36">
        <v>344355.74898600101</v>
      </c>
      <c r="AF431" s="36">
        <v>344355.74898600101</v>
      </c>
      <c r="AG431" s="36">
        <v>344355.74898600101</v>
      </c>
      <c r="AH431" s="36">
        <v>344355.74898600101</v>
      </c>
      <c r="AI431" s="36">
        <v>344355.74898600101</v>
      </c>
    </row>
    <row r="432" spans="1:35" customFormat="1" x14ac:dyDescent="0.15">
      <c r="A432" t="s">
        <v>58</v>
      </c>
      <c r="B432" t="s">
        <v>49</v>
      </c>
      <c r="C432" t="s">
        <v>67</v>
      </c>
      <c r="D432">
        <v>2043</v>
      </c>
      <c r="E432">
        <v>1</v>
      </c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>
        <v>159919.934852248</v>
      </c>
      <c r="AD432" s="36">
        <v>154580.65140736301</v>
      </c>
      <c r="AE432" s="36">
        <v>165000.89650381499</v>
      </c>
      <c r="AF432" s="36">
        <v>165000.89650381499</v>
      </c>
      <c r="AG432" s="36">
        <v>165000.89650381499</v>
      </c>
      <c r="AH432" s="36">
        <v>165000.89650381499</v>
      </c>
      <c r="AI432" s="36">
        <v>165000.89650381499</v>
      </c>
    </row>
    <row r="433" spans="1:35" customFormat="1" x14ac:dyDescent="0.15">
      <c r="A433" t="s">
        <v>58</v>
      </c>
      <c r="B433" t="s">
        <v>49</v>
      </c>
      <c r="C433" t="s">
        <v>67</v>
      </c>
      <c r="D433">
        <v>2044</v>
      </c>
      <c r="E433">
        <v>1</v>
      </c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>
        <v>151435.28095009399</v>
      </c>
      <c r="AE433" s="36">
        <v>161619.5386993</v>
      </c>
      <c r="AF433" s="36">
        <v>161619.5386993</v>
      </c>
      <c r="AG433" s="36">
        <v>161619.5386993</v>
      </c>
      <c r="AH433" s="36">
        <v>161619.5386993</v>
      </c>
      <c r="AI433" s="36">
        <v>161619.5386993</v>
      </c>
    </row>
    <row r="434" spans="1:35" customFormat="1" x14ac:dyDescent="0.15">
      <c r="A434" t="s">
        <v>58</v>
      </c>
      <c r="B434" t="s">
        <v>49</v>
      </c>
      <c r="C434" t="s">
        <v>67</v>
      </c>
      <c r="D434">
        <v>2045</v>
      </c>
      <c r="E434">
        <v>1</v>
      </c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>
        <v>131410.611808474</v>
      </c>
      <c r="AF434" s="36">
        <v>131410.611808474</v>
      </c>
      <c r="AG434" s="36">
        <v>131410.611808474</v>
      </c>
      <c r="AH434" s="36">
        <v>131410.611808474</v>
      </c>
      <c r="AI434" s="36">
        <v>131410.611808474</v>
      </c>
    </row>
    <row r="435" spans="1:35" customFormat="1" x14ac:dyDescent="0.15">
      <c r="A435" t="s">
        <v>58</v>
      </c>
      <c r="B435" t="s">
        <v>48</v>
      </c>
      <c r="C435" t="s">
        <v>74</v>
      </c>
      <c r="D435">
        <v>2021</v>
      </c>
      <c r="E435">
        <v>0</v>
      </c>
      <c r="F435" s="36"/>
      <c r="G435" s="36">
        <v>3934.2817658006002</v>
      </c>
      <c r="H435" s="36">
        <v>23970.440826997001</v>
      </c>
      <c r="I435" s="36">
        <v>24202.896864186001</v>
      </c>
      <c r="J435" s="36">
        <v>23033.397011780999</v>
      </c>
      <c r="K435" s="36">
        <v>25279.164785016401</v>
      </c>
      <c r="L435" s="36">
        <v>23310.906762746999</v>
      </c>
      <c r="M435" s="36">
        <v>22547.6017948802</v>
      </c>
      <c r="N435" s="36">
        <v>22987.5382250492</v>
      </c>
      <c r="O435" s="36">
        <v>23521.1708775681</v>
      </c>
      <c r="P435" s="36">
        <v>22858.6148237335</v>
      </c>
      <c r="Q435" s="36">
        <v>22299.881251648701</v>
      </c>
      <c r="R435" s="36">
        <v>23154.895900344101</v>
      </c>
      <c r="S435" s="36">
        <v>22629.2285328162</v>
      </c>
      <c r="T435" s="36">
        <v>22190.740286182401</v>
      </c>
      <c r="U435" s="36">
        <v>21970.2981811385</v>
      </c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</row>
    <row r="436" spans="1:35" customFormat="1" x14ac:dyDescent="0.15">
      <c r="A436" t="s">
        <v>58</v>
      </c>
      <c r="B436" t="s">
        <v>48</v>
      </c>
      <c r="C436" t="s">
        <v>74</v>
      </c>
      <c r="D436">
        <v>2036</v>
      </c>
      <c r="E436">
        <v>0</v>
      </c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>
        <v>37471.510026524003</v>
      </c>
      <c r="W436" s="36">
        <v>44008.9137004195</v>
      </c>
      <c r="X436" s="36">
        <v>46737.204600155899</v>
      </c>
      <c r="Y436" s="36">
        <v>49409.056894986301</v>
      </c>
      <c r="Z436" s="36">
        <v>51892.791971794402</v>
      </c>
      <c r="AA436" s="36">
        <v>44816.3415738556</v>
      </c>
      <c r="AB436" s="36">
        <v>39761.826873518701</v>
      </c>
      <c r="AC436" s="36">
        <v>35022.545232894503</v>
      </c>
      <c r="AD436" s="36">
        <v>30253.786037789701</v>
      </c>
      <c r="AE436" s="36">
        <v>36309.011629774403</v>
      </c>
      <c r="AF436" s="36">
        <v>36309.011629774403</v>
      </c>
      <c r="AG436" s="36">
        <v>36309.011629774403</v>
      </c>
      <c r="AH436" s="36">
        <v>36309.011629774403</v>
      </c>
      <c r="AI436" s="36">
        <v>36309.011629774403</v>
      </c>
    </row>
    <row r="437" spans="1:35" customFormat="1" x14ac:dyDescent="0.15">
      <c r="A437" t="s">
        <v>58</v>
      </c>
      <c r="B437" t="s">
        <v>48</v>
      </c>
      <c r="C437" t="s">
        <v>74</v>
      </c>
      <c r="D437">
        <v>2037</v>
      </c>
      <c r="E437">
        <v>0</v>
      </c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>
        <v>7737.9363053299803</v>
      </c>
      <c r="X437" s="36">
        <v>8217.6423337105607</v>
      </c>
      <c r="Y437" s="36">
        <v>8687.42495582628</v>
      </c>
      <c r="Z437" s="36">
        <v>9124.1315729103499</v>
      </c>
      <c r="AA437" s="36">
        <v>7879.9035781040402</v>
      </c>
      <c r="AB437" s="36">
        <v>6991.1855999279796</v>
      </c>
      <c r="AC437" s="36">
        <v>6157.89396910502</v>
      </c>
      <c r="AD437" s="36">
        <v>5319.4194010125502</v>
      </c>
      <c r="AE437" s="36">
        <v>6384.0889419182004</v>
      </c>
      <c r="AF437" s="36">
        <v>6384.0889419182004</v>
      </c>
      <c r="AG437" s="36">
        <v>6384.0889419182004</v>
      </c>
      <c r="AH437" s="36">
        <v>6384.0889419182004</v>
      </c>
      <c r="AI437" s="36">
        <v>6384.0889419182004</v>
      </c>
    </row>
    <row r="438" spans="1:35" customFormat="1" x14ac:dyDescent="0.15">
      <c r="A438" t="s">
        <v>58</v>
      </c>
      <c r="B438" t="s">
        <v>48</v>
      </c>
      <c r="C438" t="s">
        <v>74</v>
      </c>
      <c r="D438">
        <v>2038</v>
      </c>
      <c r="E438">
        <v>0</v>
      </c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>
        <v>8217.6423337105698</v>
      </c>
      <c r="Y438" s="36">
        <v>8687.4249558262909</v>
      </c>
      <c r="Z438" s="36">
        <v>9124.1315729103499</v>
      </c>
      <c r="AA438" s="36">
        <v>7879.9035781040502</v>
      </c>
      <c r="AB438" s="36">
        <v>6991.1855999279896</v>
      </c>
      <c r="AC438" s="36">
        <v>6157.89396910502</v>
      </c>
      <c r="AD438" s="36">
        <v>5319.4194010125502</v>
      </c>
      <c r="AE438" s="36">
        <v>6384.0889419182104</v>
      </c>
      <c r="AF438" s="36">
        <v>6384.0889419182104</v>
      </c>
      <c r="AG438" s="36">
        <v>6384.0889419182104</v>
      </c>
      <c r="AH438" s="36">
        <v>6384.0889419182104</v>
      </c>
      <c r="AI438" s="36">
        <v>6384.0889419182104</v>
      </c>
    </row>
    <row r="439" spans="1:35" customFormat="1" x14ac:dyDescent="0.15">
      <c r="A439" t="s">
        <v>58</v>
      </c>
      <c r="B439" t="s">
        <v>48</v>
      </c>
      <c r="C439" t="s">
        <v>74</v>
      </c>
      <c r="D439">
        <v>2039</v>
      </c>
      <c r="E439">
        <v>0</v>
      </c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>
        <v>8687.42495582628</v>
      </c>
      <c r="Z439" s="36">
        <v>9124.1315729103499</v>
      </c>
      <c r="AA439" s="36">
        <v>7879.9035781040402</v>
      </c>
      <c r="AB439" s="36">
        <v>6991.1855999279796</v>
      </c>
      <c r="AC439" s="36">
        <v>6157.89396910502</v>
      </c>
      <c r="AD439" s="36">
        <v>5319.4194010125502</v>
      </c>
      <c r="AE439" s="36">
        <v>6384.0889419182004</v>
      </c>
      <c r="AF439" s="36">
        <v>6384.0889419182004</v>
      </c>
      <c r="AG439" s="36">
        <v>6384.0889419182004</v>
      </c>
      <c r="AH439" s="36">
        <v>6384.0889419182004</v>
      </c>
      <c r="AI439" s="36">
        <v>6384.0889419182004</v>
      </c>
    </row>
    <row r="440" spans="1:35" customFormat="1" x14ac:dyDescent="0.15">
      <c r="A440" t="s">
        <v>58</v>
      </c>
      <c r="B440" t="s">
        <v>48</v>
      </c>
      <c r="C440" t="s">
        <v>74</v>
      </c>
      <c r="D440">
        <v>2040</v>
      </c>
      <c r="E440">
        <v>0</v>
      </c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>
        <v>9124.1315729103499</v>
      </c>
      <c r="AA440" s="36">
        <v>7879.9035781040502</v>
      </c>
      <c r="AB440" s="36">
        <v>6991.1855999279896</v>
      </c>
      <c r="AC440" s="36">
        <v>6157.89396910502</v>
      </c>
      <c r="AD440" s="36">
        <v>5319.4194010125502</v>
      </c>
      <c r="AE440" s="36">
        <v>6384.0889419182104</v>
      </c>
      <c r="AF440" s="36">
        <v>6384.0889419182104</v>
      </c>
      <c r="AG440" s="36">
        <v>6384.0889419182104</v>
      </c>
      <c r="AH440" s="36">
        <v>6384.0889419182104</v>
      </c>
      <c r="AI440" s="36">
        <v>6384.0889419182104</v>
      </c>
    </row>
    <row r="441" spans="1:35" customFormat="1" x14ac:dyDescent="0.15">
      <c r="A441" t="s">
        <v>58</v>
      </c>
      <c r="B441" t="s">
        <v>48</v>
      </c>
      <c r="C441" t="s">
        <v>74</v>
      </c>
      <c r="D441">
        <v>2041</v>
      </c>
      <c r="E441">
        <v>0</v>
      </c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>
        <v>20494.020598528099</v>
      </c>
      <c r="AB441" s="36">
        <v>18182.646560699501</v>
      </c>
      <c r="AC441" s="36">
        <v>16015.4251375693</v>
      </c>
      <c r="AD441" s="36">
        <v>13834.723952649099</v>
      </c>
      <c r="AE441" s="36">
        <v>16603.7120862825</v>
      </c>
      <c r="AF441" s="36">
        <v>16603.7120862825</v>
      </c>
      <c r="AG441" s="36">
        <v>16603.7120862825</v>
      </c>
      <c r="AH441" s="36">
        <v>16603.7120862825</v>
      </c>
      <c r="AI441" s="36">
        <v>16603.7120862825</v>
      </c>
    </row>
    <row r="442" spans="1:35" customFormat="1" x14ac:dyDescent="0.15">
      <c r="A442" t="s">
        <v>58</v>
      </c>
      <c r="B442" t="s">
        <v>48</v>
      </c>
      <c r="C442" t="s">
        <v>74</v>
      </c>
      <c r="D442">
        <v>2042</v>
      </c>
      <c r="E442">
        <v>0</v>
      </c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>
        <v>18182.646560699501</v>
      </c>
      <c r="AC442" s="36">
        <v>16015.4251375694</v>
      </c>
      <c r="AD442" s="36">
        <v>13834.723952649099</v>
      </c>
      <c r="AE442" s="36">
        <v>16603.7120862825</v>
      </c>
      <c r="AF442" s="36">
        <v>16603.7120862825</v>
      </c>
      <c r="AG442" s="36">
        <v>16603.7120862825</v>
      </c>
      <c r="AH442" s="36">
        <v>16603.7120862825</v>
      </c>
      <c r="AI442" s="36">
        <v>16603.7120862825</v>
      </c>
    </row>
    <row r="443" spans="1:35" customFormat="1" x14ac:dyDescent="0.15">
      <c r="A443" t="s">
        <v>58</v>
      </c>
      <c r="B443" t="s">
        <v>48</v>
      </c>
      <c r="C443" t="s">
        <v>74</v>
      </c>
      <c r="D443">
        <v>2043</v>
      </c>
      <c r="E443">
        <v>0</v>
      </c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>
        <v>16015.4251375694</v>
      </c>
      <c r="AD443" s="36">
        <v>13834.723952649099</v>
      </c>
      <c r="AE443" s="36">
        <v>16603.7120862825</v>
      </c>
      <c r="AF443" s="36">
        <v>16603.7120862825</v>
      </c>
      <c r="AG443" s="36">
        <v>16603.7120862825</v>
      </c>
      <c r="AH443" s="36">
        <v>16603.7120862825</v>
      </c>
      <c r="AI443" s="36">
        <v>16603.7120862825</v>
      </c>
    </row>
    <row r="444" spans="1:35" customFormat="1" x14ac:dyDescent="0.15">
      <c r="A444" t="s">
        <v>58</v>
      </c>
      <c r="B444" t="s">
        <v>48</v>
      </c>
      <c r="C444" t="s">
        <v>74</v>
      </c>
      <c r="D444">
        <v>2044</v>
      </c>
      <c r="E444">
        <v>0</v>
      </c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>
        <v>13834.723952649099</v>
      </c>
      <c r="AE444" s="36">
        <v>16603.7120862825</v>
      </c>
      <c r="AF444" s="36">
        <v>16603.7120862825</v>
      </c>
      <c r="AG444" s="36">
        <v>16603.7120862825</v>
      </c>
      <c r="AH444" s="36">
        <v>16603.7120862825</v>
      </c>
      <c r="AI444" s="36">
        <v>16603.7120862825</v>
      </c>
    </row>
    <row r="445" spans="1:35" customFormat="1" x14ac:dyDescent="0.15">
      <c r="A445" t="s">
        <v>58</v>
      </c>
      <c r="B445" t="s">
        <v>48</v>
      </c>
      <c r="C445" t="s">
        <v>74</v>
      </c>
      <c r="D445">
        <v>2045</v>
      </c>
      <c r="E445">
        <v>0</v>
      </c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>
        <v>16603.7120862825</v>
      </c>
      <c r="AF445" s="36">
        <v>16603.7120862825</v>
      </c>
      <c r="AG445" s="36">
        <v>16603.7120862825</v>
      </c>
      <c r="AH445" s="36">
        <v>16603.7120862825</v>
      </c>
      <c r="AI445" s="36">
        <v>16603.7120862825</v>
      </c>
    </row>
    <row r="446" spans="1:35" customFormat="1" x14ac:dyDescent="0.15">
      <c r="A446" t="s">
        <v>58</v>
      </c>
      <c r="B446" t="s">
        <v>59</v>
      </c>
      <c r="C446" t="s">
        <v>76</v>
      </c>
      <c r="E446">
        <v>0</v>
      </c>
      <c r="F446" s="36"/>
      <c r="G446" s="36"/>
      <c r="H446" s="36">
        <v>-29974.108415133898</v>
      </c>
      <c r="I446" s="36">
        <v>-29770.8895613272</v>
      </c>
      <c r="J446" s="36">
        <v>-23893.138044544099</v>
      </c>
      <c r="K446" s="36">
        <v>-25211.8562875522</v>
      </c>
      <c r="L446" s="36">
        <v>-10900.040841525601</v>
      </c>
      <c r="M446" s="36">
        <v>-5298.3188192690704</v>
      </c>
      <c r="N446" s="36">
        <v>-10162.829786980101</v>
      </c>
      <c r="O446" s="36">
        <v>-5482.4862888804601</v>
      </c>
      <c r="P446" s="36">
        <v>-692.26490344630395</v>
      </c>
      <c r="Q446" s="36">
        <v>7339.0939342089796</v>
      </c>
      <c r="R446" s="36">
        <v>10660.278508048401</v>
      </c>
      <c r="S446" s="36">
        <v>4468.6676031145398</v>
      </c>
      <c r="T446" s="36">
        <v>11567.6480007954</v>
      </c>
      <c r="U446" s="36">
        <v>11976.9563392125</v>
      </c>
      <c r="V446" s="36">
        <v>83.992097322919093</v>
      </c>
      <c r="W446" s="36">
        <v>-8912.5129516490397</v>
      </c>
      <c r="X446" s="36">
        <v>-18002.272300635399</v>
      </c>
      <c r="Y446" s="36">
        <v>-25425.286989072902</v>
      </c>
      <c r="Z446" s="36">
        <v>-38278.039712987302</v>
      </c>
      <c r="AA446" s="36">
        <v>-7025.2855832381101</v>
      </c>
      <c r="AB446" s="36">
        <v>-2733.4990680890801</v>
      </c>
      <c r="AC446" s="36">
        <v>8793.9886916315209</v>
      </c>
      <c r="AD446" s="36">
        <v>21172.3083236848</v>
      </c>
      <c r="AE446" s="36">
        <v>18223.9133111839</v>
      </c>
      <c r="AF446" s="36">
        <v>18223.9133111839</v>
      </c>
      <c r="AG446" s="36">
        <v>18223.9133111839</v>
      </c>
      <c r="AH446" s="36">
        <v>18223.9133111839</v>
      </c>
      <c r="AI446" s="36">
        <v>18223.9133111839</v>
      </c>
    </row>
    <row r="447" spans="1:35" customFormat="1" x14ac:dyDescent="0.15">
      <c r="A447" t="s">
        <v>58</v>
      </c>
      <c r="B447" t="s">
        <v>47</v>
      </c>
      <c r="C447" t="s">
        <v>75</v>
      </c>
      <c r="D447">
        <v>1992</v>
      </c>
      <c r="E447">
        <v>0</v>
      </c>
      <c r="F447" s="36">
        <v>1576800</v>
      </c>
      <c r="G447" s="36">
        <v>1576800</v>
      </c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</row>
    <row r="448" spans="1:35" customFormat="1" x14ac:dyDescent="0.15">
      <c r="A448" t="s">
        <v>58</v>
      </c>
      <c r="B448" t="s">
        <v>47</v>
      </c>
      <c r="C448" t="s">
        <v>73</v>
      </c>
      <c r="D448">
        <v>2012</v>
      </c>
      <c r="E448">
        <v>1</v>
      </c>
      <c r="F448" s="36">
        <v>11928.5506763004</v>
      </c>
      <c r="G448" s="36">
        <v>11928.5506763004</v>
      </c>
      <c r="H448" s="36">
        <v>11928.5506763004</v>
      </c>
      <c r="I448" s="36">
        <v>11928.5506763004</v>
      </c>
      <c r="J448" s="36">
        <v>11928.5506763004</v>
      </c>
      <c r="K448" s="36">
        <v>11928.5506763004</v>
      </c>
      <c r="L448" s="36">
        <v>11928.5506763004</v>
      </c>
      <c r="M448" s="36">
        <v>11928.5506763004</v>
      </c>
      <c r="N448" s="36">
        <v>11928.5506763004</v>
      </c>
      <c r="O448" s="36">
        <v>11601.2411647341</v>
      </c>
      <c r="P448" s="36">
        <v>11245.4514040184</v>
      </c>
      <c r="Q448" s="36">
        <v>11364.929554475801</v>
      </c>
      <c r="R448" s="36">
        <v>11751.191756472501</v>
      </c>
      <c r="S448" s="36">
        <v>10934.0442018424</v>
      </c>
      <c r="T448" s="36">
        <v>11743.6799991144</v>
      </c>
      <c r="U448" s="36">
        <v>10901.535972928399</v>
      </c>
      <c r="V448" s="36">
        <v>11080.5430116969</v>
      </c>
      <c r="W448" s="36">
        <v>11331.5804332344</v>
      </c>
      <c r="X448" s="36">
        <v>11928.5506763004</v>
      </c>
      <c r="Y448" s="36">
        <v>11758.543063852499</v>
      </c>
      <c r="Z448" s="36">
        <v>11826.474068989201</v>
      </c>
      <c r="AA448" s="36">
        <v>10810.3938012449</v>
      </c>
      <c r="AB448" s="36"/>
      <c r="AC448" s="36"/>
      <c r="AD448" s="36"/>
      <c r="AE448" s="36"/>
      <c r="AF448" s="36"/>
      <c r="AG448" s="36"/>
      <c r="AH448" s="36"/>
      <c r="AI448" s="36"/>
    </row>
    <row r="449" spans="1:35" customFormat="1" x14ac:dyDescent="0.15">
      <c r="A449" t="s">
        <v>58</v>
      </c>
      <c r="B449" t="s">
        <v>47</v>
      </c>
      <c r="C449" t="s">
        <v>73</v>
      </c>
      <c r="D449">
        <v>2016</v>
      </c>
      <c r="E449">
        <v>1</v>
      </c>
      <c r="F449" s="36">
        <v>61961.043002072198</v>
      </c>
      <c r="G449" s="36">
        <v>61961.043002072198</v>
      </c>
      <c r="H449" s="36">
        <v>61961.043002072198</v>
      </c>
      <c r="I449" s="36">
        <v>61961.043002072198</v>
      </c>
      <c r="J449" s="36">
        <v>61961.043002072198</v>
      </c>
      <c r="K449" s="36">
        <v>61961.043002072198</v>
      </c>
      <c r="L449" s="36">
        <v>61961.043002072198</v>
      </c>
      <c r="M449" s="36">
        <v>61896.528641992802</v>
      </c>
      <c r="N449" s="36">
        <v>60836.180023502697</v>
      </c>
      <c r="O449" s="36">
        <v>57859.363545929104</v>
      </c>
      <c r="P449" s="36">
        <v>59118.6072990826</v>
      </c>
      <c r="Q449" s="36">
        <v>59441.607879904303</v>
      </c>
      <c r="R449" s="36">
        <v>56161.2021143198</v>
      </c>
      <c r="S449" s="36">
        <v>50543.878383475203</v>
      </c>
      <c r="T449" s="36">
        <v>53498.856895585202</v>
      </c>
      <c r="U449" s="36">
        <v>54498.393605092802</v>
      </c>
      <c r="V449" s="36">
        <v>58433.439789367898</v>
      </c>
      <c r="W449" s="36">
        <v>61961.043002072198</v>
      </c>
      <c r="X449" s="36">
        <v>60551.264101266803</v>
      </c>
      <c r="Y449" s="36">
        <v>60618.529715381701</v>
      </c>
      <c r="Z449" s="36">
        <v>61961.043002072198</v>
      </c>
      <c r="AA449" s="36">
        <v>54944.932925389898</v>
      </c>
      <c r="AB449" s="36">
        <v>54367.2614025816</v>
      </c>
      <c r="AC449" s="36">
        <v>46326.156618330802</v>
      </c>
      <c r="AD449" s="36">
        <v>41813.469241742001</v>
      </c>
      <c r="AE449" s="36">
        <v>42757.708698264702</v>
      </c>
      <c r="AF449" s="36">
        <v>42757.708698264702</v>
      </c>
      <c r="AG449" s="36">
        <v>42757.708698264702</v>
      </c>
      <c r="AH449" s="36">
        <v>42757.708698264702</v>
      </c>
      <c r="AI449" s="36">
        <v>42757.708698264702</v>
      </c>
    </row>
    <row r="450" spans="1:35" customFormat="1" x14ac:dyDescent="0.15">
      <c r="A450" t="s">
        <v>58</v>
      </c>
      <c r="B450" t="s">
        <v>47</v>
      </c>
      <c r="C450" t="s">
        <v>73</v>
      </c>
      <c r="D450">
        <v>2019</v>
      </c>
      <c r="E450">
        <v>1</v>
      </c>
      <c r="F450" s="36">
        <v>292463.74107457098</v>
      </c>
      <c r="G450" s="36">
        <v>292463.74107457098</v>
      </c>
      <c r="H450" s="36">
        <v>292463.74107457098</v>
      </c>
      <c r="I450" s="36">
        <v>292463.74107457098</v>
      </c>
      <c r="J450" s="36">
        <v>292463.74107457098</v>
      </c>
      <c r="K450" s="36">
        <v>292463.74107457098</v>
      </c>
      <c r="L450" s="36">
        <v>291042.35853342601</v>
      </c>
      <c r="M450" s="36">
        <v>289562.04925343301</v>
      </c>
      <c r="N450" s="36">
        <v>283356.465600739</v>
      </c>
      <c r="O450" s="36">
        <v>284964.75297975098</v>
      </c>
      <c r="P450" s="36">
        <v>287097.50982374197</v>
      </c>
      <c r="Q450" s="36">
        <v>274031.55872488499</v>
      </c>
      <c r="R450" s="36">
        <v>281661.04100816097</v>
      </c>
      <c r="S450" s="36">
        <v>269406.049160739</v>
      </c>
      <c r="T450" s="36">
        <v>268647.31849305902</v>
      </c>
      <c r="U450" s="36">
        <v>262925.05579849897</v>
      </c>
      <c r="V450" s="36">
        <v>265706.86925510399</v>
      </c>
      <c r="W450" s="36">
        <v>272328.36444974202</v>
      </c>
      <c r="X450" s="36">
        <v>278191.65379858803</v>
      </c>
      <c r="Y450" s="36">
        <v>287225.18409348599</v>
      </c>
      <c r="Z450" s="36">
        <v>290943.969397543</v>
      </c>
      <c r="AA450" s="36">
        <v>272437.575098495</v>
      </c>
      <c r="AB450" s="36">
        <v>250327.52098770801</v>
      </c>
      <c r="AC450" s="36">
        <v>225011.21855598001</v>
      </c>
      <c r="AD450" s="36">
        <v>210930.037937527</v>
      </c>
      <c r="AE450" s="36">
        <v>203232.59229328801</v>
      </c>
      <c r="AF450" s="36">
        <v>203232.59229328801</v>
      </c>
      <c r="AG450" s="36">
        <v>203232.59229328801</v>
      </c>
      <c r="AH450" s="36">
        <v>203232.59229328801</v>
      </c>
      <c r="AI450" s="36">
        <v>203232.59229328801</v>
      </c>
    </row>
    <row r="451" spans="1:35" customFormat="1" x14ac:dyDescent="0.15">
      <c r="A451" t="s">
        <v>58</v>
      </c>
      <c r="B451" t="s">
        <v>47</v>
      </c>
      <c r="C451" t="s">
        <v>73</v>
      </c>
      <c r="D451">
        <v>2020</v>
      </c>
      <c r="E451">
        <v>1</v>
      </c>
      <c r="F451" s="36">
        <v>30206.111758915999</v>
      </c>
      <c r="G451" s="36">
        <v>30206.111758915999</v>
      </c>
      <c r="H451" s="36">
        <v>30206.111758915999</v>
      </c>
      <c r="I451" s="36">
        <v>30206.111758915999</v>
      </c>
      <c r="J451" s="36">
        <v>30206.111758915999</v>
      </c>
      <c r="K451" s="36">
        <v>30206.111758915999</v>
      </c>
      <c r="L451" s="36">
        <v>30206.111758915999</v>
      </c>
      <c r="M451" s="36">
        <v>30206.111758915999</v>
      </c>
      <c r="N451" s="36">
        <v>30206.111758915999</v>
      </c>
      <c r="O451" s="36">
        <v>29503.740330704401</v>
      </c>
      <c r="P451" s="36">
        <v>29521.981327329198</v>
      </c>
      <c r="Q451" s="36">
        <v>27336.5997001711</v>
      </c>
      <c r="R451" s="36">
        <v>26708.4366617626</v>
      </c>
      <c r="S451" s="36">
        <v>24669.7687322526</v>
      </c>
      <c r="T451" s="36">
        <v>28063.963070100101</v>
      </c>
      <c r="U451" s="36">
        <v>27078.439952571502</v>
      </c>
      <c r="V451" s="36">
        <v>28431.034330189199</v>
      </c>
      <c r="W451" s="36">
        <v>28580.7121588302</v>
      </c>
      <c r="X451" s="36">
        <v>29080.204414404201</v>
      </c>
      <c r="Y451" s="36">
        <v>30167.4912271947</v>
      </c>
      <c r="Z451" s="36">
        <v>29275.8215211147</v>
      </c>
      <c r="AA451" s="36">
        <v>28571.031330727001</v>
      </c>
      <c r="AB451" s="36">
        <v>26036.3405495853</v>
      </c>
      <c r="AC451" s="36">
        <v>22508.4113676339</v>
      </c>
      <c r="AD451" s="36">
        <v>19870.922622385398</v>
      </c>
      <c r="AE451" s="36">
        <v>16347.097100580901</v>
      </c>
      <c r="AF451" s="36">
        <v>16347.097100580901</v>
      </c>
      <c r="AG451" s="36">
        <v>16347.097100580901</v>
      </c>
      <c r="AH451" s="36">
        <v>16347.097100580901</v>
      </c>
      <c r="AI451" s="36">
        <v>16347.097100580901</v>
      </c>
    </row>
    <row r="452" spans="1:35" customFormat="1" x14ac:dyDescent="0.15">
      <c r="A452" t="s">
        <v>58</v>
      </c>
      <c r="B452" t="s">
        <v>47</v>
      </c>
      <c r="C452" t="s">
        <v>73</v>
      </c>
      <c r="D452">
        <v>2021</v>
      </c>
      <c r="E452">
        <v>1</v>
      </c>
      <c r="F452" s="36"/>
      <c r="G452" s="36">
        <v>335782.73726252001</v>
      </c>
      <c r="H452" s="36">
        <v>335782.73726252001</v>
      </c>
      <c r="I452" s="36">
        <v>335782.73726252001</v>
      </c>
      <c r="J452" s="36">
        <v>335782.73726252001</v>
      </c>
      <c r="K452" s="36">
        <v>335782.73726252001</v>
      </c>
      <c r="L452" s="36">
        <v>335782.73726252001</v>
      </c>
      <c r="M452" s="36">
        <v>335782.73726252001</v>
      </c>
      <c r="N452" s="36">
        <v>335782.73726252001</v>
      </c>
      <c r="O452" s="36">
        <v>326569.13816668198</v>
      </c>
      <c r="P452" s="36">
        <v>316553.83429741598</v>
      </c>
      <c r="Q452" s="36">
        <v>319917.084493717</v>
      </c>
      <c r="R452" s="36">
        <v>330790.172348822</v>
      </c>
      <c r="S452" s="36">
        <v>307787.87725976203</v>
      </c>
      <c r="T452" s="36">
        <v>330578.72013507201</v>
      </c>
      <c r="U452" s="36">
        <v>306872.78686994797</v>
      </c>
      <c r="V452" s="36">
        <v>311911.74550776399</v>
      </c>
      <c r="W452" s="36">
        <v>318978.32340533403</v>
      </c>
      <c r="X452" s="36">
        <v>335782.73726252001</v>
      </c>
      <c r="Y452" s="36">
        <v>330997.107975917</v>
      </c>
      <c r="Z452" s="36">
        <v>332909.331805013</v>
      </c>
      <c r="AA452" s="36">
        <v>304307.18030814303</v>
      </c>
      <c r="AB452" s="36">
        <v>276699.51862149499</v>
      </c>
      <c r="AC452" s="36">
        <v>252933.26444562699</v>
      </c>
      <c r="AD452" s="36">
        <v>231025.063236202</v>
      </c>
      <c r="AE452" s="36">
        <v>220762.23279186699</v>
      </c>
      <c r="AF452" s="36">
        <v>220762.23279186699</v>
      </c>
      <c r="AG452" s="36">
        <v>220762.23279186699</v>
      </c>
      <c r="AH452" s="36">
        <v>220762.23279186699</v>
      </c>
      <c r="AI452" s="36">
        <v>220762.23279186699</v>
      </c>
    </row>
    <row r="453" spans="1:35" customFormat="1" x14ac:dyDescent="0.15">
      <c r="A453" t="s">
        <v>58</v>
      </c>
      <c r="B453" t="s">
        <v>47</v>
      </c>
      <c r="C453" t="s">
        <v>73</v>
      </c>
      <c r="D453">
        <v>2022</v>
      </c>
      <c r="E453">
        <v>1</v>
      </c>
      <c r="F453" s="36"/>
      <c r="G453" s="36"/>
      <c r="H453" s="36">
        <v>1659143.0971820001</v>
      </c>
      <c r="I453" s="36">
        <v>1659143.0971820001</v>
      </c>
      <c r="J453" s="36">
        <v>1659143.0971820001</v>
      </c>
      <c r="K453" s="36">
        <v>1659143.0971820001</v>
      </c>
      <c r="L453" s="36">
        <v>1650516.4111023101</v>
      </c>
      <c r="M453" s="36">
        <v>1641532.0855673701</v>
      </c>
      <c r="N453" s="36">
        <v>1645498.7843583601</v>
      </c>
      <c r="O453" s="36">
        <v>1614184.80260967</v>
      </c>
      <c r="P453" s="36">
        <v>1599511.53533368</v>
      </c>
      <c r="Q453" s="36">
        <v>1593444.88246675</v>
      </c>
      <c r="R453" s="36">
        <v>1575623.9108019299</v>
      </c>
      <c r="S453" s="36">
        <v>1616509.0469927799</v>
      </c>
      <c r="T453" s="36">
        <v>1564158.87045588</v>
      </c>
      <c r="U453" s="36">
        <v>1529644.00658593</v>
      </c>
      <c r="V453" s="36">
        <v>1562903.81065468</v>
      </c>
      <c r="W453" s="36">
        <v>1594167.62125648</v>
      </c>
      <c r="X453" s="36">
        <v>1602788.80508194</v>
      </c>
      <c r="Y453" s="36">
        <v>1627249.86521141</v>
      </c>
      <c r="Z453" s="36">
        <v>1648007.93108276</v>
      </c>
      <c r="AA453" s="36">
        <v>1556293.0282111301</v>
      </c>
      <c r="AB453" s="36">
        <v>1436917.0504658599</v>
      </c>
      <c r="AC453" s="36">
        <v>1250280.85379668</v>
      </c>
      <c r="AD453" s="36">
        <v>1216271.6887991501</v>
      </c>
      <c r="AE453" s="36">
        <v>1197403.4898799299</v>
      </c>
      <c r="AF453" s="36">
        <v>1197403.4898799299</v>
      </c>
      <c r="AG453" s="36">
        <v>1197403.4898799299</v>
      </c>
      <c r="AH453" s="36">
        <v>1197403.4898799299</v>
      </c>
      <c r="AI453" s="36">
        <v>1197403.4898799299</v>
      </c>
    </row>
    <row r="454" spans="1:35" customFormat="1" x14ac:dyDescent="0.15">
      <c r="A454" t="s">
        <v>58</v>
      </c>
      <c r="B454" t="s">
        <v>47</v>
      </c>
      <c r="C454" t="s">
        <v>73</v>
      </c>
      <c r="D454">
        <v>2041</v>
      </c>
      <c r="E454">
        <v>1</v>
      </c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>
        <v>669247.09325169702</v>
      </c>
      <c r="AB454" s="36">
        <v>608943.78734494001</v>
      </c>
      <c r="AC454" s="36">
        <v>552455.66128807398</v>
      </c>
      <c r="AD454" s="36">
        <v>547882.94828578096</v>
      </c>
      <c r="AE454" s="36">
        <v>523556.635095693</v>
      </c>
      <c r="AF454" s="36">
        <v>523556.635095693</v>
      </c>
      <c r="AG454" s="36">
        <v>523556.635095693</v>
      </c>
      <c r="AH454" s="36">
        <v>523556.635095693</v>
      </c>
      <c r="AI454" s="36">
        <v>523556.635095693</v>
      </c>
    </row>
    <row r="455" spans="1:35" customFormat="1" x14ac:dyDescent="0.15">
      <c r="A455" t="s">
        <v>58</v>
      </c>
      <c r="B455" t="s">
        <v>47</v>
      </c>
      <c r="C455" t="s">
        <v>73</v>
      </c>
      <c r="D455">
        <v>2042</v>
      </c>
      <c r="E455">
        <v>1</v>
      </c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>
        <v>647189.52821774001</v>
      </c>
      <c r="AC455" s="36">
        <v>642013.520609278</v>
      </c>
      <c r="AD455" s="36">
        <v>575294.08559751301</v>
      </c>
      <c r="AE455" s="36">
        <v>621400.26146569301</v>
      </c>
      <c r="AF455" s="36">
        <v>621400.26146569301</v>
      </c>
      <c r="AG455" s="36">
        <v>621400.26146569301</v>
      </c>
      <c r="AH455" s="36">
        <v>621400.26146569301</v>
      </c>
      <c r="AI455" s="36">
        <v>621400.26146569301</v>
      </c>
    </row>
    <row r="456" spans="1:35" customFormat="1" x14ac:dyDescent="0.15">
      <c r="A456" t="s">
        <v>58</v>
      </c>
      <c r="B456" t="s">
        <v>47</v>
      </c>
      <c r="C456" t="s">
        <v>73</v>
      </c>
      <c r="D456">
        <v>2043</v>
      </c>
      <c r="E456">
        <v>1</v>
      </c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>
        <v>632759.62134498905</v>
      </c>
      <c r="AD456" s="36">
        <v>567001.87157932902</v>
      </c>
      <c r="AE456" s="36">
        <v>612443.47903383896</v>
      </c>
      <c r="AF456" s="36">
        <v>612443.47903383896</v>
      </c>
      <c r="AG456" s="36">
        <v>612443.47903383896</v>
      </c>
      <c r="AH456" s="36">
        <v>612443.47903383896</v>
      </c>
      <c r="AI456" s="36">
        <v>612443.47903383896</v>
      </c>
    </row>
    <row r="457" spans="1:35" customFormat="1" x14ac:dyDescent="0.15">
      <c r="A457" t="s">
        <v>58</v>
      </c>
      <c r="B457" t="s">
        <v>47</v>
      </c>
      <c r="C457" t="s">
        <v>73</v>
      </c>
      <c r="D457">
        <v>2044</v>
      </c>
      <c r="E457">
        <v>1</v>
      </c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>
        <v>562850.24902741599</v>
      </c>
      <c r="AE457" s="36">
        <v>596684.72506059299</v>
      </c>
      <c r="AF457" s="36">
        <v>596684.72506059299</v>
      </c>
      <c r="AG457" s="36">
        <v>596684.72506059299</v>
      </c>
      <c r="AH457" s="36">
        <v>596684.72506059299</v>
      </c>
      <c r="AI457" s="36">
        <v>596684.72506059299</v>
      </c>
    </row>
    <row r="458" spans="1:35" customFormat="1" x14ac:dyDescent="0.15">
      <c r="A458" t="s">
        <v>58</v>
      </c>
      <c r="B458" t="s">
        <v>47</v>
      </c>
      <c r="C458" t="s">
        <v>73</v>
      </c>
      <c r="D458">
        <v>2045</v>
      </c>
      <c r="E458">
        <v>1</v>
      </c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>
        <v>519684.33924187598</v>
      </c>
      <c r="AF458" s="36">
        <v>519684.33924187598</v>
      </c>
      <c r="AG458" s="36">
        <v>519684.33924187598</v>
      </c>
      <c r="AH458" s="36">
        <v>519684.33924187598</v>
      </c>
      <c r="AI458" s="36">
        <v>519684.33924187598</v>
      </c>
    </row>
    <row r="459" spans="1:35" customFormat="1" x14ac:dyDescent="0.15">
      <c r="A459" t="s">
        <v>58</v>
      </c>
      <c r="B459" t="s">
        <v>47</v>
      </c>
      <c r="C459" t="s">
        <v>72</v>
      </c>
      <c r="D459">
        <v>1989</v>
      </c>
      <c r="E459">
        <v>0</v>
      </c>
      <c r="F459" s="36">
        <v>374928</v>
      </c>
      <c r="G459" s="36">
        <v>374928</v>
      </c>
      <c r="H459" s="36">
        <v>374928</v>
      </c>
      <c r="I459" s="36">
        <v>374928</v>
      </c>
      <c r="J459" s="36">
        <v>374928</v>
      </c>
      <c r="K459" s="36">
        <v>374928</v>
      </c>
      <c r="L459" s="36">
        <v>374928</v>
      </c>
      <c r="M459" s="36">
        <v>374928</v>
      </c>
      <c r="N459" s="36">
        <v>374928</v>
      </c>
      <c r="O459" s="36">
        <v>374928</v>
      </c>
      <c r="P459" s="36">
        <v>374928</v>
      </c>
      <c r="Q459" s="36">
        <v>374928</v>
      </c>
      <c r="R459" s="36">
        <v>374928</v>
      </c>
      <c r="S459" s="36">
        <v>374928</v>
      </c>
      <c r="T459" s="36">
        <v>374928</v>
      </c>
      <c r="U459" s="36">
        <v>374928</v>
      </c>
      <c r="V459" s="36">
        <v>374928</v>
      </c>
      <c r="W459" s="36">
        <v>374928</v>
      </c>
      <c r="X459" s="36">
        <v>374928</v>
      </c>
      <c r="Y459" s="36">
        <v>374928</v>
      </c>
      <c r="Z459" s="36">
        <v>374928</v>
      </c>
      <c r="AA459" s="36">
        <v>374928</v>
      </c>
      <c r="AB459" s="36">
        <v>374928</v>
      </c>
      <c r="AC459" s="36">
        <v>374928</v>
      </c>
      <c r="AD459" s="36">
        <v>374928</v>
      </c>
      <c r="AE459" s="36">
        <v>374928</v>
      </c>
      <c r="AF459" s="36">
        <v>374928</v>
      </c>
      <c r="AG459" s="36">
        <v>374928</v>
      </c>
      <c r="AH459" s="36">
        <v>374928</v>
      </c>
      <c r="AI459" s="36">
        <v>374928</v>
      </c>
    </row>
    <row r="460" spans="1:35" customFormat="1" x14ac:dyDescent="0.15">
      <c r="A460" t="s">
        <v>58</v>
      </c>
      <c r="B460" t="s">
        <v>47</v>
      </c>
      <c r="C460" t="s">
        <v>71</v>
      </c>
      <c r="D460">
        <v>1989</v>
      </c>
      <c r="E460">
        <v>0</v>
      </c>
      <c r="F460" s="36">
        <v>788400</v>
      </c>
      <c r="G460" s="36">
        <v>788400</v>
      </c>
      <c r="H460" s="36">
        <v>788400</v>
      </c>
      <c r="I460" s="36">
        <v>727399.31224209105</v>
      </c>
      <c r="J460" s="36">
        <v>739189.91197766794</v>
      </c>
      <c r="K460" s="36">
        <v>719738.52957359003</v>
      </c>
      <c r="L460" s="36">
        <v>723146.32360785897</v>
      </c>
      <c r="M460" s="36">
        <v>728604.26409903797</v>
      </c>
      <c r="N460" s="36">
        <v>660408.722276796</v>
      </c>
      <c r="O460" s="36">
        <v>712277.91266810801</v>
      </c>
      <c r="P460" s="36">
        <v>687925.81997710804</v>
      </c>
      <c r="Q460" s="36">
        <v>656909.62861072901</v>
      </c>
      <c r="R460" s="36">
        <v>650899.93122420902</v>
      </c>
      <c r="S460" s="36">
        <v>705589.00914270198</v>
      </c>
      <c r="T460" s="36">
        <v>668304.48217699502</v>
      </c>
      <c r="U460" s="36">
        <v>634791.23204378504</v>
      </c>
      <c r="V460" s="36">
        <v>647459.83219151304</v>
      </c>
      <c r="W460" s="36">
        <v>607070.56275341799</v>
      </c>
      <c r="X460" s="36">
        <v>661252.41361710697</v>
      </c>
      <c r="Y460" s="36">
        <v>566312.31086657499</v>
      </c>
      <c r="Z460" s="36">
        <v>586871.80192572204</v>
      </c>
      <c r="AA460" s="36">
        <v>691395.43512577098</v>
      </c>
      <c r="AB460" s="36">
        <v>433662.17331499298</v>
      </c>
      <c r="AC460" s="36">
        <v>475534.250343878</v>
      </c>
      <c r="AD460" s="36">
        <v>464945.73590096302</v>
      </c>
      <c r="AE460" s="36">
        <v>111066.43741403001</v>
      </c>
      <c r="AF460" s="36">
        <v>111066.43741403001</v>
      </c>
      <c r="AG460" s="36">
        <v>111066.43741403001</v>
      </c>
      <c r="AH460" s="36">
        <v>111066.43741403001</v>
      </c>
      <c r="AI460" s="36">
        <v>111066.43741403001</v>
      </c>
    </row>
    <row r="461" spans="1:35" customFormat="1" x14ac:dyDescent="0.15">
      <c r="A461" t="s">
        <v>58</v>
      </c>
      <c r="B461" t="s">
        <v>47</v>
      </c>
      <c r="C461" t="s">
        <v>70</v>
      </c>
      <c r="D461">
        <v>1991</v>
      </c>
      <c r="E461">
        <v>0</v>
      </c>
      <c r="F461" s="36">
        <v>788400</v>
      </c>
      <c r="G461" s="36">
        <v>788400</v>
      </c>
      <c r="H461" s="36">
        <v>727399.31224209105</v>
      </c>
      <c r="I461" s="36">
        <v>763457.49656121095</v>
      </c>
      <c r="J461" s="36">
        <v>727109.52132049599</v>
      </c>
      <c r="K461" s="36">
        <v>748325.58505460306</v>
      </c>
      <c r="L461" s="36">
        <v>736880.21217852004</v>
      </c>
      <c r="M461" s="36">
        <v>699552.792942342</v>
      </c>
      <c r="N461" s="36">
        <v>724688.17056396196</v>
      </c>
      <c r="O461" s="36">
        <v>670239.40852819802</v>
      </c>
      <c r="P461" s="36">
        <v>663009.69738651998</v>
      </c>
      <c r="Q461" s="36">
        <v>693510.04126547498</v>
      </c>
      <c r="R461" s="36">
        <v>699812.95595228497</v>
      </c>
      <c r="S461" s="36">
        <v>617839.06464924396</v>
      </c>
      <c r="T461" s="36">
        <v>629316.23108665796</v>
      </c>
      <c r="U461" s="36">
        <v>638908.62638486305</v>
      </c>
      <c r="V461" s="36">
        <v>616314.78355585597</v>
      </c>
      <c r="W461" s="36">
        <v>598424.27785419498</v>
      </c>
      <c r="X461" s="36">
        <v>545075.03438789595</v>
      </c>
      <c r="Y461" s="36">
        <v>657933.83768913394</v>
      </c>
      <c r="Z461" s="36">
        <v>622071.45804676798</v>
      </c>
      <c r="AA461" s="36">
        <v>397634.11279229698</v>
      </c>
      <c r="AB461" s="36">
        <v>548774.85280991602</v>
      </c>
      <c r="AC461" s="36">
        <v>396534.594222833</v>
      </c>
      <c r="AD461" s="36">
        <v>312685.00687757903</v>
      </c>
      <c r="AE461" s="36">
        <v>66151.856946354994</v>
      </c>
      <c r="AF461" s="36">
        <v>66151.856946354994</v>
      </c>
      <c r="AG461" s="36">
        <v>66151.856946354994</v>
      </c>
      <c r="AH461" s="36">
        <v>66151.856946354994</v>
      </c>
      <c r="AI461" s="36">
        <v>66151.856946354994</v>
      </c>
    </row>
    <row r="462" spans="1:35" customFormat="1" x14ac:dyDescent="0.15">
      <c r="A462" t="s">
        <v>58</v>
      </c>
      <c r="B462" t="s">
        <v>47</v>
      </c>
      <c r="C462" t="s">
        <v>69</v>
      </c>
      <c r="D462">
        <v>1991</v>
      </c>
      <c r="E462">
        <v>0</v>
      </c>
      <c r="F462" s="36">
        <v>222958.88404039599</v>
      </c>
      <c r="G462" s="36">
        <v>245279.99999999901</v>
      </c>
      <c r="H462" s="36">
        <v>203556.53370013699</v>
      </c>
      <c r="I462" s="36">
        <v>192794.933814124</v>
      </c>
      <c r="J462" s="36">
        <v>187110.366807085</v>
      </c>
      <c r="K462" s="36">
        <v>176693.070908008</v>
      </c>
      <c r="L462" s="36">
        <v>186462.28335625801</v>
      </c>
      <c r="M462" s="36">
        <v>167490.68806798599</v>
      </c>
      <c r="N462" s="36">
        <v>169576.920461084</v>
      </c>
      <c r="O462" s="36">
        <v>162123.11021056201</v>
      </c>
      <c r="P462" s="36">
        <v>160878.936194807</v>
      </c>
      <c r="Q462" s="36">
        <v>162211.62252730399</v>
      </c>
      <c r="R462" s="36">
        <v>161861.18294360299</v>
      </c>
      <c r="S462" s="36">
        <v>155619.53232462099</v>
      </c>
      <c r="T462" s="36">
        <v>146397.634112792</v>
      </c>
      <c r="U462" s="36">
        <v>128562.944860737</v>
      </c>
      <c r="V462" s="36">
        <v>120267.808663869</v>
      </c>
      <c r="W462" s="36">
        <v>107088.621346605</v>
      </c>
      <c r="X462" s="36">
        <v>120992.914078341</v>
      </c>
      <c r="Y462" s="36">
        <v>122278.522687501</v>
      </c>
      <c r="Z462" s="36">
        <v>128158.547385372</v>
      </c>
      <c r="AA462" s="36">
        <v>99625.314274942401</v>
      </c>
      <c r="AB462" s="36">
        <v>63417.448742993802</v>
      </c>
      <c r="AC462" s="36">
        <v>40326.845887228199</v>
      </c>
      <c r="AD462" s="36">
        <v>27363.866103853201</v>
      </c>
      <c r="AE462" s="36">
        <v>13973.425034387899</v>
      </c>
      <c r="AF462" s="36">
        <v>13973.425034387899</v>
      </c>
      <c r="AG462" s="36">
        <v>13973.425034387899</v>
      </c>
      <c r="AH462" s="36">
        <v>13973.425034387899</v>
      </c>
      <c r="AI462" s="36">
        <v>13973.425034387899</v>
      </c>
    </row>
    <row r="463" spans="1:35" customFormat="1" x14ac:dyDescent="0.15">
      <c r="A463" t="s">
        <v>58</v>
      </c>
      <c r="B463" t="s">
        <v>47</v>
      </c>
      <c r="C463" t="s">
        <v>68</v>
      </c>
      <c r="D463">
        <v>2023</v>
      </c>
      <c r="E463">
        <v>1</v>
      </c>
      <c r="F463" s="36"/>
      <c r="G463" s="36"/>
      <c r="H463" s="36"/>
      <c r="I463" s="36">
        <v>33607.088437833103</v>
      </c>
      <c r="J463" s="36">
        <v>33607.088437833103</v>
      </c>
      <c r="K463" s="36">
        <v>33607.088437833103</v>
      </c>
      <c r="L463" s="36">
        <v>33607.088437833103</v>
      </c>
      <c r="M463" s="36">
        <v>33607.088437833103</v>
      </c>
      <c r="N463" s="36">
        <v>33219.6247798107</v>
      </c>
      <c r="O463" s="36">
        <v>33600.286996348797</v>
      </c>
      <c r="P463" s="36">
        <v>32986.9360472802</v>
      </c>
      <c r="Q463" s="36">
        <v>33607.088437833103</v>
      </c>
      <c r="R463" s="36">
        <v>33122.104738294802</v>
      </c>
      <c r="S463" s="36">
        <v>32455.2349175255</v>
      </c>
      <c r="T463" s="36">
        <v>32443.0299460022</v>
      </c>
      <c r="U463" s="36">
        <v>32440.987124536801</v>
      </c>
      <c r="V463" s="36">
        <v>32467.813607648801</v>
      </c>
      <c r="W463" s="36">
        <v>33214.357367247801</v>
      </c>
      <c r="X463" s="36">
        <v>33306.501776823199</v>
      </c>
      <c r="Y463" s="36">
        <v>32981.205872558901</v>
      </c>
      <c r="Z463" s="36">
        <v>33319.347122020597</v>
      </c>
      <c r="AA463" s="36">
        <v>32442.269173376699</v>
      </c>
      <c r="AB463" s="36">
        <v>31685.677266410101</v>
      </c>
      <c r="AC463" s="36">
        <v>31190.812627622701</v>
      </c>
      <c r="AD463" s="36">
        <v>28373.607916683599</v>
      </c>
      <c r="AE463" s="36">
        <v>30257.428338826499</v>
      </c>
      <c r="AF463" s="36">
        <v>30257.428338826499</v>
      </c>
      <c r="AG463" s="36">
        <v>30257.428338826499</v>
      </c>
      <c r="AH463" s="36">
        <v>30257.428338826499</v>
      </c>
      <c r="AI463" s="36">
        <v>30257.428338826499</v>
      </c>
    </row>
    <row r="464" spans="1:35" customFormat="1" x14ac:dyDescent="0.15">
      <c r="A464" t="s">
        <v>58</v>
      </c>
      <c r="B464" t="s">
        <v>47</v>
      </c>
      <c r="C464" t="s">
        <v>68</v>
      </c>
      <c r="D464">
        <v>2024</v>
      </c>
      <c r="E464">
        <v>1</v>
      </c>
      <c r="F464" s="36"/>
      <c r="G464" s="36"/>
      <c r="H464" s="36"/>
      <c r="I464" s="36"/>
      <c r="J464" s="36">
        <v>33607.088437833103</v>
      </c>
      <c r="K464" s="36">
        <v>33607.088437833103</v>
      </c>
      <c r="L464" s="36">
        <v>33607.088437833103</v>
      </c>
      <c r="M464" s="36">
        <v>33607.088437833103</v>
      </c>
      <c r="N464" s="36">
        <v>33219.6247798107</v>
      </c>
      <c r="O464" s="36">
        <v>33600.286996348797</v>
      </c>
      <c r="P464" s="36">
        <v>32986.9360472802</v>
      </c>
      <c r="Q464" s="36">
        <v>33607.088437833103</v>
      </c>
      <c r="R464" s="36">
        <v>33122.104738294802</v>
      </c>
      <c r="S464" s="36">
        <v>32455.2349175255</v>
      </c>
      <c r="T464" s="36">
        <v>32443.0299460022</v>
      </c>
      <c r="U464" s="36">
        <v>32440.987124536801</v>
      </c>
      <c r="V464" s="36">
        <v>32467.813607648801</v>
      </c>
      <c r="W464" s="36">
        <v>33214.357367247801</v>
      </c>
      <c r="X464" s="36">
        <v>33306.501776823199</v>
      </c>
      <c r="Y464" s="36">
        <v>32981.205872558901</v>
      </c>
      <c r="Z464" s="36">
        <v>33319.347122020597</v>
      </c>
      <c r="AA464" s="36">
        <v>32442.269173376699</v>
      </c>
      <c r="AB464" s="36">
        <v>31685.677266410101</v>
      </c>
      <c r="AC464" s="36">
        <v>31190.812627622701</v>
      </c>
      <c r="AD464" s="36">
        <v>28373.607916683599</v>
      </c>
      <c r="AE464" s="36">
        <v>30257.428338826499</v>
      </c>
      <c r="AF464" s="36">
        <v>30257.428338826499</v>
      </c>
      <c r="AG464" s="36">
        <v>30257.428338826499</v>
      </c>
      <c r="AH464" s="36">
        <v>30257.428338826499</v>
      </c>
      <c r="AI464" s="36">
        <v>30257.428338826499</v>
      </c>
    </row>
    <row r="465" spans="1:35" customFormat="1" x14ac:dyDescent="0.15">
      <c r="A465" t="s">
        <v>58</v>
      </c>
      <c r="B465" t="s">
        <v>47</v>
      </c>
      <c r="C465" t="s">
        <v>68</v>
      </c>
      <c r="D465">
        <v>2025</v>
      </c>
      <c r="E465">
        <v>1</v>
      </c>
      <c r="F465" s="36"/>
      <c r="G465" s="36"/>
      <c r="H465" s="36"/>
      <c r="I465" s="36"/>
      <c r="J465" s="36"/>
      <c r="K465" s="36">
        <v>33607.088437833103</v>
      </c>
      <c r="L465" s="36">
        <v>33607.088437833103</v>
      </c>
      <c r="M465" s="36">
        <v>33607.088437833103</v>
      </c>
      <c r="N465" s="36">
        <v>33219.6247798107</v>
      </c>
      <c r="O465" s="36">
        <v>33600.286996348797</v>
      </c>
      <c r="P465" s="36">
        <v>32986.9360472802</v>
      </c>
      <c r="Q465" s="36">
        <v>33607.088437833103</v>
      </c>
      <c r="R465" s="36">
        <v>33122.104738294802</v>
      </c>
      <c r="S465" s="36">
        <v>32455.2349175255</v>
      </c>
      <c r="T465" s="36">
        <v>32443.0299460022</v>
      </c>
      <c r="U465" s="36">
        <v>32440.987124536801</v>
      </c>
      <c r="V465" s="36">
        <v>32467.813607648801</v>
      </c>
      <c r="W465" s="36">
        <v>33214.357367247801</v>
      </c>
      <c r="X465" s="36">
        <v>33306.501776823199</v>
      </c>
      <c r="Y465" s="36">
        <v>32981.205872558901</v>
      </c>
      <c r="Z465" s="36">
        <v>33319.347122020597</v>
      </c>
      <c r="AA465" s="36">
        <v>32442.269173376699</v>
      </c>
      <c r="AB465" s="36">
        <v>31685.677266410101</v>
      </c>
      <c r="AC465" s="36">
        <v>31190.812627622701</v>
      </c>
      <c r="AD465" s="36">
        <v>28373.607916683599</v>
      </c>
      <c r="AE465" s="36">
        <v>30257.428338826499</v>
      </c>
      <c r="AF465" s="36">
        <v>30257.428338826499</v>
      </c>
      <c r="AG465" s="36">
        <v>30257.428338826499</v>
      </c>
      <c r="AH465" s="36">
        <v>30257.428338826499</v>
      </c>
      <c r="AI465" s="36">
        <v>30257.428338826499</v>
      </c>
    </row>
    <row r="466" spans="1:35" customFormat="1" x14ac:dyDescent="0.15">
      <c r="A466" t="s">
        <v>58</v>
      </c>
      <c r="B466" t="s">
        <v>47</v>
      </c>
      <c r="C466" t="s">
        <v>68</v>
      </c>
      <c r="D466">
        <v>2026</v>
      </c>
      <c r="E466">
        <v>1</v>
      </c>
      <c r="F466" s="36"/>
      <c r="G466" s="36"/>
      <c r="H466" s="36"/>
      <c r="I466" s="36"/>
      <c r="J466" s="36"/>
      <c r="K466" s="36"/>
      <c r="L466" s="36">
        <v>25735.121369831399</v>
      </c>
      <c r="M466" s="36">
        <v>25735.1213698315</v>
      </c>
      <c r="N466" s="36">
        <v>25438.415385198201</v>
      </c>
      <c r="O466" s="36">
        <v>25729.913066160199</v>
      </c>
      <c r="P466" s="36">
        <v>25260.230572070301</v>
      </c>
      <c r="Q466" s="36">
        <v>25735.121369831399</v>
      </c>
      <c r="R466" s="36">
        <v>25363.737981678201</v>
      </c>
      <c r="S466" s="36">
        <v>24853.072625852401</v>
      </c>
      <c r="T466" s="36">
        <v>24843.726489722601</v>
      </c>
      <c r="U466" s="36">
        <v>24842.162169194002</v>
      </c>
      <c r="V466" s="36">
        <v>24862.7049424869</v>
      </c>
      <c r="W466" s="36">
        <v>25434.381786695201</v>
      </c>
      <c r="X466" s="36">
        <v>25504.942721135001</v>
      </c>
      <c r="Y466" s="36">
        <v>25255.8426066506</v>
      </c>
      <c r="Z466" s="36">
        <v>25514.779232807301</v>
      </c>
      <c r="AA466" s="36">
        <v>24843.1439169154</v>
      </c>
      <c r="AB466" s="36">
        <v>24263.772556339602</v>
      </c>
      <c r="AC466" s="36">
        <v>23884.822693890499</v>
      </c>
      <c r="AD466" s="36">
        <v>21727.506826025499</v>
      </c>
      <c r="AE466" s="36">
        <v>23170.0699713719</v>
      </c>
      <c r="AF466" s="36">
        <v>23170.0699713719</v>
      </c>
      <c r="AG466" s="36">
        <v>23170.0699713719</v>
      </c>
      <c r="AH466" s="36">
        <v>23170.0699713719</v>
      </c>
      <c r="AI466" s="36">
        <v>23170.0699713719</v>
      </c>
    </row>
    <row r="467" spans="1:35" customFormat="1" x14ac:dyDescent="0.15">
      <c r="A467" t="s">
        <v>58</v>
      </c>
      <c r="B467" t="s">
        <v>47</v>
      </c>
      <c r="C467" t="s">
        <v>68</v>
      </c>
      <c r="D467">
        <v>2027</v>
      </c>
      <c r="E467">
        <v>1</v>
      </c>
      <c r="F467" s="36"/>
      <c r="G467" s="36"/>
      <c r="H467" s="36"/>
      <c r="I467" s="36"/>
      <c r="J467" s="36"/>
      <c r="K467" s="36"/>
      <c r="L467" s="36"/>
      <c r="M467" s="36">
        <v>25735.121369831399</v>
      </c>
      <c r="N467" s="36">
        <v>25438.415385198099</v>
      </c>
      <c r="O467" s="36">
        <v>25729.913066160199</v>
      </c>
      <c r="P467" s="36">
        <v>25260.230572070301</v>
      </c>
      <c r="Q467" s="36">
        <v>25735.121369831399</v>
      </c>
      <c r="R467" s="36">
        <v>25363.737981678201</v>
      </c>
      <c r="S467" s="36">
        <v>24853.072625852401</v>
      </c>
      <c r="T467" s="36">
        <v>24843.7264897225</v>
      </c>
      <c r="U467" s="36">
        <v>24842.162169194002</v>
      </c>
      <c r="V467" s="36">
        <v>24862.7049424869</v>
      </c>
      <c r="W467" s="36">
        <v>25434.381786695201</v>
      </c>
      <c r="X467" s="36">
        <v>25504.942721135001</v>
      </c>
      <c r="Y467" s="36">
        <v>25255.8426066506</v>
      </c>
      <c r="Z467" s="36">
        <v>25514.779232807301</v>
      </c>
      <c r="AA467" s="36">
        <v>24843.1439169154</v>
      </c>
      <c r="AB467" s="36">
        <v>24263.772556339602</v>
      </c>
      <c r="AC467" s="36">
        <v>23884.822693890499</v>
      </c>
      <c r="AD467" s="36">
        <v>21727.506826025499</v>
      </c>
      <c r="AE467" s="36">
        <v>23170.0699713719</v>
      </c>
      <c r="AF467" s="36">
        <v>23170.0699713719</v>
      </c>
      <c r="AG467" s="36">
        <v>23170.0699713719</v>
      </c>
      <c r="AH467" s="36">
        <v>23170.0699713719</v>
      </c>
      <c r="AI467" s="36">
        <v>23170.0699713719</v>
      </c>
    </row>
    <row r="468" spans="1:35" customFormat="1" x14ac:dyDescent="0.15">
      <c r="A468" t="s">
        <v>58</v>
      </c>
      <c r="B468" t="s">
        <v>47</v>
      </c>
      <c r="C468" t="s">
        <v>68</v>
      </c>
      <c r="D468">
        <v>2028</v>
      </c>
      <c r="E468">
        <v>1</v>
      </c>
      <c r="F468" s="36"/>
      <c r="G468" s="36"/>
      <c r="H468" s="36"/>
      <c r="I468" s="36"/>
      <c r="J468" s="36"/>
      <c r="K468" s="36"/>
      <c r="L468" s="36"/>
      <c r="M468" s="36"/>
      <c r="N468" s="36">
        <v>25438.415385198099</v>
      </c>
      <c r="O468" s="36">
        <v>25729.913066160199</v>
      </c>
      <c r="P468" s="36">
        <v>25260.230572070301</v>
      </c>
      <c r="Q468" s="36">
        <v>25735.121369831399</v>
      </c>
      <c r="R468" s="36">
        <v>25363.737981678201</v>
      </c>
      <c r="S468" s="36">
        <v>24853.072625852401</v>
      </c>
      <c r="T468" s="36">
        <v>24843.7264897225</v>
      </c>
      <c r="U468" s="36">
        <v>24842.162169194002</v>
      </c>
      <c r="V468" s="36">
        <v>24862.7049424869</v>
      </c>
      <c r="W468" s="36">
        <v>25434.381786695201</v>
      </c>
      <c r="X468" s="36">
        <v>25504.942721135001</v>
      </c>
      <c r="Y468" s="36">
        <v>25255.8426066506</v>
      </c>
      <c r="Z468" s="36">
        <v>25514.779232807301</v>
      </c>
      <c r="AA468" s="36">
        <v>24843.1439169154</v>
      </c>
      <c r="AB468" s="36">
        <v>24263.772556339602</v>
      </c>
      <c r="AC468" s="36">
        <v>23884.822693890499</v>
      </c>
      <c r="AD468" s="36">
        <v>21727.506826025499</v>
      </c>
      <c r="AE468" s="36">
        <v>23170.0699713719</v>
      </c>
      <c r="AF468" s="36">
        <v>23170.0699713719</v>
      </c>
      <c r="AG468" s="36">
        <v>23170.0699713719</v>
      </c>
      <c r="AH468" s="36">
        <v>23170.0699713719</v>
      </c>
      <c r="AI468" s="36">
        <v>23170.0699713719</v>
      </c>
    </row>
    <row r="469" spans="1:35" customFormat="1" x14ac:dyDescent="0.15">
      <c r="A469" t="s">
        <v>58</v>
      </c>
      <c r="B469" t="s">
        <v>47</v>
      </c>
      <c r="C469" t="s">
        <v>68</v>
      </c>
      <c r="D469">
        <v>2029</v>
      </c>
      <c r="E469">
        <v>1</v>
      </c>
      <c r="F469" s="36"/>
      <c r="G469" s="36"/>
      <c r="H469" s="36"/>
      <c r="I469" s="36"/>
      <c r="J469" s="36"/>
      <c r="K469" s="36"/>
      <c r="L469" s="36"/>
      <c r="M469" s="36"/>
      <c r="N469" s="36"/>
      <c r="O469" s="36">
        <v>25729.913066160301</v>
      </c>
      <c r="P469" s="36">
        <v>25260.230572070301</v>
      </c>
      <c r="Q469" s="36">
        <v>25735.121369831399</v>
      </c>
      <c r="R469" s="36">
        <v>25363.737981678201</v>
      </c>
      <c r="S469" s="36">
        <v>24853.072625852401</v>
      </c>
      <c r="T469" s="36">
        <v>24843.726489722601</v>
      </c>
      <c r="U469" s="36">
        <v>24842.162169194002</v>
      </c>
      <c r="V469" s="36">
        <v>24862.7049424869</v>
      </c>
      <c r="W469" s="36">
        <v>25434.381786695201</v>
      </c>
      <c r="X469" s="36">
        <v>25504.942721135001</v>
      </c>
      <c r="Y469" s="36">
        <v>25255.8426066506</v>
      </c>
      <c r="Z469" s="36">
        <v>25514.779232807301</v>
      </c>
      <c r="AA469" s="36">
        <v>24843.1439169154</v>
      </c>
      <c r="AB469" s="36">
        <v>24263.772556339602</v>
      </c>
      <c r="AC469" s="36">
        <v>23884.822693890499</v>
      </c>
      <c r="AD469" s="36">
        <v>21727.506826025499</v>
      </c>
      <c r="AE469" s="36">
        <v>23170.069971371999</v>
      </c>
      <c r="AF469" s="36">
        <v>23170.069971371999</v>
      </c>
      <c r="AG469" s="36">
        <v>23170.069971371999</v>
      </c>
      <c r="AH469" s="36">
        <v>23170.069971371999</v>
      </c>
      <c r="AI469" s="36">
        <v>23170.069971371999</v>
      </c>
    </row>
    <row r="470" spans="1:35" customFormat="1" x14ac:dyDescent="0.15">
      <c r="A470" t="s">
        <v>58</v>
      </c>
      <c r="B470" t="s">
        <v>47</v>
      </c>
      <c r="C470" t="s">
        <v>68</v>
      </c>
      <c r="D470">
        <v>2030</v>
      </c>
      <c r="E470">
        <v>1</v>
      </c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>
        <v>25260.230572070301</v>
      </c>
      <c r="Q470" s="36">
        <v>25735.1213698315</v>
      </c>
      <c r="R470" s="36">
        <v>25363.737981678201</v>
      </c>
      <c r="S470" s="36">
        <v>24853.072625852401</v>
      </c>
      <c r="T470" s="36">
        <v>24843.726489722601</v>
      </c>
      <c r="U470" s="36">
        <v>24842.162169194002</v>
      </c>
      <c r="V470" s="36">
        <v>24862.7049424869</v>
      </c>
      <c r="W470" s="36">
        <v>25434.381786695201</v>
      </c>
      <c r="X470" s="36">
        <v>25504.942721135001</v>
      </c>
      <c r="Y470" s="36">
        <v>25255.8426066506</v>
      </c>
      <c r="Z470" s="36">
        <v>25514.779232807301</v>
      </c>
      <c r="AA470" s="36">
        <v>24843.1439169154</v>
      </c>
      <c r="AB470" s="36">
        <v>24263.772556339602</v>
      </c>
      <c r="AC470" s="36">
        <v>23884.822693890499</v>
      </c>
      <c r="AD470" s="36">
        <v>21727.506826025499</v>
      </c>
      <c r="AE470" s="36">
        <v>23170.069971371999</v>
      </c>
      <c r="AF470" s="36">
        <v>23170.069971371999</v>
      </c>
      <c r="AG470" s="36">
        <v>23170.069971371999</v>
      </c>
      <c r="AH470" s="36">
        <v>23170.069971371999</v>
      </c>
      <c r="AI470" s="36">
        <v>23170.069971371999</v>
      </c>
    </row>
    <row r="471" spans="1:35" customFormat="1" x14ac:dyDescent="0.15">
      <c r="A471" t="s">
        <v>58</v>
      </c>
      <c r="B471" t="s">
        <v>47</v>
      </c>
      <c r="C471" t="s">
        <v>68</v>
      </c>
      <c r="D471">
        <v>2031</v>
      </c>
      <c r="E471">
        <v>1</v>
      </c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>
        <v>214293.389357621</v>
      </c>
      <c r="R471" s="36">
        <v>211200.922690968</v>
      </c>
      <c r="S471" s="36">
        <v>206948.671133464</v>
      </c>
      <c r="T471" s="36">
        <v>206870.846935168</v>
      </c>
      <c r="U471" s="36">
        <v>206857.82101843299</v>
      </c>
      <c r="V471" s="36">
        <v>207028.87832383599</v>
      </c>
      <c r="W471" s="36">
        <v>211789.16551277801</v>
      </c>
      <c r="X471" s="36">
        <v>212376.71828084401</v>
      </c>
      <c r="Y471" s="36">
        <v>210302.49033938101</v>
      </c>
      <c r="Z471" s="36">
        <v>212458.62577976001</v>
      </c>
      <c r="AA471" s="36">
        <v>206865.99591855099</v>
      </c>
      <c r="AB471" s="36">
        <v>202041.637378705</v>
      </c>
      <c r="AC471" s="36">
        <v>198886.165552719</v>
      </c>
      <c r="AD471" s="36">
        <v>180922.44497817001</v>
      </c>
      <c r="AE471" s="36">
        <v>192934.50201634099</v>
      </c>
      <c r="AF471" s="36">
        <v>192934.50201634099</v>
      </c>
      <c r="AG471" s="36">
        <v>192934.50201634099</v>
      </c>
      <c r="AH471" s="36">
        <v>192934.50201634099</v>
      </c>
      <c r="AI471" s="36">
        <v>192934.50201634099</v>
      </c>
    </row>
    <row r="472" spans="1:35" customFormat="1" x14ac:dyDescent="0.15">
      <c r="A472" t="s">
        <v>58</v>
      </c>
      <c r="B472" t="s">
        <v>47</v>
      </c>
      <c r="C472" t="s">
        <v>68</v>
      </c>
      <c r="D472">
        <v>2032</v>
      </c>
      <c r="E472">
        <v>1</v>
      </c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>
        <v>211200.922690968</v>
      </c>
      <c r="S472" s="36">
        <v>206948.671133464</v>
      </c>
      <c r="T472" s="36">
        <v>206870.846935168</v>
      </c>
      <c r="U472" s="36">
        <v>206857.82101843299</v>
      </c>
      <c r="V472" s="36">
        <v>207028.87832383599</v>
      </c>
      <c r="W472" s="36">
        <v>211789.16551277801</v>
      </c>
      <c r="X472" s="36">
        <v>212376.71828084401</v>
      </c>
      <c r="Y472" s="36">
        <v>210302.49033938101</v>
      </c>
      <c r="Z472" s="36">
        <v>212458.62577976001</v>
      </c>
      <c r="AA472" s="36">
        <v>206865.99591855099</v>
      </c>
      <c r="AB472" s="36">
        <v>202041.637378705</v>
      </c>
      <c r="AC472" s="36">
        <v>198886.165552719</v>
      </c>
      <c r="AD472" s="36">
        <v>180922.44497817001</v>
      </c>
      <c r="AE472" s="36">
        <v>192934.50201634099</v>
      </c>
      <c r="AF472" s="36">
        <v>192934.50201634099</v>
      </c>
      <c r="AG472" s="36">
        <v>192934.50201634099</v>
      </c>
      <c r="AH472" s="36">
        <v>192934.50201634099</v>
      </c>
      <c r="AI472" s="36">
        <v>192934.50201634099</v>
      </c>
    </row>
    <row r="473" spans="1:35" customFormat="1" x14ac:dyDescent="0.15">
      <c r="A473" t="s">
        <v>58</v>
      </c>
      <c r="B473" t="s">
        <v>47</v>
      </c>
      <c r="C473" t="s">
        <v>68</v>
      </c>
      <c r="D473">
        <v>2033</v>
      </c>
      <c r="E473">
        <v>1</v>
      </c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>
        <v>206948.671133464</v>
      </c>
      <c r="T473" s="36">
        <v>206870.846935168</v>
      </c>
      <c r="U473" s="36">
        <v>206857.82101843401</v>
      </c>
      <c r="V473" s="36">
        <v>207028.87832383599</v>
      </c>
      <c r="W473" s="36">
        <v>211789.16551277801</v>
      </c>
      <c r="X473" s="36">
        <v>212376.71828084401</v>
      </c>
      <c r="Y473" s="36">
        <v>210302.49033938101</v>
      </c>
      <c r="Z473" s="36">
        <v>212458.62577976001</v>
      </c>
      <c r="AA473" s="36">
        <v>206865.99591855099</v>
      </c>
      <c r="AB473" s="36">
        <v>202041.637378705</v>
      </c>
      <c r="AC473" s="36">
        <v>198886.16555271999</v>
      </c>
      <c r="AD473" s="36">
        <v>180922.44497817001</v>
      </c>
      <c r="AE473" s="36">
        <v>192934.50201634099</v>
      </c>
      <c r="AF473" s="36">
        <v>192934.50201634099</v>
      </c>
      <c r="AG473" s="36">
        <v>192934.50201634099</v>
      </c>
      <c r="AH473" s="36">
        <v>192934.50201634099</v>
      </c>
      <c r="AI473" s="36">
        <v>192934.50201634099</v>
      </c>
    </row>
    <row r="474" spans="1:35" customFormat="1" x14ac:dyDescent="0.15">
      <c r="A474" t="s">
        <v>58</v>
      </c>
      <c r="B474" t="s">
        <v>47</v>
      </c>
      <c r="C474" t="s">
        <v>68</v>
      </c>
      <c r="D474">
        <v>2034</v>
      </c>
      <c r="E474">
        <v>1</v>
      </c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>
        <v>206870.846935168</v>
      </c>
      <c r="U474" s="36">
        <v>206857.82101843299</v>
      </c>
      <c r="V474" s="36">
        <v>207028.87832383599</v>
      </c>
      <c r="W474" s="36">
        <v>211789.16551277801</v>
      </c>
      <c r="X474" s="36">
        <v>212376.71828084401</v>
      </c>
      <c r="Y474" s="36">
        <v>210302.49033938101</v>
      </c>
      <c r="Z474" s="36">
        <v>212458.62577976001</v>
      </c>
      <c r="AA474" s="36">
        <v>206865.99591855099</v>
      </c>
      <c r="AB474" s="36">
        <v>202041.637378705</v>
      </c>
      <c r="AC474" s="36">
        <v>198886.165552719</v>
      </c>
      <c r="AD474" s="36">
        <v>180922.44497817001</v>
      </c>
      <c r="AE474" s="36">
        <v>192934.50201634099</v>
      </c>
      <c r="AF474" s="36">
        <v>192934.50201634099</v>
      </c>
      <c r="AG474" s="36">
        <v>192934.50201634099</v>
      </c>
      <c r="AH474" s="36">
        <v>192934.50201634099</v>
      </c>
      <c r="AI474" s="36">
        <v>192934.50201634099</v>
      </c>
    </row>
    <row r="475" spans="1:35" customFormat="1" x14ac:dyDescent="0.15">
      <c r="A475" t="s">
        <v>58</v>
      </c>
      <c r="B475" t="s">
        <v>47</v>
      </c>
      <c r="C475" t="s">
        <v>68</v>
      </c>
      <c r="D475">
        <v>2035</v>
      </c>
      <c r="E475">
        <v>1</v>
      </c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>
        <v>206857.82101843299</v>
      </c>
      <c r="V475" s="36">
        <v>207028.87832383599</v>
      </c>
      <c r="W475" s="36">
        <v>211789.16551277801</v>
      </c>
      <c r="X475" s="36">
        <v>212376.71828084401</v>
      </c>
      <c r="Y475" s="36">
        <v>210302.49033938101</v>
      </c>
      <c r="Z475" s="36">
        <v>212458.62577976001</v>
      </c>
      <c r="AA475" s="36">
        <v>206865.99591855099</v>
      </c>
      <c r="AB475" s="36">
        <v>202041.637378705</v>
      </c>
      <c r="AC475" s="36">
        <v>198886.165552719</v>
      </c>
      <c r="AD475" s="36">
        <v>180922.44497817001</v>
      </c>
      <c r="AE475" s="36">
        <v>192934.50201634099</v>
      </c>
      <c r="AF475" s="36">
        <v>192934.50201634099</v>
      </c>
      <c r="AG475" s="36">
        <v>192934.50201634099</v>
      </c>
      <c r="AH475" s="36">
        <v>192934.50201634099</v>
      </c>
      <c r="AI475" s="36">
        <v>192934.50201634099</v>
      </c>
    </row>
    <row r="476" spans="1:35" customFormat="1" x14ac:dyDescent="0.15">
      <c r="A476" t="s">
        <v>58</v>
      </c>
      <c r="B476" t="s">
        <v>47</v>
      </c>
      <c r="C476" t="s">
        <v>68</v>
      </c>
      <c r="D476">
        <v>2036</v>
      </c>
      <c r="E476">
        <v>1</v>
      </c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>
        <v>22948.623464285301</v>
      </c>
      <c r="W476" s="36">
        <v>23476.289165637401</v>
      </c>
      <c r="X476" s="36">
        <v>23541.417892358499</v>
      </c>
      <c r="Y476" s="36">
        <v>23311.495012067</v>
      </c>
      <c r="Z476" s="36">
        <v>23550.497129838601</v>
      </c>
      <c r="AA476" s="36">
        <v>22930.568364831899</v>
      </c>
      <c r="AB476" s="36">
        <v>22395.800517544201</v>
      </c>
      <c r="AC476" s="36">
        <v>22046.024508646398</v>
      </c>
      <c r="AD476" s="36">
        <v>20054.7918708588</v>
      </c>
      <c r="AE476" s="36">
        <v>21386.297775891599</v>
      </c>
      <c r="AF476" s="36">
        <v>21386.297775891599</v>
      </c>
      <c r="AG476" s="36">
        <v>21386.297775891599</v>
      </c>
      <c r="AH476" s="36">
        <v>21386.297775891599</v>
      </c>
      <c r="AI476" s="36">
        <v>21386.297775891599</v>
      </c>
    </row>
    <row r="477" spans="1:35" customFormat="1" x14ac:dyDescent="0.15">
      <c r="A477" t="s">
        <v>58</v>
      </c>
      <c r="B477" t="s">
        <v>47</v>
      </c>
      <c r="C477" t="s">
        <v>68</v>
      </c>
      <c r="D477">
        <v>2037</v>
      </c>
      <c r="E477">
        <v>1</v>
      </c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>
        <v>23476.289165637601</v>
      </c>
      <c r="X477" s="36">
        <v>23541.417892358699</v>
      </c>
      <c r="Y477" s="36">
        <v>23311.4950120672</v>
      </c>
      <c r="Z477" s="36">
        <v>23550.497129838801</v>
      </c>
      <c r="AA477" s="36">
        <v>22930.568364832099</v>
      </c>
      <c r="AB477" s="36">
        <v>22395.800517544401</v>
      </c>
      <c r="AC477" s="36">
        <v>22046.024508646598</v>
      </c>
      <c r="AD477" s="36">
        <v>20054.791870859</v>
      </c>
      <c r="AE477" s="36">
        <v>21386.297775891799</v>
      </c>
      <c r="AF477" s="36">
        <v>21386.297775891799</v>
      </c>
      <c r="AG477" s="36">
        <v>21386.297775891799</v>
      </c>
      <c r="AH477" s="36">
        <v>21386.297775891799</v>
      </c>
      <c r="AI477" s="36">
        <v>21386.297775891799</v>
      </c>
    </row>
    <row r="478" spans="1:35" customFormat="1" x14ac:dyDescent="0.15">
      <c r="A478" t="s">
        <v>58</v>
      </c>
      <c r="B478" t="s">
        <v>47</v>
      </c>
      <c r="C478" t="s">
        <v>68</v>
      </c>
      <c r="D478">
        <v>2038</v>
      </c>
      <c r="E478">
        <v>1</v>
      </c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>
        <v>23541.417892358499</v>
      </c>
      <c r="Y478" s="36">
        <v>23311.495012067</v>
      </c>
      <c r="Z478" s="36">
        <v>23550.497129838601</v>
      </c>
      <c r="AA478" s="36">
        <v>22930.568364831899</v>
      </c>
      <c r="AB478" s="36">
        <v>22395.800517544201</v>
      </c>
      <c r="AC478" s="36">
        <v>22046.024508646398</v>
      </c>
      <c r="AD478" s="36">
        <v>20054.7918708588</v>
      </c>
      <c r="AE478" s="36">
        <v>21386.297775891599</v>
      </c>
      <c r="AF478" s="36">
        <v>21386.297775891599</v>
      </c>
      <c r="AG478" s="36">
        <v>21386.297775891599</v>
      </c>
      <c r="AH478" s="36">
        <v>21386.297775891599</v>
      </c>
      <c r="AI478" s="36">
        <v>21386.297775891599</v>
      </c>
    </row>
    <row r="479" spans="1:35" customFormat="1" x14ac:dyDescent="0.15">
      <c r="A479" t="s">
        <v>58</v>
      </c>
      <c r="B479" t="s">
        <v>47</v>
      </c>
      <c r="C479" t="s">
        <v>68</v>
      </c>
      <c r="D479">
        <v>2039</v>
      </c>
      <c r="E479">
        <v>1</v>
      </c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>
        <v>23311.4950120672</v>
      </c>
      <c r="Z479" s="36">
        <v>23550.497129838801</v>
      </c>
      <c r="AA479" s="36">
        <v>22930.568364832099</v>
      </c>
      <c r="AB479" s="36">
        <v>22395.800517544401</v>
      </c>
      <c r="AC479" s="36">
        <v>22046.024508646598</v>
      </c>
      <c r="AD479" s="36">
        <v>20054.791870859</v>
      </c>
      <c r="AE479" s="36">
        <v>21386.297775891799</v>
      </c>
      <c r="AF479" s="36">
        <v>21386.297775891799</v>
      </c>
      <c r="AG479" s="36">
        <v>21386.297775891799</v>
      </c>
      <c r="AH479" s="36">
        <v>21386.297775891799</v>
      </c>
      <c r="AI479" s="36">
        <v>21386.297775891799</v>
      </c>
    </row>
    <row r="480" spans="1:35" customFormat="1" x14ac:dyDescent="0.15">
      <c r="A480" t="s">
        <v>58</v>
      </c>
      <c r="B480" t="s">
        <v>47</v>
      </c>
      <c r="C480" t="s">
        <v>68</v>
      </c>
      <c r="D480">
        <v>2040</v>
      </c>
      <c r="E480">
        <v>1</v>
      </c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>
        <v>23550.497129838699</v>
      </c>
      <c r="AA480" s="36">
        <v>22930.568364832001</v>
      </c>
      <c r="AB480" s="36">
        <v>22395.8005175443</v>
      </c>
      <c r="AC480" s="36">
        <v>22046.0245086465</v>
      </c>
      <c r="AD480" s="36">
        <v>20054.791870858899</v>
      </c>
      <c r="AE480" s="36">
        <v>21386.2977758917</v>
      </c>
      <c r="AF480" s="36">
        <v>21386.2977758917</v>
      </c>
      <c r="AG480" s="36">
        <v>21386.2977758917</v>
      </c>
      <c r="AH480" s="36">
        <v>21386.2977758917</v>
      </c>
      <c r="AI480" s="36">
        <v>21386.2977758917</v>
      </c>
    </row>
    <row r="481" spans="1:35" customFormat="1" x14ac:dyDescent="0.15">
      <c r="A481" t="s">
        <v>58</v>
      </c>
      <c r="B481" t="s">
        <v>47</v>
      </c>
      <c r="C481" t="s">
        <v>67</v>
      </c>
      <c r="D481">
        <v>2011</v>
      </c>
      <c r="E481">
        <v>1</v>
      </c>
      <c r="F481" s="36">
        <v>106348.047907161</v>
      </c>
      <c r="G481" s="36">
        <v>106348.047907161</v>
      </c>
      <c r="H481" s="36">
        <v>106348.047907161</v>
      </c>
      <c r="I481" s="36">
        <v>106348.047907161</v>
      </c>
      <c r="J481" s="36">
        <v>106348.047907161</v>
      </c>
      <c r="K481" s="36">
        <v>106348.047907161</v>
      </c>
      <c r="L481" s="36">
        <v>106348.047907161</v>
      </c>
      <c r="M481" s="36">
        <v>106348.047907161</v>
      </c>
      <c r="N481" s="36">
        <v>105721.174203859</v>
      </c>
      <c r="O481" s="36">
        <v>105721.174203859</v>
      </c>
      <c r="P481" s="36">
        <v>104482.857561356</v>
      </c>
      <c r="Q481" s="36">
        <v>103547.222837147</v>
      </c>
      <c r="R481" s="36">
        <v>103812.621707436</v>
      </c>
      <c r="S481" s="36">
        <v>101143.518178825</v>
      </c>
      <c r="T481" s="36">
        <v>101565.179363007</v>
      </c>
      <c r="U481" s="36">
        <v>97313.765137697599</v>
      </c>
      <c r="V481" s="36">
        <v>98737.050415276695</v>
      </c>
      <c r="W481" s="36">
        <v>104611.96242930699</v>
      </c>
      <c r="X481" s="36">
        <v>105406.982434809</v>
      </c>
      <c r="Y481" s="36">
        <v>105425.572191067</v>
      </c>
      <c r="Z481" s="36">
        <v>104137.50365874299</v>
      </c>
      <c r="AA481" s="36"/>
      <c r="AB481" s="36"/>
      <c r="AC481" s="36"/>
      <c r="AD481" s="36"/>
      <c r="AE481" s="36"/>
      <c r="AF481" s="36"/>
      <c r="AG481" s="36"/>
      <c r="AH481" s="36"/>
      <c r="AI481" s="36"/>
    </row>
    <row r="482" spans="1:35" customFormat="1" x14ac:dyDescent="0.15">
      <c r="A482" t="s">
        <v>58</v>
      </c>
      <c r="B482" t="s">
        <v>47</v>
      </c>
      <c r="C482" t="s">
        <v>67</v>
      </c>
      <c r="D482">
        <v>2012</v>
      </c>
      <c r="E482">
        <v>1</v>
      </c>
      <c r="F482" s="36">
        <v>205215.62535019199</v>
      </c>
      <c r="G482" s="36">
        <v>205215.62535019199</v>
      </c>
      <c r="H482" s="36">
        <v>205215.62535019199</v>
      </c>
      <c r="I482" s="36">
        <v>205215.62535019199</v>
      </c>
      <c r="J482" s="36">
        <v>205215.62535019199</v>
      </c>
      <c r="K482" s="36">
        <v>205215.62535019199</v>
      </c>
      <c r="L482" s="36">
        <v>205215.62535019199</v>
      </c>
      <c r="M482" s="36">
        <v>205215.62535019199</v>
      </c>
      <c r="N482" s="36">
        <v>202964.37790034301</v>
      </c>
      <c r="O482" s="36">
        <v>205215.62535019199</v>
      </c>
      <c r="P482" s="36">
        <v>201105.05484526599</v>
      </c>
      <c r="Q482" s="36">
        <v>198763.33553367099</v>
      </c>
      <c r="R482" s="36">
        <v>201854.64587577601</v>
      </c>
      <c r="S482" s="36">
        <v>205215.62535019199</v>
      </c>
      <c r="T482" s="36">
        <v>198364.61090932501</v>
      </c>
      <c r="U482" s="36">
        <v>199274.467014002</v>
      </c>
      <c r="V482" s="36">
        <v>205215.62535019199</v>
      </c>
      <c r="W482" s="36">
        <v>202735.49287896699</v>
      </c>
      <c r="X482" s="36">
        <v>200157.65888965499</v>
      </c>
      <c r="Y482" s="36">
        <v>205215.62535019199</v>
      </c>
      <c r="Z482" s="36">
        <v>204062.60512591401</v>
      </c>
      <c r="AA482" s="36">
        <v>201680.79399398799</v>
      </c>
      <c r="AB482" s="36"/>
      <c r="AC482" s="36"/>
      <c r="AD482" s="36"/>
      <c r="AE482" s="36"/>
      <c r="AF482" s="36"/>
      <c r="AG482" s="36"/>
      <c r="AH482" s="36"/>
      <c r="AI482" s="36"/>
    </row>
    <row r="483" spans="1:35" customFormat="1" x14ac:dyDescent="0.15">
      <c r="A483" t="s">
        <v>58</v>
      </c>
      <c r="B483" t="s">
        <v>47</v>
      </c>
      <c r="C483" t="s">
        <v>67</v>
      </c>
      <c r="D483">
        <v>2020</v>
      </c>
      <c r="E483">
        <v>1</v>
      </c>
      <c r="F483" s="36">
        <v>78456.985444484002</v>
      </c>
      <c r="G483" s="36">
        <v>78456.985444484002</v>
      </c>
      <c r="H483" s="36">
        <v>78456.985444484002</v>
      </c>
      <c r="I483" s="36">
        <v>78456.985444484002</v>
      </c>
      <c r="J483" s="36">
        <v>78456.985444484002</v>
      </c>
      <c r="K483" s="36">
        <v>78456.985444484002</v>
      </c>
      <c r="L483" s="36">
        <v>78456.985444484002</v>
      </c>
      <c r="M483" s="36">
        <v>78456.985444484002</v>
      </c>
      <c r="N483" s="36">
        <v>77907.522047730294</v>
      </c>
      <c r="O483" s="36">
        <v>77907.522047730294</v>
      </c>
      <c r="P483" s="36">
        <v>77504.600847180103</v>
      </c>
      <c r="Q483" s="36">
        <v>77416.181335323097</v>
      </c>
      <c r="R483" s="36">
        <v>77606.924611801805</v>
      </c>
      <c r="S483" s="36">
        <v>76604.128491856798</v>
      </c>
      <c r="T483" s="36">
        <v>75662.764215543197</v>
      </c>
      <c r="U483" s="36">
        <v>69736.295842063104</v>
      </c>
      <c r="V483" s="36">
        <v>77311.048104951697</v>
      </c>
      <c r="W483" s="36">
        <v>76310.227117991599</v>
      </c>
      <c r="X483" s="36">
        <v>74873.541329821106</v>
      </c>
      <c r="Y483" s="36">
        <v>75997.457523493693</v>
      </c>
      <c r="Z483" s="36">
        <v>78456.985444484002</v>
      </c>
      <c r="AA483" s="36">
        <v>74612.884746382304</v>
      </c>
      <c r="AB483" s="36">
        <v>70681.148920941996</v>
      </c>
      <c r="AC483" s="36">
        <v>67418.1787526767</v>
      </c>
      <c r="AD483" s="36">
        <v>65167.272597474097</v>
      </c>
      <c r="AE483" s="36">
        <v>69560.183007351196</v>
      </c>
      <c r="AF483" s="36">
        <v>69560.183007351196</v>
      </c>
      <c r="AG483" s="36">
        <v>69560.183007351196</v>
      </c>
      <c r="AH483" s="36">
        <v>69560.183007351196</v>
      </c>
      <c r="AI483" s="36">
        <v>69560.183007351196</v>
      </c>
    </row>
    <row r="484" spans="1:35" customFormat="1" x14ac:dyDescent="0.15">
      <c r="A484" t="s">
        <v>58</v>
      </c>
      <c r="B484" t="s">
        <v>47</v>
      </c>
      <c r="C484" t="s">
        <v>67</v>
      </c>
      <c r="D484">
        <v>2041</v>
      </c>
      <c r="E484">
        <v>1</v>
      </c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>
        <v>274983.98964651697</v>
      </c>
      <c r="AB484" s="36">
        <v>261982.56089947201</v>
      </c>
      <c r="AC484" s="36">
        <v>251249.38395257801</v>
      </c>
      <c r="AD484" s="36">
        <v>240685.76703802901</v>
      </c>
      <c r="AE484" s="36">
        <v>247899.203808922</v>
      </c>
      <c r="AF484" s="36">
        <v>247899.203808922</v>
      </c>
      <c r="AG484" s="36">
        <v>247899.203808922</v>
      </c>
      <c r="AH484" s="36">
        <v>247899.203808922</v>
      </c>
      <c r="AI484" s="36">
        <v>247899.203808922</v>
      </c>
    </row>
    <row r="485" spans="1:35" customFormat="1" x14ac:dyDescent="0.15">
      <c r="A485" t="s">
        <v>58</v>
      </c>
      <c r="B485" t="s">
        <v>47</v>
      </c>
      <c r="C485" t="s">
        <v>67</v>
      </c>
      <c r="D485">
        <v>2042</v>
      </c>
      <c r="E485">
        <v>1</v>
      </c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>
        <v>357919.32180098601</v>
      </c>
      <c r="AC485" s="36">
        <v>329279.706118437</v>
      </c>
      <c r="AD485" s="36">
        <v>333010.54413932899</v>
      </c>
      <c r="AE485" s="36">
        <v>344355.74898600101</v>
      </c>
      <c r="AF485" s="36">
        <v>344355.74898600101</v>
      </c>
      <c r="AG485" s="36">
        <v>344355.74898600101</v>
      </c>
      <c r="AH485" s="36">
        <v>344355.74898600101</v>
      </c>
      <c r="AI485" s="36">
        <v>344355.74898600101</v>
      </c>
    </row>
    <row r="486" spans="1:35" customFormat="1" x14ac:dyDescent="0.15">
      <c r="A486" t="s">
        <v>58</v>
      </c>
      <c r="B486" t="s">
        <v>47</v>
      </c>
      <c r="C486" t="s">
        <v>67</v>
      </c>
      <c r="D486">
        <v>2043</v>
      </c>
      <c r="E486">
        <v>1</v>
      </c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>
        <v>159919.934852248</v>
      </c>
      <c r="AD486" s="36">
        <v>154580.65140736301</v>
      </c>
      <c r="AE486" s="36">
        <v>165000.89650381499</v>
      </c>
      <c r="AF486" s="36">
        <v>165000.89650381499</v>
      </c>
      <c r="AG486" s="36">
        <v>165000.89650381499</v>
      </c>
      <c r="AH486" s="36">
        <v>165000.89650381499</v>
      </c>
      <c r="AI486" s="36">
        <v>165000.89650381499</v>
      </c>
    </row>
    <row r="487" spans="1:35" customFormat="1" x14ac:dyDescent="0.15">
      <c r="A487" t="s">
        <v>58</v>
      </c>
      <c r="B487" t="s">
        <v>47</v>
      </c>
      <c r="C487" t="s">
        <v>67</v>
      </c>
      <c r="D487">
        <v>2044</v>
      </c>
      <c r="E487">
        <v>1</v>
      </c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>
        <v>151435.28095009399</v>
      </c>
      <c r="AE487" s="36">
        <v>161619.5386993</v>
      </c>
      <c r="AF487" s="36">
        <v>161619.5386993</v>
      </c>
      <c r="AG487" s="36">
        <v>161619.5386993</v>
      </c>
      <c r="AH487" s="36">
        <v>161619.5386993</v>
      </c>
      <c r="AI487" s="36">
        <v>161619.5386993</v>
      </c>
    </row>
    <row r="488" spans="1:35" customFormat="1" x14ac:dyDescent="0.15">
      <c r="A488" t="s">
        <v>58</v>
      </c>
      <c r="B488" t="s">
        <v>47</v>
      </c>
      <c r="C488" t="s">
        <v>67</v>
      </c>
      <c r="D488">
        <v>2045</v>
      </c>
      <c r="E488">
        <v>1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>
        <v>131410.611808474</v>
      </c>
      <c r="AF488" s="36">
        <v>131410.611808474</v>
      </c>
      <c r="AG488" s="36">
        <v>131410.611808474</v>
      </c>
      <c r="AH488" s="36">
        <v>131410.611808474</v>
      </c>
      <c r="AI488" s="36">
        <v>131410.611808474</v>
      </c>
    </row>
    <row r="489" spans="1:35" customFormat="1" x14ac:dyDescent="0.15">
      <c r="A489" t="s">
        <v>58</v>
      </c>
      <c r="B489" t="s">
        <v>45</v>
      </c>
      <c r="C489" t="s">
        <v>75</v>
      </c>
      <c r="D489">
        <v>1992</v>
      </c>
      <c r="E489">
        <v>0</v>
      </c>
      <c r="F489" s="36">
        <v>6031959.4195718504</v>
      </c>
      <c r="G489" s="36">
        <v>6031959.4195718504</v>
      </c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</row>
    <row r="490" spans="1:35" customFormat="1" x14ac:dyDescent="0.15">
      <c r="A490" t="s">
        <v>58</v>
      </c>
      <c r="B490" t="s">
        <v>45</v>
      </c>
      <c r="C490" t="s">
        <v>72</v>
      </c>
      <c r="D490">
        <v>1989</v>
      </c>
      <c r="E490">
        <v>0</v>
      </c>
      <c r="F490" s="36">
        <v>58778202.422453098</v>
      </c>
      <c r="G490" s="36">
        <v>58778202.422453098</v>
      </c>
      <c r="H490" s="36">
        <v>58778202.422453098</v>
      </c>
      <c r="I490" s="36">
        <v>58778202.422453098</v>
      </c>
      <c r="J490" s="36">
        <v>58778202.422453098</v>
      </c>
      <c r="K490" s="36">
        <v>58778202.422453098</v>
      </c>
      <c r="L490" s="36">
        <v>58778202.422453098</v>
      </c>
      <c r="M490" s="36">
        <v>58778202.422453098</v>
      </c>
      <c r="N490" s="36">
        <v>58778202.422453098</v>
      </c>
      <c r="O490" s="36">
        <v>58778202.422453098</v>
      </c>
      <c r="P490" s="36">
        <v>58778202.422453098</v>
      </c>
      <c r="Q490" s="36">
        <v>58778202.422453098</v>
      </c>
      <c r="R490" s="36">
        <v>58778202.422453098</v>
      </c>
      <c r="S490" s="36">
        <v>58778202.422453098</v>
      </c>
      <c r="T490" s="36">
        <v>58778202.422453098</v>
      </c>
      <c r="U490" s="36">
        <v>58778202.422453098</v>
      </c>
      <c r="V490" s="36">
        <v>58778202.422453098</v>
      </c>
      <c r="W490" s="36">
        <v>58778202.422453098</v>
      </c>
      <c r="X490" s="36">
        <v>58778202.422453098</v>
      </c>
      <c r="Y490" s="36">
        <v>58778202.422453098</v>
      </c>
      <c r="Z490" s="36">
        <v>58778202.422453098</v>
      </c>
      <c r="AA490" s="36">
        <v>58778202.422453098</v>
      </c>
      <c r="AB490" s="36">
        <v>58778202.422453098</v>
      </c>
      <c r="AC490" s="36">
        <v>58778202.422453098</v>
      </c>
      <c r="AD490" s="36">
        <v>58778202.422453098</v>
      </c>
      <c r="AE490" s="36">
        <v>58778202.422453098</v>
      </c>
      <c r="AF490" s="36">
        <v>58778202.422453098</v>
      </c>
      <c r="AG490" s="36">
        <v>58778202.422453098</v>
      </c>
      <c r="AH490" s="36">
        <v>58778202.422453098</v>
      </c>
      <c r="AI490" s="36">
        <v>58778202.422453098</v>
      </c>
    </row>
    <row r="491" spans="1:35" customFormat="1" x14ac:dyDescent="0.15">
      <c r="A491" t="s">
        <v>58</v>
      </c>
      <c r="B491" t="s">
        <v>45</v>
      </c>
      <c r="C491" t="s">
        <v>71</v>
      </c>
      <c r="D491">
        <v>1989</v>
      </c>
      <c r="E491">
        <v>0</v>
      </c>
      <c r="F491" s="36">
        <v>634943.09679703799</v>
      </c>
      <c r="G491" s="36">
        <v>634943.09679703799</v>
      </c>
      <c r="H491" s="36">
        <v>634943.09679703799</v>
      </c>
      <c r="I491" s="36">
        <v>585815.79391556198</v>
      </c>
      <c r="J491" s="36">
        <v>595311.43053301703</v>
      </c>
      <c r="K491" s="36">
        <v>579646.13248554303</v>
      </c>
      <c r="L491" s="36">
        <v>582390.62170087104</v>
      </c>
      <c r="M491" s="36">
        <v>586786.20977494901</v>
      </c>
      <c r="N491" s="36">
        <v>531864.48411238403</v>
      </c>
      <c r="O491" s="36">
        <v>573637.67586202302</v>
      </c>
      <c r="P491" s="36">
        <v>554025.558730221</v>
      </c>
      <c r="Q491" s="36">
        <v>529046.46614141099</v>
      </c>
      <c r="R491" s="36">
        <v>524206.51704271801</v>
      </c>
      <c r="S491" s="36">
        <v>568250.72365679999</v>
      </c>
      <c r="T491" s="36">
        <v>538223.3859929</v>
      </c>
      <c r="U491" s="36">
        <v>511233.27079336299</v>
      </c>
      <c r="V491" s="36">
        <v>521436.01078560401</v>
      </c>
      <c r="W491" s="36">
        <v>488908.24846394599</v>
      </c>
      <c r="X491" s="36">
        <v>532543.95645175304</v>
      </c>
      <c r="Y491" s="36">
        <v>456083.32371373702</v>
      </c>
      <c r="Z491" s="36">
        <v>472641.04431453103</v>
      </c>
      <c r="AA491" s="36">
        <v>556819.83598438895</v>
      </c>
      <c r="AB491" s="36">
        <v>349252.66779344901</v>
      </c>
      <c r="AC491" s="36">
        <v>382974.61890715401</v>
      </c>
      <c r="AD491" s="36">
        <v>374447.08954278898</v>
      </c>
      <c r="AE491" s="36">
        <v>89448.0818390145</v>
      </c>
      <c r="AF491" s="36">
        <v>89448.0818390145</v>
      </c>
      <c r="AG491" s="36">
        <v>89448.0818390145</v>
      </c>
      <c r="AH491" s="36">
        <v>89448.0818390145</v>
      </c>
      <c r="AI491" s="36">
        <v>89448.0818390145</v>
      </c>
    </row>
    <row r="492" spans="1:35" customFormat="1" x14ac:dyDescent="0.15">
      <c r="A492" t="s">
        <v>58</v>
      </c>
      <c r="B492" t="s">
        <v>45</v>
      </c>
      <c r="C492" t="s">
        <v>70</v>
      </c>
      <c r="D492">
        <v>1991</v>
      </c>
      <c r="E492">
        <v>0</v>
      </c>
      <c r="F492" s="36">
        <v>634943.09679703799</v>
      </c>
      <c r="G492" s="36">
        <v>634943.09679703799</v>
      </c>
      <c r="H492" s="36">
        <v>585815.79391556198</v>
      </c>
      <c r="I492" s="36">
        <v>614855.48850772297</v>
      </c>
      <c r="J492" s="36">
        <v>585582.40890137898</v>
      </c>
      <c r="K492" s="36">
        <v>602668.90460048895</v>
      </c>
      <c r="L492" s="36">
        <v>593451.29869239999</v>
      </c>
      <c r="M492" s="36">
        <v>563389.41745792399</v>
      </c>
      <c r="N492" s="36">
        <v>583632.35823194101</v>
      </c>
      <c r="O492" s="36">
        <v>539781.69158588198</v>
      </c>
      <c r="P492" s="36">
        <v>533959.19642955903</v>
      </c>
      <c r="Q492" s="36">
        <v>558522.84787029703</v>
      </c>
      <c r="R492" s="36">
        <v>563598.94143966597</v>
      </c>
      <c r="S492" s="36">
        <v>497580.73190078198</v>
      </c>
      <c r="T492" s="36">
        <v>506823.94296144502</v>
      </c>
      <c r="U492" s="36">
        <v>514549.24125716201</v>
      </c>
      <c r="V492" s="36">
        <v>496353.14215214498</v>
      </c>
      <c r="W492" s="36">
        <v>481944.90636640502</v>
      </c>
      <c r="X492" s="36">
        <v>438979.74419203697</v>
      </c>
      <c r="Y492" s="36">
        <v>529871.31962188997</v>
      </c>
      <c r="Z492" s="36">
        <v>500989.31760687899</v>
      </c>
      <c r="AA492" s="36">
        <v>320237.23359777301</v>
      </c>
      <c r="AB492" s="36">
        <v>441959.41715812503</v>
      </c>
      <c r="AC492" s="36">
        <v>319351.72912608099</v>
      </c>
      <c r="AD492" s="36">
        <v>251822.91551097599</v>
      </c>
      <c r="AE492" s="36">
        <v>53275.830680356798</v>
      </c>
      <c r="AF492" s="36">
        <v>53275.830680356798</v>
      </c>
      <c r="AG492" s="36">
        <v>53275.830680356798</v>
      </c>
      <c r="AH492" s="36">
        <v>53275.830680356798</v>
      </c>
      <c r="AI492" s="36">
        <v>53275.830680356798</v>
      </c>
    </row>
    <row r="493" spans="1:35" customFormat="1" x14ac:dyDescent="0.15">
      <c r="A493" t="s">
        <v>58</v>
      </c>
      <c r="B493" t="s">
        <v>45</v>
      </c>
      <c r="C493" t="s">
        <v>69</v>
      </c>
      <c r="D493">
        <v>1991</v>
      </c>
      <c r="E493">
        <v>0</v>
      </c>
      <c r="F493" s="36">
        <v>179561.39559997601</v>
      </c>
      <c r="G493" s="36">
        <v>197537.85233685601</v>
      </c>
      <c r="H493" s="36">
        <v>163935.58584580899</v>
      </c>
      <c r="I493" s="36">
        <v>155268.66098772199</v>
      </c>
      <c r="J493" s="36">
        <v>150690.55776676899</v>
      </c>
      <c r="K493" s="36">
        <v>142300.92037659799</v>
      </c>
      <c r="L493" s="36">
        <v>150168.61952063601</v>
      </c>
      <c r="M493" s="36">
        <v>134889.721165086</v>
      </c>
      <c r="N493" s="36">
        <v>136569.88206857699</v>
      </c>
      <c r="O493" s="36">
        <v>130566.90722915001</v>
      </c>
      <c r="P493" s="36">
        <v>129564.90354761999</v>
      </c>
      <c r="Q493" s="36">
        <v>130638.19120238299</v>
      </c>
      <c r="R493" s="36">
        <v>130355.96239148101</v>
      </c>
      <c r="S493" s="36">
        <v>125329.208239855</v>
      </c>
      <c r="T493" s="36">
        <v>117902.292196012</v>
      </c>
      <c r="U493" s="36">
        <v>103539.008553048</v>
      </c>
      <c r="V493" s="36">
        <v>96858.466359755301</v>
      </c>
      <c r="W493" s="36">
        <v>86244.521650860901</v>
      </c>
      <c r="X493" s="36">
        <v>97442.434748097905</v>
      </c>
      <c r="Y493" s="36">
        <v>98477.808050442705</v>
      </c>
      <c r="Z493" s="36">
        <v>103213.32440116401</v>
      </c>
      <c r="AA493" s="36">
        <v>80233.898484411606</v>
      </c>
      <c r="AB493" s="36">
        <v>51073.657148457503</v>
      </c>
      <c r="AC493" s="36">
        <v>32477.489106663601</v>
      </c>
      <c r="AD493" s="36">
        <v>22037.668549366001</v>
      </c>
      <c r="AE493" s="36">
        <v>11253.5892493601</v>
      </c>
      <c r="AF493" s="36">
        <v>11253.5892493601</v>
      </c>
      <c r="AG493" s="36">
        <v>11253.5892493601</v>
      </c>
      <c r="AH493" s="36">
        <v>11253.5892493601</v>
      </c>
      <c r="AI493" s="36">
        <v>11253.5892493601</v>
      </c>
    </row>
    <row r="494" spans="1:35" customFormat="1" x14ac:dyDescent="0.15">
      <c r="A494" t="s">
        <v>46</v>
      </c>
      <c r="B494" t="s">
        <v>57</v>
      </c>
      <c r="C494" t="s">
        <v>66</v>
      </c>
      <c r="D494">
        <v>2020</v>
      </c>
      <c r="E494">
        <v>0</v>
      </c>
      <c r="F494" s="36">
        <v>5554256.2455976596</v>
      </c>
      <c r="G494" s="36">
        <v>5554256.2455976596</v>
      </c>
      <c r="H494" s="36">
        <v>5554256.2455976596</v>
      </c>
      <c r="I494" s="36">
        <v>5554256.2455976596</v>
      </c>
      <c r="J494" s="36">
        <v>5554256.2455976596</v>
      </c>
      <c r="K494" s="36">
        <v>5554256.2455976596</v>
      </c>
      <c r="L494" s="36">
        <v>5554256.2455976596</v>
      </c>
      <c r="M494" s="36">
        <v>5554256.2455976596</v>
      </c>
      <c r="N494" s="36">
        <v>5554256.2455976596</v>
      </c>
      <c r="O494" s="36">
        <v>5554256.2455976596</v>
      </c>
      <c r="P494" s="36">
        <v>5554256.2455976596</v>
      </c>
      <c r="Q494" s="36">
        <v>5554256.2455976596</v>
      </c>
      <c r="R494" s="36">
        <v>5554256.2455976596</v>
      </c>
      <c r="S494" s="36">
        <v>5554256.2455976596</v>
      </c>
      <c r="T494" s="36">
        <v>5554256.2455976596</v>
      </c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</row>
    <row r="495" spans="1:35" customFormat="1" x14ac:dyDescent="0.15">
      <c r="A495" t="s">
        <v>46</v>
      </c>
      <c r="B495" t="s">
        <v>57</v>
      </c>
      <c r="C495" t="s">
        <v>66</v>
      </c>
      <c r="D495">
        <v>2021</v>
      </c>
      <c r="E495">
        <v>0</v>
      </c>
      <c r="F495" s="36"/>
      <c r="G495" s="36">
        <v>2143853.0741635598</v>
      </c>
      <c r="H495" s="36">
        <v>2143853.0741635598</v>
      </c>
      <c r="I495" s="36">
        <v>2143853.0741635598</v>
      </c>
      <c r="J495" s="36">
        <v>2143853.0741635598</v>
      </c>
      <c r="K495" s="36">
        <v>2143853.0741635598</v>
      </c>
      <c r="L495" s="36">
        <v>2143853.0741635598</v>
      </c>
      <c r="M495" s="36">
        <v>2143853.0741635598</v>
      </c>
      <c r="N495" s="36">
        <v>2143853.0741635598</v>
      </c>
      <c r="O495" s="36">
        <v>2143853.0741635598</v>
      </c>
      <c r="P495" s="36">
        <v>2143853.0741635598</v>
      </c>
      <c r="Q495" s="36">
        <v>2143853.0741635598</v>
      </c>
      <c r="R495" s="36">
        <v>2143853.0741635598</v>
      </c>
      <c r="S495" s="36">
        <v>2143853.0741635598</v>
      </c>
      <c r="T495" s="36">
        <v>2143853.0741635598</v>
      </c>
      <c r="U495" s="36">
        <v>2143853.0741635598</v>
      </c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</row>
    <row r="496" spans="1:35" customFormat="1" x14ac:dyDescent="0.15">
      <c r="A496" t="s">
        <v>46</v>
      </c>
      <c r="B496" t="s">
        <v>57</v>
      </c>
      <c r="C496" t="s">
        <v>66</v>
      </c>
      <c r="D496">
        <v>2022</v>
      </c>
      <c r="E496">
        <v>0</v>
      </c>
      <c r="F496" s="36"/>
      <c r="G496" s="36"/>
      <c r="H496" s="36">
        <v>1519341.9555672901</v>
      </c>
      <c r="I496" s="36">
        <v>1519341.9555672901</v>
      </c>
      <c r="J496" s="36">
        <v>1519341.9555672901</v>
      </c>
      <c r="K496" s="36">
        <v>1519341.9555672901</v>
      </c>
      <c r="L496" s="36">
        <v>1519341.9555672901</v>
      </c>
      <c r="M496" s="36">
        <v>1519341.9555672901</v>
      </c>
      <c r="N496" s="36">
        <v>1519341.9555672901</v>
      </c>
      <c r="O496" s="36">
        <v>1519341.9555672901</v>
      </c>
      <c r="P496" s="36">
        <v>1519341.9555672901</v>
      </c>
      <c r="Q496" s="36">
        <v>1519341.9555672901</v>
      </c>
      <c r="R496" s="36">
        <v>1519341.9555672901</v>
      </c>
      <c r="S496" s="36">
        <v>1519341.9555672901</v>
      </c>
      <c r="T496" s="36">
        <v>1519341.9555672901</v>
      </c>
      <c r="U496" s="36">
        <v>1519341.9555672901</v>
      </c>
      <c r="V496" s="36">
        <v>1519341.9555672901</v>
      </c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</row>
    <row r="497" spans="1:35" customFormat="1" x14ac:dyDescent="0.15">
      <c r="A497" t="s">
        <v>46</v>
      </c>
      <c r="B497" t="s">
        <v>57</v>
      </c>
      <c r="C497" t="s">
        <v>66</v>
      </c>
      <c r="D497">
        <v>2023</v>
      </c>
      <c r="E497">
        <v>0</v>
      </c>
      <c r="F497" s="36"/>
      <c r="G497" s="36"/>
      <c r="H497" s="36"/>
      <c r="I497" s="36">
        <v>464525.17984782602</v>
      </c>
      <c r="J497" s="36">
        <v>464525.17984782602</v>
      </c>
      <c r="K497" s="36">
        <v>464525.17984782602</v>
      </c>
      <c r="L497" s="36">
        <v>464525.17984782602</v>
      </c>
      <c r="M497" s="36">
        <v>464525.17984782602</v>
      </c>
      <c r="N497" s="36">
        <v>464525.17984782602</v>
      </c>
      <c r="O497" s="36">
        <v>464525.17984782602</v>
      </c>
      <c r="P497" s="36">
        <v>464525.17984782602</v>
      </c>
      <c r="Q497" s="36">
        <v>464525.17984782602</v>
      </c>
      <c r="R497" s="36">
        <v>464525.17984782602</v>
      </c>
      <c r="S497" s="36">
        <v>464525.17984782602</v>
      </c>
      <c r="T497" s="36">
        <v>464525.17984782602</v>
      </c>
      <c r="U497" s="36">
        <v>464525.17984782602</v>
      </c>
      <c r="V497" s="36">
        <v>464525.17984782602</v>
      </c>
      <c r="W497" s="36">
        <v>464525.17984782602</v>
      </c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</row>
    <row r="498" spans="1:35" customFormat="1" x14ac:dyDescent="0.15">
      <c r="A498" t="s">
        <v>46</v>
      </c>
      <c r="B498" t="s">
        <v>57</v>
      </c>
      <c r="C498" t="s">
        <v>66</v>
      </c>
      <c r="D498">
        <v>2024</v>
      </c>
      <c r="E498">
        <v>0</v>
      </c>
      <c r="F498" s="36"/>
      <c r="G498" s="36"/>
      <c r="H498" s="36"/>
      <c r="I498" s="36"/>
      <c r="J498" s="36">
        <v>520992.779147405</v>
      </c>
      <c r="K498" s="36">
        <v>520992.779147405</v>
      </c>
      <c r="L498" s="36">
        <v>520992.779147405</v>
      </c>
      <c r="M498" s="36">
        <v>520992.779147405</v>
      </c>
      <c r="N498" s="36">
        <v>520992.779147405</v>
      </c>
      <c r="O498" s="36">
        <v>520992.779147405</v>
      </c>
      <c r="P498" s="36">
        <v>520992.779147405</v>
      </c>
      <c r="Q498" s="36">
        <v>520992.779147405</v>
      </c>
      <c r="R498" s="36">
        <v>520992.779147405</v>
      </c>
      <c r="S498" s="36">
        <v>520992.779147405</v>
      </c>
      <c r="T498" s="36">
        <v>520992.779147405</v>
      </c>
      <c r="U498" s="36">
        <v>520992.779147405</v>
      </c>
      <c r="V498" s="36">
        <v>520992.779147405</v>
      </c>
      <c r="W498" s="36">
        <v>520992.779147405</v>
      </c>
      <c r="X498" s="36">
        <v>520992.779147405</v>
      </c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</row>
    <row r="499" spans="1:35" customFormat="1" x14ac:dyDescent="0.15">
      <c r="A499" t="s">
        <v>46</v>
      </c>
      <c r="B499" t="s">
        <v>57</v>
      </c>
      <c r="C499" t="s">
        <v>66</v>
      </c>
      <c r="D499">
        <v>2025</v>
      </c>
      <c r="E499">
        <v>0</v>
      </c>
      <c r="F499" s="36"/>
      <c r="G499" s="36"/>
      <c r="H499" s="36"/>
      <c r="I499" s="36"/>
      <c r="J499" s="36"/>
      <c r="K499" s="36">
        <v>595134.12146086397</v>
      </c>
      <c r="L499" s="36">
        <v>595134.12146086397</v>
      </c>
      <c r="M499" s="36">
        <v>595134.12146086397</v>
      </c>
      <c r="N499" s="36">
        <v>595134.12146086397</v>
      </c>
      <c r="O499" s="36">
        <v>595134.12146086397</v>
      </c>
      <c r="P499" s="36">
        <v>595134.12146086397</v>
      </c>
      <c r="Q499" s="36">
        <v>595134.12146086397</v>
      </c>
      <c r="R499" s="36">
        <v>595134.12146086397</v>
      </c>
      <c r="S499" s="36">
        <v>595134.12146086397</v>
      </c>
      <c r="T499" s="36">
        <v>595134.12146086397</v>
      </c>
      <c r="U499" s="36">
        <v>595134.12146086397</v>
      </c>
      <c r="V499" s="36">
        <v>595134.12146086397</v>
      </c>
      <c r="W499" s="36">
        <v>595134.12146086397</v>
      </c>
      <c r="X499" s="36">
        <v>595134.12146086397</v>
      </c>
      <c r="Y499" s="36">
        <v>595134.12146086397</v>
      </c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</row>
    <row r="500" spans="1:35" customFormat="1" x14ac:dyDescent="0.15">
      <c r="A500" t="s">
        <v>46</v>
      </c>
      <c r="B500" t="s">
        <v>57</v>
      </c>
      <c r="C500" t="s">
        <v>66</v>
      </c>
      <c r="D500">
        <v>2026</v>
      </c>
      <c r="E500">
        <v>0</v>
      </c>
      <c r="F500" s="36"/>
      <c r="G500" s="36"/>
      <c r="H500" s="36"/>
      <c r="I500" s="36"/>
      <c r="J500" s="36"/>
      <c r="K500" s="36"/>
      <c r="L500" s="36">
        <v>674928.35763789294</v>
      </c>
      <c r="M500" s="36">
        <v>674928.35763789294</v>
      </c>
      <c r="N500" s="36">
        <v>674928.35763789294</v>
      </c>
      <c r="O500" s="36">
        <v>674928.35763789294</v>
      </c>
      <c r="P500" s="36">
        <v>674928.35763789294</v>
      </c>
      <c r="Q500" s="36">
        <v>674928.35763789294</v>
      </c>
      <c r="R500" s="36">
        <v>674928.35763789294</v>
      </c>
      <c r="S500" s="36">
        <v>674928.35763789294</v>
      </c>
      <c r="T500" s="36">
        <v>674928.35763789294</v>
      </c>
      <c r="U500" s="36">
        <v>674928.35763789294</v>
      </c>
      <c r="V500" s="36">
        <v>674928.35763789294</v>
      </c>
      <c r="W500" s="36">
        <v>674928.35763789294</v>
      </c>
      <c r="X500" s="36">
        <v>674928.35763789294</v>
      </c>
      <c r="Y500" s="36">
        <v>674928.35763789294</v>
      </c>
      <c r="Z500" s="36">
        <v>674928.35763789294</v>
      </c>
      <c r="AA500" s="36"/>
      <c r="AB500" s="36"/>
      <c r="AC500" s="36"/>
      <c r="AD500" s="36"/>
      <c r="AE500" s="36"/>
      <c r="AF500" s="36"/>
      <c r="AG500" s="36"/>
      <c r="AH500" s="36"/>
      <c r="AI500" s="36"/>
    </row>
    <row r="501" spans="1:35" customFormat="1" x14ac:dyDescent="0.15">
      <c r="A501" t="s">
        <v>46</v>
      </c>
      <c r="B501" t="s">
        <v>57</v>
      </c>
      <c r="C501" t="s">
        <v>66</v>
      </c>
      <c r="D501">
        <v>2027</v>
      </c>
      <c r="E501">
        <v>0</v>
      </c>
      <c r="F501" s="36"/>
      <c r="G501" s="36"/>
      <c r="H501" s="36"/>
      <c r="I501" s="36"/>
      <c r="J501" s="36"/>
      <c r="K501" s="36"/>
      <c r="L501" s="36"/>
      <c r="M501" s="36">
        <v>749165.42645279004</v>
      </c>
      <c r="N501" s="36">
        <v>749165.42645279004</v>
      </c>
      <c r="O501" s="36">
        <v>749165.42645279004</v>
      </c>
      <c r="P501" s="36">
        <v>749165.42645279004</v>
      </c>
      <c r="Q501" s="36">
        <v>749165.42645279004</v>
      </c>
      <c r="R501" s="36">
        <v>749165.42645279004</v>
      </c>
      <c r="S501" s="36">
        <v>749165.42645279004</v>
      </c>
      <c r="T501" s="36">
        <v>749165.42645279004</v>
      </c>
      <c r="U501" s="36">
        <v>749165.42645279004</v>
      </c>
      <c r="V501" s="36">
        <v>749165.42645279004</v>
      </c>
      <c r="W501" s="36">
        <v>749165.42645279004</v>
      </c>
      <c r="X501" s="36">
        <v>749165.42645279004</v>
      </c>
      <c r="Y501" s="36">
        <v>749165.42645279004</v>
      </c>
      <c r="Z501" s="36">
        <v>749165.42645279004</v>
      </c>
      <c r="AA501" s="36">
        <v>749165.42645279004</v>
      </c>
      <c r="AB501" s="36"/>
      <c r="AC501" s="36"/>
      <c r="AD501" s="36"/>
      <c r="AE501" s="36"/>
      <c r="AF501" s="36"/>
      <c r="AG501" s="36"/>
      <c r="AH501" s="36"/>
      <c r="AI501" s="36"/>
    </row>
    <row r="502" spans="1:35" customFormat="1" x14ac:dyDescent="0.15">
      <c r="A502" t="s">
        <v>46</v>
      </c>
      <c r="B502" t="s">
        <v>57</v>
      </c>
      <c r="C502" t="s">
        <v>66</v>
      </c>
      <c r="D502">
        <v>2028</v>
      </c>
      <c r="E502">
        <v>0</v>
      </c>
      <c r="F502" s="36"/>
      <c r="G502" s="36"/>
      <c r="H502" s="36"/>
      <c r="I502" s="36"/>
      <c r="J502" s="36"/>
      <c r="K502" s="36"/>
      <c r="L502" s="36"/>
      <c r="M502" s="36"/>
      <c r="N502" s="36">
        <v>794552.46136213199</v>
      </c>
      <c r="O502" s="36">
        <v>794552.46136213199</v>
      </c>
      <c r="P502" s="36">
        <v>794552.46136213199</v>
      </c>
      <c r="Q502" s="36">
        <v>794552.46136213199</v>
      </c>
      <c r="R502" s="36">
        <v>794552.46136213199</v>
      </c>
      <c r="S502" s="36">
        <v>794552.46136213199</v>
      </c>
      <c r="T502" s="36">
        <v>794552.46136213199</v>
      </c>
      <c r="U502" s="36">
        <v>794552.46136213199</v>
      </c>
      <c r="V502" s="36">
        <v>794552.46136213199</v>
      </c>
      <c r="W502" s="36">
        <v>794552.46136213199</v>
      </c>
      <c r="X502" s="36">
        <v>794552.46136213199</v>
      </c>
      <c r="Y502" s="36">
        <v>794552.46136213199</v>
      </c>
      <c r="Z502" s="36">
        <v>794552.46136213199</v>
      </c>
      <c r="AA502" s="36">
        <v>794552.46136213199</v>
      </c>
      <c r="AB502" s="36">
        <v>794552.46136213199</v>
      </c>
      <c r="AC502" s="36"/>
      <c r="AD502" s="36"/>
      <c r="AE502" s="36"/>
      <c r="AF502" s="36"/>
      <c r="AG502" s="36"/>
      <c r="AH502" s="36"/>
      <c r="AI502" s="36"/>
    </row>
    <row r="503" spans="1:35" customFormat="1" x14ac:dyDescent="0.15">
      <c r="A503" t="s">
        <v>46</v>
      </c>
      <c r="B503" t="s">
        <v>57</v>
      </c>
      <c r="C503" t="s">
        <v>66</v>
      </c>
      <c r="D503">
        <v>2029</v>
      </c>
      <c r="E503">
        <v>0</v>
      </c>
      <c r="F503" s="36"/>
      <c r="G503" s="36"/>
      <c r="H503" s="36"/>
      <c r="I503" s="36"/>
      <c r="J503" s="36"/>
      <c r="K503" s="36"/>
      <c r="L503" s="36"/>
      <c r="M503" s="36"/>
      <c r="N503" s="36"/>
      <c r="O503" s="36">
        <v>833997.64890082402</v>
      </c>
      <c r="P503" s="36">
        <v>833997.64890082402</v>
      </c>
      <c r="Q503" s="36">
        <v>833997.64890082402</v>
      </c>
      <c r="R503" s="36">
        <v>833997.64890082402</v>
      </c>
      <c r="S503" s="36">
        <v>833997.64890082402</v>
      </c>
      <c r="T503" s="36">
        <v>833997.64890082402</v>
      </c>
      <c r="U503" s="36">
        <v>833997.64890082402</v>
      </c>
      <c r="V503" s="36">
        <v>833997.64890082402</v>
      </c>
      <c r="W503" s="36">
        <v>833997.64890082402</v>
      </c>
      <c r="X503" s="36">
        <v>833997.64890082402</v>
      </c>
      <c r="Y503" s="36">
        <v>833997.64890082402</v>
      </c>
      <c r="Z503" s="36">
        <v>833997.64890082402</v>
      </c>
      <c r="AA503" s="36">
        <v>833997.64890082402</v>
      </c>
      <c r="AB503" s="36">
        <v>833997.64890082402</v>
      </c>
      <c r="AC503" s="36">
        <v>833997.64890082402</v>
      </c>
      <c r="AD503" s="36"/>
      <c r="AE503" s="36"/>
      <c r="AF503" s="36"/>
      <c r="AG503" s="36"/>
      <c r="AH503" s="36"/>
      <c r="AI503" s="36"/>
    </row>
    <row r="504" spans="1:35" customFormat="1" x14ac:dyDescent="0.15">
      <c r="A504" t="s">
        <v>46</v>
      </c>
      <c r="B504" t="s">
        <v>57</v>
      </c>
      <c r="C504" t="s">
        <v>66</v>
      </c>
      <c r="D504">
        <v>2030</v>
      </c>
      <c r="E504">
        <v>0</v>
      </c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>
        <v>868358.57827331196</v>
      </c>
      <c r="Q504" s="36">
        <v>868358.57827331196</v>
      </c>
      <c r="R504" s="36">
        <v>868358.57827331196</v>
      </c>
      <c r="S504" s="36">
        <v>868358.57827331196</v>
      </c>
      <c r="T504" s="36">
        <v>868358.57827331196</v>
      </c>
      <c r="U504" s="36">
        <v>868358.57827331196</v>
      </c>
      <c r="V504" s="36">
        <v>868358.57827331196</v>
      </c>
      <c r="W504" s="36">
        <v>868358.57827331196</v>
      </c>
      <c r="X504" s="36">
        <v>868358.57827331196</v>
      </c>
      <c r="Y504" s="36">
        <v>868358.57827331196</v>
      </c>
      <c r="Z504" s="36">
        <v>868358.57827331196</v>
      </c>
      <c r="AA504" s="36">
        <v>868358.57827331196</v>
      </c>
      <c r="AB504" s="36">
        <v>868358.57827331196</v>
      </c>
      <c r="AC504" s="36">
        <v>868358.57827331196</v>
      </c>
      <c r="AD504" s="36">
        <v>868358.57827331196</v>
      </c>
      <c r="AE504" s="36"/>
      <c r="AF504" s="36"/>
      <c r="AG504" s="36"/>
      <c r="AH504" s="36"/>
      <c r="AI504" s="36"/>
    </row>
    <row r="505" spans="1:35" customFormat="1" x14ac:dyDescent="0.15">
      <c r="A505" t="s">
        <v>46</v>
      </c>
      <c r="B505" t="s">
        <v>57</v>
      </c>
      <c r="C505" t="s">
        <v>66</v>
      </c>
      <c r="D505">
        <v>2031</v>
      </c>
      <c r="E505">
        <v>0</v>
      </c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>
        <v>905402.08801403805</v>
      </c>
      <c r="R505" s="36">
        <v>905402.08801403805</v>
      </c>
      <c r="S505" s="36">
        <v>905402.08801403805</v>
      </c>
      <c r="T505" s="36">
        <v>905402.08801403805</v>
      </c>
      <c r="U505" s="36">
        <v>905402.08801403805</v>
      </c>
      <c r="V505" s="36">
        <v>905402.08801403805</v>
      </c>
      <c r="W505" s="36">
        <v>905402.08801403805</v>
      </c>
      <c r="X505" s="36">
        <v>905402.08801403805</v>
      </c>
      <c r="Y505" s="36">
        <v>905402.08801403805</v>
      </c>
      <c r="Z505" s="36">
        <v>905402.08801403805</v>
      </c>
      <c r="AA505" s="36">
        <v>905402.08801403805</v>
      </c>
      <c r="AB505" s="36">
        <v>905402.08801403805</v>
      </c>
      <c r="AC505" s="36">
        <v>905402.08801403805</v>
      </c>
      <c r="AD505" s="36">
        <v>905402.08801403805</v>
      </c>
      <c r="AE505" s="36">
        <v>905402.08801403805</v>
      </c>
      <c r="AF505" s="36">
        <v>905402.08801403805</v>
      </c>
      <c r="AG505" s="36">
        <v>905402.08801403805</v>
      </c>
      <c r="AH505" s="36">
        <v>905402.08801403805</v>
      </c>
      <c r="AI505" s="36">
        <v>905402.08801403805</v>
      </c>
    </row>
    <row r="506" spans="1:35" customFormat="1" x14ac:dyDescent="0.15">
      <c r="A506" t="s">
        <v>46</v>
      </c>
      <c r="B506" t="s">
        <v>57</v>
      </c>
      <c r="C506" t="s">
        <v>66</v>
      </c>
      <c r="D506">
        <v>2032</v>
      </c>
      <c r="E506">
        <v>0</v>
      </c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>
        <v>933315.37739430496</v>
      </c>
      <c r="S506" s="36">
        <v>933315.37739430496</v>
      </c>
      <c r="T506" s="36">
        <v>933315.37739430496</v>
      </c>
      <c r="U506" s="36">
        <v>933315.37739430496</v>
      </c>
      <c r="V506" s="36">
        <v>933315.37739430496</v>
      </c>
      <c r="W506" s="36">
        <v>933315.37739430496</v>
      </c>
      <c r="X506" s="36">
        <v>933315.37739430496</v>
      </c>
      <c r="Y506" s="36">
        <v>933315.37739430496</v>
      </c>
      <c r="Z506" s="36">
        <v>933315.37739430496</v>
      </c>
      <c r="AA506" s="36">
        <v>933315.37739430496</v>
      </c>
      <c r="AB506" s="36">
        <v>933315.37739430496</v>
      </c>
      <c r="AC506" s="36">
        <v>933315.37739430496</v>
      </c>
      <c r="AD506" s="36">
        <v>933315.37739430496</v>
      </c>
      <c r="AE506" s="36">
        <v>933315.37739430496</v>
      </c>
      <c r="AF506" s="36">
        <v>933315.37739430496</v>
      </c>
      <c r="AG506" s="36">
        <v>933315.37739430496</v>
      </c>
      <c r="AH506" s="36">
        <v>933315.37739430496</v>
      </c>
      <c r="AI506" s="36">
        <v>933315.37739430496</v>
      </c>
    </row>
    <row r="507" spans="1:35" customFormat="1" x14ac:dyDescent="0.15">
      <c r="A507" t="s">
        <v>46</v>
      </c>
      <c r="B507" t="s">
        <v>57</v>
      </c>
      <c r="C507" t="s">
        <v>66</v>
      </c>
      <c r="D507">
        <v>2033</v>
      </c>
      <c r="E507">
        <v>0</v>
      </c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>
        <v>951241.116527498</v>
      </c>
      <c r="T507" s="36">
        <v>951241.116527498</v>
      </c>
      <c r="U507" s="36">
        <v>951241.116527498</v>
      </c>
      <c r="V507" s="36">
        <v>951241.116527498</v>
      </c>
      <c r="W507" s="36">
        <v>951241.116527498</v>
      </c>
      <c r="X507" s="36">
        <v>951241.116527498</v>
      </c>
      <c r="Y507" s="36">
        <v>951241.116527498</v>
      </c>
      <c r="Z507" s="36">
        <v>951241.116527498</v>
      </c>
      <c r="AA507" s="36">
        <v>951241.116527498</v>
      </c>
      <c r="AB507" s="36">
        <v>951241.116527498</v>
      </c>
      <c r="AC507" s="36">
        <v>951241.116527498</v>
      </c>
      <c r="AD507" s="36">
        <v>951241.116527498</v>
      </c>
      <c r="AE507" s="36">
        <v>951241.116527498</v>
      </c>
      <c r="AF507" s="36">
        <v>951241.116527498</v>
      </c>
      <c r="AG507" s="36">
        <v>951241.116527498</v>
      </c>
      <c r="AH507" s="36">
        <v>951241.116527498</v>
      </c>
      <c r="AI507" s="36">
        <v>951241.116527498</v>
      </c>
    </row>
    <row r="508" spans="1:35" customFormat="1" x14ac:dyDescent="0.15">
      <c r="A508" t="s">
        <v>46</v>
      </c>
      <c r="B508" t="s">
        <v>57</v>
      </c>
      <c r="C508" t="s">
        <v>66</v>
      </c>
      <c r="D508">
        <v>2034</v>
      </c>
      <c r="E508">
        <v>0</v>
      </c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>
        <v>971100.99188488605</v>
      </c>
      <c r="U508" s="36">
        <v>971100.99188488605</v>
      </c>
      <c r="V508" s="36">
        <v>971100.99188488605</v>
      </c>
      <c r="W508" s="36">
        <v>971100.99188488605</v>
      </c>
      <c r="X508" s="36">
        <v>971100.99188488605</v>
      </c>
      <c r="Y508" s="36">
        <v>971100.99188488605</v>
      </c>
      <c r="Z508" s="36">
        <v>971100.99188488605</v>
      </c>
      <c r="AA508" s="36">
        <v>971100.99188488605</v>
      </c>
      <c r="AB508" s="36">
        <v>971100.99188488605</v>
      </c>
      <c r="AC508" s="36">
        <v>971100.99188488605</v>
      </c>
      <c r="AD508" s="36">
        <v>971100.99188488605</v>
      </c>
      <c r="AE508" s="36">
        <v>971100.99188488605</v>
      </c>
      <c r="AF508" s="36">
        <v>971100.99188488605</v>
      </c>
      <c r="AG508" s="36">
        <v>971100.99188488605</v>
      </c>
      <c r="AH508" s="36">
        <v>971100.99188488605</v>
      </c>
      <c r="AI508" s="36">
        <v>971100.99188488605</v>
      </c>
    </row>
    <row r="509" spans="1:35" customFormat="1" x14ac:dyDescent="0.15">
      <c r="A509" t="s">
        <v>46</v>
      </c>
      <c r="B509" t="s">
        <v>57</v>
      </c>
      <c r="C509" t="s">
        <v>66</v>
      </c>
      <c r="D509">
        <v>2035</v>
      </c>
      <c r="E509">
        <v>0</v>
      </c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>
        <v>4262404.1438662903</v>
      </c>
      <c r="V509" s="36">
        <v>4262404.1438662903</v>
      </c>
      <c r="W509" s="36">
        <v>4262404.1438662903</v>
      </c>
      <c r="X509" s="36">
        <v>4262404.1438662903</v>
      </c>
      <c r="Y509" s="36">
        <v>4262404.1438662903</v>
      </c>
      <c r="Z509" s="36">
        <v>4262404.1438662903</v>
      </c>
      <c r="AA509" s="36">
        <v>4262404.1438662903</v>
      </c>
      <c r="AB509" s="36">
        <v>4262404.1438662903</v>
      </c>
      <c r="AC509" s="36">
        <v>4262404.1438662903</v>
      </c>
      <c r="AD509" s="36">
        <v>4262404.1438662903</v>
      </c>
      <c r="AE509" s="36">
        <v>4262404.1438662903</v>
      </c>
      <c r="AF509" s="36">
        <v>4262404.1438662903</v>
      </c>
      <c r="AG509" s="36">
        <v>4262404.1438662903</v>
      </c>
      <c r="AH509" s="36">
        <v>4262404.1438662903</v>
      </c>
      <c r="AI509" s="36">
        <v>4262404.1438662903</v>
      </c>
    </row>
    <row r="510" spans="1:35" customFormat="1" x14ac:dyDescent="0.15">
      <c r="A510" t="s">
        <v>46</v>
      </c>
      <c r="B510" t="s">
        <v>57</v>
      </c>
      <c r="C510" t="s">
        <v>66</v>
      </c>
      <c r="D510">
        <v>2036</v>
      </c>
      <c r="E510">
        <v>0</v>
      </c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>
        <v>2286363.0065399902</v>
      </c>
      <c r="W510" s="36">
        <v>2286363.0065399902</v>
      </c>
      <c r="X510" s="36">
        <v>2286363.0065399902</v>
      </c>
      <c r="Y510" s="36">
        <v>2286363.0065399902</v>
      </c>
      <c r="Z510" s="36">
        <v>2286363.0065399902</v>
      </c>
      <c r="AA510" s="36">
        <v>2286363.0065399902</v>
      </c>
      <c r="AB510" s="36">
        <v>2286363.0065399902</v>
      </c>
      <c r="AC510" s="36">
        <v>2286363.0065399902</v>
      </c>
      <c r="AD510" s="36">
        <v>2286363.0065399902</v>
      </c>
      <c r="AE510" s="36">
        <v>2286363.0065399902</v>
      </c>
      <c r="AF510" s="36">
        <v>2286363.0065399902</v>
      </c>
      <c r="AG510" s="36">
        <v>2286363.0065399902</v>
      </c>
      <c r="AH510" s="36">
        <v>2286363.0065399902</v>
      </c>
      <c r="AI510" s="36">
        <v>2286363.0065399902</v>
      </c>
    </row>
    <row r="511" spans="1:35" customFormat="1" x14ac:dyDescent="0.15">
      <c r="A511" t="s">
        <v>46</v>
      </c>
      <c r="B511" t="s">
        <v>57</v>
      </c>
      <c r="C511" t="s">
        <v>66</v>
      </c>
      <c r="D511">
        <v>2037</v>
      </c>
      <c r="E511">
        <v>0</v>
      </c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>
        <v>1940738.3501873401</v>
      </c>
      <c r="X511" s="36">
        <v>1940738.3501873401</v>
      </c>
      <c r="Y511" s="36">
        <v>1940738.3501873401</v>
      </c>
      <c r="Z511" s="36">
        <v>1940738.3501873401</v>
      </c>
      <c r="AA511" s="36">
        <v>1940738.3501873401</v>
      </c>
      <c r="AB511" s="36">
        <v>1940738.3501873401</v>
      </c>
      <c r="AC511" s="36">
        <v>1940738.3501873401</v>
      </c>
      <c r="AD511" s="36">
        <v>1940738.3501873401</v>
      </c>
      <c r="AE511" s="36">
        <v>1940738.3501873401</v>
      </c>
      <c r="AF511" s="36">
        <v>1940738.3501873401</v>
      </c>
      <c r="AG511" s="36">
        <v>1940738.3501873401</v>
      </c>
      <c r="AH511" s="36">
        <v>1940738.3501873401</v>
      </c>
      <c r="AI511" s="36">
        <v>1940738.3501873401</v>
      </c>
    </row>
    <row r="512" spans="1:35" customFormat="1" x14ac:dyDescent="0.15">
      <c r="A512" t="s">
        <v>46</v>
      </c>
      <c r="B512" t="s">
        <v>57</v>
      </c>
      <c r="C512" t="s">
        <v>66</v>
      </c>
      <c r="D512">
        <v>2038</v>
      </c>
      <c r="E512">
        <v>0</v>
      </c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>
        <v>1275245.9707315101</v>
      </c>
      <c r="Y512" s="36">
        <v>1275245.9707315101</v>
      </c>
      <c r="Z512" s="36">
        <v>1275245.9707315101</v>
      </c>
      <c r="AA512" s="36">
        <v>1275245.9707315101</v>
      </c>
      <c r="AB512" s="36">
        <v>1275245.9707315101</v>
      </c>
      <c r="AC512" s="36">
        <v>1275245.9707315101</v>
      </c>
      <c r="AD512" s="36">
        <v>1275245.9707315101</v>
      </c>
      <c r="AE512" s="36">
        <v>1275245.9707315101</v>
      </c>
      <c r="AF512" s="36">
        <v>1275245.9707315101</v>
      </c>
      <c r="AG512" s="36">
        <v>1275245.9707315101</v>
      </c>
      <c r="AH512" s="36">
        <v>1275245.9707315101</v>
      </c>
      <c r="AI512" s="36">
        <v>1275245.9707315101</v>
      </c>
    </row>
    <row r="513" spans="1:35" customFormat="1" x14ac:dyDescent="0.15">
      <c r="A513" t="s">
        <v>46</v>
      </c>
      <c r="B513" t="s">
        <v>57</v>
      </c>
      <c r="C513" t="s">
        <v>66</v>
      </c>
      <c r="D513">
        <v>2039</v>
      </c>
      <c r="E513">
        <v>0</v>
      </c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>
        <v>1320547.28194008</v>
      </c>
      <c r="Z513" s="36">
        <v>1320547.28194008</v>
      </c>
      <c r="AA513" s="36">
        <v>1320547.28194008</v>
      </c>
      <c r="AB513" s="36">
        <v>1320547.28194008</v>
      </c>
      <c r="AC513" s="36">
        <v>1320547.28194008</v>
      </c>
      <c r="AD513" s="36">
        <v>1320547.28194008</v>
      </c>
      <c r="AE513" s="36">
        <v>1320547.28194008</v>
      </c>
      <c r="AF513" s="36">
        <v>1320547.28194008</v>
      </c>
      <c r="AG513" s="36">
        <v>1320547.28194008</v>
      </c>
      <c r="AH513" s="36">
        <v>1320547.28194008</v>
      </c>
      <c r="AI513" s="36">
        <v>1320547.28194008</v>
      </c>
    </row>
    <row r="514" spans="1:35" customFormat="1" x14ac:dyDescent="0.15">
      <c r="A514" t="s">
        <v>46</v>
      </c>
      <c r="B514" t="s">
        <v>57</v>
      </c>
      <c r="C514" t="s">
        <v>66</v>
      </c>
      <c r="D514">
        <v>2040</v>
      </c>
      <c r="E514">
        <v>0</v>
      </c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>
        <v>1384237.97628453</v>
      </c>
      <c r="AA514" s="36">
        <v>1384237.97628453</v>
      </c>
      <c r="AB514" s="36">
        <v>1384237.97628453</v>
      </c>
      <c r="AC514" s="36">
        <v>1384237.97628453</v>
      </c>
      <c r="AD514" s="36">
        <v>1384237.97628453</v>
      </c>
      <c r="AE514" s="36">
        <v>1384237.97628453</v>
      </c>
      <c r="AF514" s="36">
        <v>1384237.97628453</v>
      </c>
      <c r="AG514" s="36">
        <v>1384237.97628453</v>
      </c>
      <c r="AH514" s="36">
        <v>1384237.97628453</v>
      </c>
      <c r="AI514" s="36">
        <v>1384237.97628453</v>
      </c>
    </row>
    <row r="515" spans="1:35" customFormat="1" x14ac:dyDescent="0.15">
      <c r="A515" t="s">
        <v>46</v>
      </c>
      <c r="B515" t="s">
        <v>57</v>
      </c>
      <c r="C515" t="s">
        <v>66</v>
      </c>
      <c r="D515">
        <v>2041</v>
      </c>
      <c r="E515">
        <v>0</v>
      </c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>
        <v>1444631.0369531</v>
      </c>
      <c r="AB515" s="36">
        <v>1444631.0369531</v>
      </c>
      <c r="AC515" s="36">
        <v>1444631.0369531</v>
      </c>
      <c r="AD515" s="36">
        <v>1444631.0369531</v>
      </c>
      <c r="AE515" s="36">
        <v>1444631.0369531</v>
      </c>
      <c r="AF515" s="36">
        <v>1444631.0369531</v>
      </c>
      <c r="AG515" s="36">
        <v>1444631.0369531</v>
      </c>
      <c r="AH515" s="36">
        <v>1444631.0369531</v>
      </c>
      <c r="AI515" s="36">
        <v>1444631.0369531</v>
      </c>
    </row>
    <row r="516" spans="1:35" customFormat="1" x14ac:dyDescent="0.15">
      <c r="A516" t="s">
        <v>46</v>
      </c>
      <c r="B516" t="s">
        <v>57</v>
      </c>
      <c r="C516" t="s">
        <v>66</v>
      </c>
      <c r="D516">
        <v>2042</v>
      </c>
      <c r="E516">
        <v>0</v>
      </c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>
        <v>1512307.97233835</v>
      </c>
      <c r="AC516" s="36">
        <v>1512307.97233835</v>
      </c>
      <c r="AD516" s="36">
        <v>1512307.97233835</v>
      </c>
      <c r="AE516" s="36">
        <v>1512307.97233835</v>
      </c>
      <c r="AF516" s="36">
        <v>1512307.97233835</v>
      </c>
      <c r="AG516" s="36">
        <v>1512307.97233835</v>
      </c>
      <c r="AH516" s="36">
        <v>1512307.97233835</v>
      </c>
      <c r="AI516" s="36">
        <v>1512307.97233835</v>
      </c>
    </row>
    <row r="517" spans="1:35" customFormat="1" x14ac:dyDescent="0.15">
      <c r="A517" t="s">
        <v>46</v>
      </c>
      <c r="B517" t="s">
        <v>57</v>
      </c>
      <c r="C517" t="s">
        <v>66</v>
      </c>
      <c r="D517">
        <v>2043</v>
      </c>
      <c r="E517">
        <v>0</v>
      </c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>
        <v>1558446.0375162601</v>
      </c>
      <c r="AD517" s="36">
        <v>1558446.0375162601</v>
      </c>
      <c r="AE517" s="36">
        <v>1558446.0375162601</v>
      </c>
      <c r="AF517" s="36">
        <v>1558446.0375162601</v>
      </c>
      <c r="AG517" s="36">
        <v>1558446.0375162601</v>
      </c>
      <c r="AH517" s="36">
        <v>1558446.0375162601</v>
      </c>
      <c r="AI517" s="36">
        <v>1558446.0375162601</v>
      </c>
    </row>
    <row r="518" spans="1:35" customFormat="1" x14ac:dyDescent="0.15">
      <c r="A518" t="s">
        <v>46</v>
      </c>
      <c r="B518" t="s">
        <v>57</v>
      </c>
      <c r="C518" t="s">
        <v>66</v>
      </c>
      <c r="D518">
        <v>2044</v>
      </c>
      <c r="E518">
        <v>0</v>
      </c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>
        <v>1601184.9611597201</v>
      </c>
      <c r="AE518" s="36">
        <v>1601184.9611597201</v>
      </c>
      <c r="AF518" s="36">
        <v>1601184.9611597201</v>
      </c>
      <c r="AG518" s="36">
        <v>1601184.9611597201</v>
      </c>
      <c r="AH518" s="36">
        <v>1601184.9611597201</v>
      </c>
      <c r="AI518" s="36">
        <v>1601184.9611597201</v>
      </c>
    </row>
    <row r="519" spans="1:35" customFormat="1" x14ac:dyDescent="0.15">
      <c r="A519" t="s">
        <v>46</v>
      </c>
      <c r="B519" t="s">
        <v>57</v>
      </c>
      <c r="C519" t="s">
        <v>66</v>
      </c>
      <c r="D519">
        <v>2045</v>
      </c>
      <c r="E519">
        <v>0</v>
      </c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>
        <v>1639784.0102467199</v>
      </c>
      <c r="AF519" s="36">
        <v>1639784.0102467199</v>
      </c>
      <c r="AG519" s="36">
        <v>1639784.0102467199</v>
      </c>
      <c r="AH519" s="36">
        <v>1639784.0102467199</v>
      </c>
      <c r="AI519" s="36">
        <v>1639784.0102467199</v>
      </c>
    </row>
    <row r="520" spans="1:35" customFormat="1" x14ac:dyDescent="0.15">
      <c r="A520" t="s">
        <v>46</v>
      </c>
      <c r="B520" t="s">
        <v>57</v>
      </c>
      <c r="C520" t="s">
        <v>65</v>
      </c>
      <c r="D520">
        <v>2016</v>
      </c>
      <c r="E520">
        <v>1</v>
      </c>
      <c r="F520" s="36">
        <v>59646431.948266096</v>
      </c>
      <c r="G520" s="36">
        <v>59646431.948266096</v>
      </c>
      <c r="H520" s="36">
        <v>59646431.948266096</v>
      </c>
      <c r="I520" s="36">
        <v>59646431.948266096</v>
      </c>
      <c r="J520" s="36">
        <v>59646431.948266096</v>
      </c>
      <c r="K520" s="36">
        <v>59646431.948266096</v>
      </c>
      <c r="L520" s="36">
        <v>59646431.948266096</v>
      </c>
      <c r="M520" s="36">
        <v>59646431.948266096</v>
      </c>
      <c r="N520" s="36">
        <v>59646431.948266096</v>
      </c>
      <c r="O520" s="36">
        <v>59646431.948266096</v>
      </c>
      <c r="P520" s="36">
        <v>59646431.948266096</v>
      </c>
      <c r="Q520" s="36">
        <v>59646431.948266096</v>
      </c>
      <c r="R520" s="36">
        <v>59646431.948266096</v>
      </c>
      <c r="S520" s="36">
        <v>59646431.948266096</v>
      </c>
      <c r="T520" s="36">
        <v>59646431.948266096</v>
      </c>
      <c r="U520" s="36">
        <v>59646431.948266096</v>
      </c>
      <c r="V520" s="36">
        <v>59646431.948266096</v>
      </c>
      <c r="W520" s="36">
        <v>59646431.948266096</v>
      </c>
      <c r="X520" s="36">
        <v>59646431.948266096</v>
      </c>
      <c r="Y520" s="36">
        <v>59646431.948266096</v>
      </c>
      <c r="Z520" s="36">
        <v>59646431.948266096</v>
      </c>
      <c r="AA520" s="36">
        <v>59646431.948266096</v>
      </c>
      <c r="AB520" s="36">
        <v>59646431.948266096</v>
      </c>
      <c r="AC520" s="36">
        <v>59646431.948266096</v>
      </c>
      <c r="AD520" s="36">
        <v>59646431.948266096</v>
      </c>
      <c r="AE520" s="36">
        <v>59646431.948266096</v>
      </c>
      <c r="AF520" s="36">
        <v>59646431.948266096</v>
      </c>
      <c r="AG520" s="36">
        <v>59646431.948266096</v>
      </c>
      <c r="AH520" s="36">
        <v>59646431.948266096</v>
      </c>
      <c r="AI520" s="36">
        <v>59646431.948266096</v>
      </c>
    </row>
    <row r="521" spans="1:35" customFormat="1" x14ac:dyDescent="0.15">
      <c r="A521" t="s">
        <v>46</v>
      </c>
      <c r="B521" t="s">
        <v>57</v>
      </c>
      <c r="C521" t="s">
        <v>65</v>
      </c>
      <c r="D521">
        <v>2020</v>
      </c>
      <c r="E521">
        <v>1</v>
      </c>
      <c r="F521" s="36">
        <v>16789683.6609421</v>
      </c>
      <c r="G521" s="36">
        <v>16789683.6609421</v>
      </c>
      <c r="H521" s="36">
        <v>16789683.6609421</v>
      </c>
      <c r="I521" s="36">
        <v>16789683.6609421</v>
      </c>
      <c r="J521" s="36">
        <v>16789683.6609421</v>
      </c>
      <c r="K521" s="36">
        <v>16789683.6609421</v>
      </c>
      <c r="L521" s="36">
        <v>16789683.6609421</v>
      </c>
      <c r="M521" s="36">
        <v>16789683.6609421</v>
      </c>
      <c r="N521" s="36">
        <v>16789683.6609421</v>
      </c>
      <c r="O521" s="36">
        <v>16789683.6609421</v>
      </c>
      <c r="P521" s="36">
        <v>16789683.6609421</v>
      </c>
      <c r="Q521" s="36">
        <v>16789683.6609421</v>
      </c>
      <c r="R521" s="36">
        <v>16789683.6609421</v>
      </c>
      <c r="S521" s="36">
        <v>16789683.6609421</v>
      </c>
      <c r="T521" s="36">
        <v>16789683.6609421</v>
      </c>
      <c r="U521" s="36">
        <v>16789683.6609421</v>
      </c>
      <c r="V521" s="36">
        <v>16789683.6609421</v>
      </c>
      <c r="W521" s="36">
        <v>16789683.6609421</v>
      </c>
      <c r="X521" s="36">
        <v>16789683.6609421</v>
      </c>
      <c r="Y521" s="36">
        <v>16789683.6609421</v>
      </c>
      <c r="Z521" s="36">
        <v>16789683.6609421</v>
      </c>
      <c r="AA521" s="36">
        <v>16789683.6609421</v>
      </c>
      <c r="AB521" s="36">
        <v>16789683.6609421</v>
      </c>
      <c r="AC521" s="36">
        <v>16789683.6609421</v>
      </c>
      <c r="AD521" s="36">
        <v>16789683.6609421</v>
      </c>
      <c r="AE521" s="36">
        <v>16789683.6609421</v>
      </c>
      <c r="AF521" s="36">
        <v>16789683.6609421</v>
      </c>
      <c r="AG521" s="36">
        <v>16789683.6609421</v>
      </c>
      <c r="AH521" s="36">
        <v>16789683.6609421</v>
      </c>
      <c r="AI521" s="36">
        <v>16789683.6609421</v>
      </c>
    </row>
    <row r="522" spans="1:35" customFormat="1" x14ac:dyDescent="0.15">
      <c r="A522" t="s">
        <v>46</v>
      </c>
      <c r="B522" t="s">
        <v>57</v>
      </c>
      <c r="C522" t="s">
        <v>65</v>
      </c>
      <c r="D522">
        <v>2021</v>
      </c>
      <c r="E522">
        <v>1</v>
      </c>
      <c r="F522" s="36"/>
      <c r="G522" s="36">
        <v>4127609.2270275499</v>
      </c>
      <c r="H522" s="36">
        <v>4127609.2270275499</v>
      </c>
      <c r="I522" s="36">
        <v>4127609.2270275499</v>
      </c>
      <c r="J522" s="36">
        <v>4127609.2270275499</v>
      </c>
      <c r="K522" s="36">
        <v>4127609.2270275499</v>
      </c>
      <c r="L522" s="36">
        <v>4127609.2270275499</v>
      </c>
      <c r="M522" s="36">
        <v>4127609.2270275499</v>
      </c>
      <c r="N522" s="36">
        <v>4127609.2270275499</v>
      </c>
      <c r="O522" s="36">
        <v>4127609.2270275499</v>
      </c>
      <c r="P522" s="36">
        <v>4127609.2270275499</v>
      </c>
      <c r="Q522" s="36">
        <v>4127609.2270275499</v>
      </c>
      <c r="R522" s="36">
        <v>4127609.2270275499</v>
      </c>
      <c r="S522" s="36">
        <v>4127609.2270275499</v>
      </c>
      <c r="T522" s="36">
        <v>4127609.2270275499</v>
      </c>
      <c r="U522" s="36">
        <v>4127609.2270275499</v>
      </c>
      <c r="V522" s="36">
        <v>4127609.2270275499</v>
      </c>
      <c r="W522" s="36">
        <v>4127609.2270275499</v>
      </c>
      <c r="X522" s="36">
        <v>4127609.2270275499</v>
      </c>
      <c r="Y522" s="36">
        <v>4127609.2270275499</v>
      </c>
      <c r="Z522" s="36">
        <v>4127609.2270275499</v>
      </c>
      <c r="AA522" s="36">
        <v>4127609.2270275499</v>
      </c>
      <c r="AB522" s="36">
        <v>4127609.2270275499</v>
      </c>
      <c r="AC522" s="36">
        <v>4127609.2270275499</v>
      </c>
      <c r="AD522" s="36">
        <v>4127609.2270275499</v>
      </c>
      <c r="AE522" s="36">
        <v>4127609.2270275499</v>
      </c>
      <c r="AF522" s="36">
        <v>4127609.2270275499</v>
      </c>
      <c r="AG522" s="36">
        <v>4127609.2270275499</v>
      </c>
      <c r="AH522" s="36">
        <v>4127609.2270275499</v>
      </c>
      <c r="AI522" s="36">
        <v>4127609.2270275499</v>
      </c>
    </row>
    <row r="523" spans="1:35" customFormat="1" x14ac:dyDescent="0.15">
      <c r="A523" t="s">
        <v>46</v>
      </c>
      <c r="B523" t="s">
        <v>57</v>
      </c>
      <c r="C523" t="s">
        <v>65</v>
      </c>
      <c r="D523">
        <v>2022</v>
      </c>
      <c r="E523">
        <v>1</v>
      </c>
      <c r="F523" s="36"/>
      <c r="G523" s="36"/>
      <c r="H523" s="36">
        <v>4457373.9551220899</v>
      </c>
      <c r="I523" s="36">
        <v>4457373.9551220899</v>
      </c>
      <c r="J523" s="36">
        <v>4457373.9551220899</v>
      </c>
      <c r="K523" s="36">
        <v>4457373.9551220899</v>
      </c>
      <c r="L523" s="36">
        <v>4457373.9551220899</v>
      </c>
      <c r="M523" s="36">
        <v>4457373.9551220899</v>
      </c>
      <c r="N523" s="36">
        <v>4457373.9551220899</v>
      </c>
      <c r="O523" s="36">
        <v>4457373.9551220899</v>
      </c>
      <c r="P523" s="36">
        <v>4457373.9551220899</v>
      </c>
      <c r="Q523" s="36">
        <v>4457373.9551220899</v>
      </c>
      <c r="R523" s="36">
        <v>4457373.9551220899</v>
      </c>
      <c r="S523" s="36">
        <v>4457373.9551220899</v>
      </c>
      <c r="T523" s="36">
        <v>4457373.9551220899</v>
      </c>
      <c r="U523" s="36">
        <v>4457373.9551220899</v>
      </c>
      <c r="V523" s="36">
        <v>4457373.9551220899</v>
      </c>
      <c r="W523" s="36">
        <v>4457373.9551220899</v>
      </c>
      <c r="X523" s="36">
        <v>4457373.9551220899</v>
      </c>
      <c r="Y523" s="36">
        <v>4457373.9551220899</v>
      </c>
      <c r="Z523" s="36">
        <v>4457373.9551220899</v>
      </c>
      <c r="AA523" s="36">
        <v>4457373.9551220899</v>
      </c>
      <c r="AB523" s="36">
        <v>4457373.9551220899</v>
      </c>
      <c r="AC523" s="36">
        <v>4457373.9551220899</v>
      </c>
      <c r="AD523" s="36">
        <v>4457373.9551220899</v>
      </c>
      <c r="AE523" s="36">
        <v>4457373.9551220899</v>
      </c>
      <c r="AF523" s="36">
        <v>4457373.9551220899</v>
      </c>
      <c r="AG523" s="36">
        <v>4457373.9551220899</v>
      </c>
      <c r="AH523" s="36">
        <v>4457373.9551220899</v>
      </c>
      <c r="AI523" s="36">
        <v>4457373.9551220899</v>
      </c>
    </row>
    <row r="524" spans="1:35" customFormat="1" x14ac:dyDescent="0.15">
      <c r="A524" t="s">
        <v>46</v>
      </c>
      <c r="B524" t="s">
        <v>57</v>
      </c>
      <c r="C524" t="s">
        <v>65</v>
      </c>
      <c r="D524">
        <v>2023</v>
      </c>
      <c r="E524">
        <v>1</v>
      </c>
      <c r="F524" s="36"/>
      <c r="G524" s="36"/>
      <c r="H524" s="36"/>
      <c r="I524" s="36">
        <v>3653074.4318681099</v>
      </c>
      <c r="J524" s="36">
        <v>3653074.4318681099</v>
      </c>
      <c r="K524" s="36">
        <v>3653074.4318681099</v>
      </c>
      <c r="L524" s="36">
        <v>3653074.4318681099</v>
      </c>
      <c r="M524" s="36">
        <v>3653074.4318681099</v>
      </c>
      <c r="N524" s="36">
        <v>3653074.4318681099</v>
      </c>
      <c r="O524" s="36">
        <v>3653074.4318681099</v>
      </c>
      <c r="P524" s="36">
        <v>3653074.4318681099</v>
      </c>
      <c r="Q524" s="36">
        <v>3653074.4318681099</v>
      </c>
      <c r="R524" s="36">
        <v>3653074.4318681099</v>
      </c>
      <c r="S524" s="36">
        <v>3653074.4318681099</v>
      </c>
      <c r="T524" s="36">
        <v>3653074.4318681099</v>
      </c>
      <c r="U524" s="36">
        <v>3653074.4318681099</v>
      </c>
      <c r="V524" s="36">
        <v>3653074.4318681099</v>
      </c>
      <c r="W524" s="36">
        <v>3653074.4318681099</v>
      </c>
      <c r="X524" s="36">
        <v>3653074.4318681099</v>
      </c>
      <c r="Y524" s="36">
        <v>3653074.4318681099</v>
      </c>
      <c r="Z524" s="36">
        <v>3653074.4318681099</v>
      </c>
      <c r="AA524" s="36">
        <v>3653074.4318681099</v>
      </c>
      <c r="AB524" s="36">
        <v>3653074.4318681099</v>
      </c>
      <c r="AC524" s="36">
        <v>3653074.4318681099</v>
      </c>
      <c r="AD524" s="36">
        <v>3653074.4318681099</v>
      </c>
      <c r="AE524" s="36">
        <v>3653074.4318681099</v>
      </c>
      <c r="AF524" s="36">
        <v>3653074.4318681099</v>
      </c>
      <c r="AG524" s="36">
        <v>3653074.4318681099</v>
      </c>
      <c r="AH524" s="36">
        <v>3653074.4318681099</v>
      </c>
      <c r="AI524" s="36">
        <v>3653074.4318681099</v>
      </c>
    </row>
    <row r="525" spans="1:35" customFormat="1" x14ac:dyDescent="0.15">
      <c r="A525" t="s">
        <v>46</v>
      </c>
      <c r="B525" t="s">
        <v>57</v>
      </c>
      <c r="C525" t="s">
        <v>65</v>
      </c>
      <c r="D525">
        <v>2024</v>
      </c>
      <c r="E525">
        <v>1</v>
      </c>
      <c r="F525" s="36"/>
      <c r="G525" s="36"/>
      <c r="H525" s="36"/>
      <c r="I525" s="36"/>
      <c r="J525" s="36">
        <v>4293365.87412195</v>
      </c>
      <c r="K525" s="36">
        <v>4293365.87412195</v>
      </c>
      <c r="L525" s="36">
        <v>4293365.87412195</v>
      </c>
      <c r="M525" s="36">
        <v>4293365.87412195</v>
      </c>
      <c r="N525" s="36">
        <v>4293365.87412195</v>
      </c>
      <c r="O525" s="36">
        <v>4293365.87412195</v>
      </c>
      <c r="P525" s="36">
        <v>4293365.87412195</v>
      </c>
      <c r="Q525" s="36">
        <v>4293365.87412195</v>
      </c>
      <c r="R525" s="36">
        <v>4293365.87412195</v>
      </c>
      <c r="S525" s="36">
        <v>4293365.87412195</v>
      </c>
      <c r="T525" s="36">
        <v>4293365.87412195</v>
      </c>
      <c r="U525" s="36">
        <v>4293365.87412195</v>
      </c>
      <c r="V525" s="36">
        <v>4293365.87412195</v>
      </c>
      <c r="W525" s="36">
        <v>4293365.87412195</v>
      </c>
      <c r="X525" s="36">
        <v>4293365.87412195</v>
      </c>
      <c r="Y525" s="36">
        <v>4293365.87412195</v>
      </c>
      <c r="Z525" s="36">
        <v>4293365.87412195</v>
      </c>
      <c r="AA525" s="36">
        <v>4293365.87412195</v>
      </c>
      <c r="AB525" s="36">
        <v>4293365.87412195</v>
      </c>
      <c r="AC525" s="36">
        <v>4293365.87412195</v>
      </c>
      <c r="AD525" s="36">
        <v>4293365.87412195</v>
      </c>
      <c r="AE525" s="36">
        <v>4293365.87412195</v>
      </c>
      <c r="AF525" s="36">
        <v>4293365.87412195</v>
      </c>
      <c r="AG525" s="36">
        <v>4293365.87412195</v>
      </c>
      <c r="AH525" s="36">
        <v>4293365.87412195</v>
      </c>
      <c r="AI525" s="36">
        <v>4293365.87412195</v>
      </c>
    </row>
    <row r="526" spans="1:35" customFormat="1" x14ac:dyDescent="0.15">
      <c r="A526" t="s">
        <v>46</v>
      </c>
      <c r="B526" t="s">
        <v>57</v>
      </c>
      <c r="C526" t="s">
        <v>65</v>
      </c>
      <c r="D526">
        <v>2025</v>
      </c>
      <c r="E526">
        <v>1</v>
      </c>
      <c r="F526" s="36"/>
      <c r="G526" s="36"/>
      <c r="H526" s="36"/>
      <c r="I526" s="36"/>
      <c r="J526" s="36"/>
      <c r="K526" s="36">
        <v>4410730.7352477601</v>
      </c>
      <c r="L526" s="36">
        <v>4410730.7352477601</v>
      </c>
      <c r="M526" s="36">
        <v>4410730.7352477601</v>
      </c>
      <c r="N526" s="36">
        <v>4410730.7352477601</v>
      </c>
      <c r="O526" s="36">
        <v>4410730.7352477601</v>
      </c>
      <c r="P526" s="36">
        <v>4410730.7352477601</v>
      </c>
      <c r="Q526" s="36">
        <v>4410730.7352477601</v>
      </c>
      <c r="R526" s="36">
        <v>4410730.7352477601</v>
      </c>
      <c r="S526" s="36">
        <v>4410730.7352477601</v>
      </c>
      <c r="T526" s="36">
        <v>4410730.7352477601</v>
      </c>
      <c r="U526" s="36">
        <v>4410730.7352477601</v>
      </c>
      <c r="V526" s="36">
        <v>4410730.7352477601</v>
      </c>
      <c r="W526" s="36">
        <v>4410730.7352477601</v>
      </c>
      <c r="X526" s="36">
        <v>4410730.7352477601</v>
      </c>
      <c r="Y526" s="36">
        <v>4410730.7352477601</v>
      </c>
      <c r="Z526" s="36">
        <v>4410730.7352477601</v>
      </c>
      <c r="AA526" s="36">
        <v>4410730.7352477601</v>
      </c>
      <c r="AB526" s="36">
        <v>4410730.7352477601</v>
      </c>
      <c r="AC526" s="36">
        <v>4410730.7352477601</v>
      </c>
      <c r="AD526" s="36">
        <v>4410730.7352477601</v>
      </c>
      <c r="AE526" s="36">
        <v>4410730.7352477601</v>
      </c>
      <c r="AF526" s="36">
        <v>4410730.7352477601</v>
      </c>
      <c r="AG526" s="36">
        <v>4410730.7352477601</v>
      </c>
      <c r="AH526" s="36">
        <v>4410730.7352477601</v>
      </c>
      <c r="AI526" s="36">
        <v>4410730.7352477601</v>
      </c>
    </row>
    <row r="527" spans="1:35" customFormat="1" x14ac:dyDescent="0.15">
      <c r="A527" t="s">
        <v>46</v>
      </c>
      <c r="B527" t="s">
        <v>57</v>
      </c>
      <c r="C527" t="s">
        <v>65</v>
      </c>
      <c r="D527">
        <v>2026</v>
      </c>
      <c r="E527">
        <v>1</v>
      </c>
      <c r="F527" s="36"/>
      <c r="G527" s="36"/>
      <c r="H527" s="36"/>
      <c r="I527" s="36"/>
      <c r="J527" s="36"/>
      <c r="K527" s="36"/>
      <c r="L527" s="36">
        <v>4575188.5748869097</v>
      </c>
      <c r="M527" s="36">
        <v>4575188.5748869097</v>
      </c>
      <c r="N527" s="36">
        <v>4575188.5748869097</v>
      </c>
      <c r="O527" s="36">
        <v>4575188.5748869097</v>
      </c>
      <c r="P527" s="36">
        <v>4575188.5748869097</v>
      </c>
      <c r="Q527" s="36">
        <v>4575188.5748869097</v>
      </c>
      <c r="R527" s="36">
        <v>4575188.5748869097</v>
      </c>
      <c r="S527" s="36">
        <v>4575188.5748869097</v>
      </c>
      <c r="T527" s="36">
        <v>4575188.5748869097</v>
      </c>
      <c r="U527" s="36">
        <v>4575188.5748869097</v>
      </c>
      <c r="V527" s="36">
        <v>4575188.5748869097</v>
      </c>
      <c r="W527" s="36">
        <v>4575188.5748869097</v>
      </c>
      <c r="X527" s="36">
        <v>4575188.5748869097</v>
      </c>
      <c r="Y527" s="36">
        <v>4575188.5748869097</v>
      </c>
      <c r="Z527" s="36">
        <v>4575188.5748869097</v>
      </c>
      <c r="AA527" s="36">
        <v>4575188.5748869097</v>
      </c>
      <c r="AB527" s="36">
        <v>4575188.5748869097</v>
      </c>
      <c r="AC527" s="36">
        <v>4575188.5748869097</v>
      </c>
      <c r="AD527" s="36">
        <v>4575188.5748869097</v>
      </c>
      <c r="AE527" s="36">
        <v>4575188.5748869097</v>
      </c>
      <c r="AF527" s="36">
        <v>4575188.5748869097</v>
      </c>
      <c r="AG527" s="36">
        <v>4575188.5748869097</v>
      </c>
      <c r="AH527" s="36">
        <v>4575188.5748869097</v>
      </c>
      <c r="AI527" s="36">
        <v>4575188.5748869097</v>
      </c>
    </row>
    <row r="528" spans="1:35" customFormat="1" x14ac:dyDescent="0.15">
      <c r="A528" t="s">
        <v>46</v>
      </c>
      <c r="B528" t="s">
        <v>57</v>
      </c>
      <c r="C528" t="s">
        <v>65</v>
      </c>
      <c r="D528">
        <v>2027</v>
      </c>
      <c r="E528">
        <v>1</v>
      </c>
      <c r="F528" s="36"/>
      <c r="G528" s="36"/>
      <c r="H528" s="36"/>
      <c r="I528" s="36"/>
      <c r="J528" s="36"/>
      <c r="K528" s="36"/>
      <c r="L528" s="36"/>
      <c r="M528" s="36">
        <v>4688352.9524919903</v>
      </c>
      <c r="N528" s="36">
        <v>4688352.9524919903</v>
      </c>
      <c r="O528" s="36">
        <v>4688352.9524919903</v>
      </c>
      <c r="P528" s="36">
        <v>4688352.9524919903</v>
      </c>
      <c r="Q528" s="36">
        <v>4688352.9524919903</v>
      </c>
      <c r="R528" s="36">
        <v>4688352.9524919903</v>
      </c>
      <c r="S528" s="36">
        <v>4688352.9524919903</v>
      </c>
      <c r="T528" s="36">
        <v>4688352.9524919903</v>
      </c>
      <c r="U528" s="36">
        <v>4688352.9524919903</v>
      </c>
      <c r="V528" s="36">
        <v>4688352.9524919903</v>
      </c>
      <c r="W528" s="36">
        <v>4688352.9524919903</v>
      </c>
      <c r="X528" s="36">
        <v>4688352.9524919903</v>
      </c>
      <c r="Y528" s="36">
        <v>4688352.9524919903</v>
      </c>
      <c r="Z528" s="36">
        <v>4688352.9524919903</v>
      </c>
      <c r="AA528" s="36">
        <v>4688352.9524919903</v>
      </c>
      <c r="AB528" s="36">
        <v>4688352.9524919903</v>
      </c>
      <c r="AC528" s="36">
        <v>4688352.9524919903</v>
      </c>
      <c r="AD528" s="36">
        <v>4688352.9524919903</v>
      </c>
      <c r="AE528" s="36">
        <v>4688352.9524919903</v>
      </c>
      <c r="AF528" s="36">
        <v>4688352.9524919903</v>
      </c>
      <c r="AG528" s="36">
        <v>4688352.9524919903</v>
      </c>
      <c r="AH528" s="36">
        <v>4688352.9524919903</v>
      </c>
      <c r="AI528" s="36">
        <v>4688352.9524919903</v>
      </c>
    </row>
    <row r="529" spans="1:35" customFormat="1" x14ac:dyDescent="0.15">
      <c r="A529" t="s">
        <v>46</v>
      </c>
      <c r="B529" t="s">
        <v>57</v>
      </c>
      <c r="C529" t="s">
        <v>65</v>
      </c>
      <c r="D529">
        <v>2028</v>
      </c>
      <c r="E529">
        <v>1</v>
      </c>
      <c r="F529" s="36"/>
      <c r="G529" s="36"/>
      <c r="H529" s="36"/>
      <c r="I529" s="36"/>
      <c r="J529" s="36"/>
      <c r="K529" s="36"/>
      <c r="L529" s="36"/>
      <c r="M529" s="36"/>
      <c r="N529" s="36">
        <v>4754695.6215290604</v>
      </c>
      <c r="O529" s="36">
        <v>4754695.6215290604</v>
      </c>
      <c r="P529" s="36">
        <v>4754695.6215290604</v>
      </c>
      <c r="Q529" s="36">
        <v>4754695.6215290604</v>
      </c>
      <c r="R529" s="36">
        <v>4754695.6215290604</v>
      </c>
      <c r="S529" s="36">
        <v>4754695.6215290604</v>
      </c>
      <c r="T529" s="36">
        <v>4754695.6215290604</v>
      </c>
      <c r="U529" s="36">
        <v>4754695.6215290604</v>
      </c>
      <c r="V529" s="36">
        <v>4754695.6215290604</v>
      </c>
      <c r="W529" s="36">
        <v>4754695.6215290604</v>
      </c>
      <c r="X529" s="36">
        <v>4754695.6215290604</v>
      </c>
      <c r="Y529" s="36">
        <v>4754695.6215290604</v>
      </c>
      <c r="Z529" s="36">
        <v>4754695.6215290604</v>
      </c>
      <c r="AA529" s="36">
        <v>4754695.6215290604</v>
      </c>
      <c r="AB529" s="36">
        <v>4754695.6215290604</v>
      </c>
      <c r="AC529" s="36">
        <v>4754695.6215290604</v>
      </c>
      <c r="AD529" s="36">
        <v>4754695.6215290604</v>
      </c>
      <c r="AE529" s="36">
        <v>4754695.6215290604</v>
      </c>
      <c r="AF529" s="36">
        <v>4754695.6215290604</v>
      </c>
      <c r="AG529" s="36">
        <v>4754695.6215290604</v>
      </c>
      <c r="AH529" s="36">
        <v>4754695.6215290604</v>
      </c>
      <c r="AI529" s="36">
        <v>4754695.6215290604</v>
      </c>
    </row>
    <row r="530" spans="1:35" customFormat="1" x14ac:dyDescent="0.15">
      <c r="A530" t="s">
        <v>46</v>
      </c>
      <c r="B530" t="s">
        <v>57</v>
      </c>
      <c r="C530" t="s">
        <v>65</v>
      </c>
      <c r="D530">
        <v>2029</v>
      </c>
      <c r="E530">
        <v>1</v>
      </c>
      <c r="F530" s="36"/>
      <c r="G530" s="36"/>
      <c r="H530" s="36"/>
      <c r="I530" s="36"/>
      <c r="J530" s="36"/>
      <c r="K530" s="36"/>
      <c r="L530" s="36"/>
      <c r="M530" s="36"/>
      <c r="N530" s="36"/>
      <c r="O530" s="36">
        <v>4836343.89231815</v>
      </c>
      <c r="P530" s="36">
        <v>4836343.89231815</v>
      </c>
      <c r="Q530" s="36">
        <v>4836343.89231815</v>
      </c>
      <c r="R530" s="36">
        <v>4836343.89231815</v>
      </c>
      <c r="S530" s="36">
        <v>4836343.89231815</v>
      </c>
      <c r="T530" s="36">
        <v>4836343.89231815</v>
      </c>
      <c r="U530" s="36">
        <v>4836343.89231815</v>
      </c>
      <c r="V530" s="36">
        <v>4836343.89231815</v>
      </c>
      <c r="W530" s="36">
        <v>4836343.89231815</v>
      </c>
      <c r="X530" s="36">
        <v>4836343.89231815</v>
      </c>
      <c r="Y530" s="36">
        <v>4836343.89231815</v>
      </c>
      <c r="Z530" s="36">
        <v>4836343.89231815</v>
      </c>
      <c r="AA530" s="36">
        <v>4836343.89231815</v>
      </c>
      <c r="AB530" s="36">
        <v>4836343.89231815</v>
      </c>
      <c r="AC530" s="36">
        <v>4836343.89231815</v>
      </c>
      <c r="AD530" s="36">
        <v>4836343.89231815</v>
      </c>
      <c r="AE530" s="36">
        <v>4836343.89231815</v>
      </c>
      <c r="AF530" s="36">
        <v>4836343.89231815</v>
      </c>
      <c r="AG530" s="36">
        <v>4836343.89231815</v>
      </c>
      <c r="AH530" s="36">
        <v>4836343.89231815</v>
      </c>
      <c r="AI530" s="36">
        <v>4836343.89231815</v>
      </c>
    </row>
    <row r="531" spans="1:35" customFormat="1" x14ac:dyDescent="0.15">
      <c r="A531" t="s">
        <v>46</v>
      </c>
      <c r="B531" t="s">
        <v>57</v>
      </c>
      <c r="C531" t="s">
        <v>65</v>
      </c>
      <c r="D531">
        <v>2030</v>
      </c>
      <c r="E531">
        <v>1</v>
      </c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>
        <v>4830441.3450397998</v>
      </c>
      <c r="Q531" s="36">
        <v>4830441.3450397998</v>
      </c>
      <c r="R531" s="36">
        <v>4830441.3450397998</v>
      </c>
      <c r="S531" s="36">
        <v>4830441.3450397998</v>
      </c>
      <c r="T531" s="36">
        <v>4830441.3450397998</v>
      </c>
      <c r="U531" s="36">
        <v>4830441.3450397998</v>
      </c>
      <c r="V531" s="36">
        <v>4830441.3450397998</v>
      </c>
      <c r="W531" s="36">
        <v>4830441.3450397998</v>
      </c>
      <c r="X531" s="36">
        <v>4830441.3450397998</v>
      </c>
      <c r="Y531" s="36">
        <v>4830441.3450397998</v>
      </c>
      <c r="Z531" s="36">
        <v>4830441.3450397998</v>
      </c>
      <c r="AA531" s="36">
        <v>4830441.3450397998</v>
      </c>
      <c r="AB531" s="36">
        <v>4830441.3450397998</v>
      </c>
      <c r="AC531" s="36">
        <v>4830441.3450397998</v>
      </c>
      <c r="AD531" s="36">
        <v>4830441.3450397998</v>
      </c>
      <c r="AE531" s="36">
        <v>4830441.3450397998</v>
      </c>
      <c r="AF531" s="36">
        <v>4830441.3450397998</v>
      </c>
      <c r="AG531" s="36">
        <v>4830441.3450397998</v>
      </c>
      <c r="AH531" s="36">
        <v>4830441.3450397998</v>
      </c>
      <c r="AI531" s="36">
        <v>4830441.3450397998</v>
      </c>
    </row>
    <row r="532" spans="1:35" customFormat="1" x14ac:dyDescent="0.15">
      <c r="A532" t="s">
        <v>46</v>
      </c>
      <c r="B532" t="s">
        <v>57</v>
      </c>
      <c r="C532" t="s">
        <v>65</v>
      </c>
      <c r="D532">
        <v>2031</v>
      </c>
      <c r="E532">
        <v>1</v>
      </c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>
        <v>4910083.5977577297</v>
      </c>
      <c r="R532" s="36">
        <v>4910083.5977577297</v>
      </c>
      <c r="S532" s="36">
        <v>4910083.5977577297</v>
      </c>
      <c r="T532" s="36">
        <v>4910083.5977577297</v>
      </c>
      <c r="U532" s="36">
        <v>4910083.5977577297</v>
      </c>
      <c r="V532" s="36">
        <v>4910083.5977577297</v>
      </c>
      <c r="W532" s="36">
        <v>4910083.5977577297</v>
      </c>
      <c r="X532" s="36">
        <v>4910083.5977577297</v>
      </c>
      <c r="Y532" s="36">
        <v>4910083.5977577297</v>
      </c>
      <c r="Z532" s="36">
        <v>4910083.5977577297</v>
      </c>
      <c r="AA532" s="36">
        <v>4910083.5977577297</v>
      </c>
      <c r="AB532" s="36">
        <v>4910083.5977577297</v>
      </c>
      <c r="AC532" s="36">
        <v>4910083.5977577297</v>
      </c>
      <c r="AD532" s="36">
        <v>4910083.5977577297</v>
      </c>
      <c r="AE532" s="36">
        <v>4910083.5977577297</v>
      </c>
      <c r="AF532" s="36">
        <v>4910083.5977577297</v>
      </c>
      <c r="AG532" s="36">
        <v>4910083.5977577297</v>
      </c>
      <c r="AH532" s="36">
        <v>4910083.5977577297</v>
      </c>
      <c r="AI532" s="36">
        <v>4910083.5977577297</v>
      </c>
    </row>
    <row r="533" spans="1:35" customFormat="1" x14ac:dyDescent="0.15">
      <c r="A533" t="s">
        <v>46</v>
      </c>
      <c r="B533" t="s">
        <v>57</v>
      </c>
      <c r="C533" t="s">
        <v>65</v>
      </c>
      <c r="D533">
        <v>2032</v>
      </c>
      <c r="E533">
        <v>1</v>
      </c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>
        <v>5005361.3834962901</v>
      </c>
      <c r="S533" s="36">
        <v>5005361.3834962901</v>
      </c>
      <c r="T533" s="36">
        <v>5005361.3834962901</v>
      </c>
      <c r="U533" s="36">
        <v>5005361.3834962901</v>
      </c>
      <c r="V533" s="36">
        <v>5005361.3834962901</v>
      </c>
      <c r="W533" s="36">
        <v>5005361.3834962901</v>
      </c>
      <c r="X533" s="36">
        <v>5005361.3834962901</v>
      </c>
      <c r="Y533" s="36">
        <v>5005361.3834962901</v>
      </c>
      <c r="Z533" s="36">
        <v>5005361.3834962901</v>
      </c>
      <c r="AA533" s="36">
        <v>5005361.3834962901</v>
      </c>
      <c r="AB533" s="36">
        <v>5005361.3834962901</v>
      </c>
      <c r="AC533" s="36">
        <v>5005361.3834962901</v>
      </c>
      <c r="AD533" s="36">
        <v>5005361.3834962901</v>
      </c>
      <c r="AE533" s="36">
        <v>5005361.3834962901</v>
      </c>
      <c r="AF533" s="36">
        <v>5005361.3834962901</v>
      </c>
      <c r="AG533" s="36">
        <v>5005361.3834962901</v>
      </c>
      <c r="AH533" s="36">
        <v>5005361.3834962901</v>
      </c>
      <c r="AI533" s="36">
        <v>5005361.3834962901</v>
      </c>
    </row>
    <row r="534" spans="1:35" customFormat="1" x14ac:dyDescent="0.15">
      <c r="A534" t="s">
        <v>46</v>
      </c>
      <c r="B534" t="s">
        <v>57</v>
      </c>
      <c r="C534" t="s">
        <v>65</v>
      </c>
      <c r="D534">
        <v>2033</v>
      </c>
      <c r="E534">
        <v>1</v>
      </c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>
        <v>4985955.43169175</v>
      </c>
      <c r="T534" s="36">
        <v>4985955.43169175</v>
      </c>
      <c r="U534" s="36">
        <v>4985955.43169175</v>
      </c>
      <c r="V534" s="36">
        <v>4985955.43169175</v>
      </c>
      <c r="W534" s="36">
        <v>4985955.43169175</v>
      </c>
      <c r="X534" s="36">
        <v>4985955.43169175</v>
      </c>
      <c r="Y534" s="36">
        <v>4985955.43169175</v>
      </c>
      <c r="Z534" s="36">
        <v>4985955.43169175</v>
      </c>
      <c r="AA534" s="36">
        <v>4985955.43169175</v>
      </c>
      <c r="AB534" s="36">
        <v>4985955.43169175</v>
      </c>
      <c r="AC534" s="36">
        <v>4985955.43169175</v>
      </c>
      <c r="AD534" s="36">
        <v>4985955.43169175</v>
      </c>
      <c r="AE534" s="36">
        <v>4985955.43169175</v>
      </c>
      <c r="AF534" s="36">
        <v>4985955.43169175</v>
      </c>
      <c r="AG534" s="36">
        <v>4985955.43169175</v>
      </c>
      <c r="AH534" s="36">
        <v>4985955.43169175</v>
      </c>
      <c r="AI534" s="36">
        <v>4985955.43169175</v>
      </c>
    </row>
    <row r="535" spans="1:35" customFormat="1" x14ac:dyDescent="0.15">
      <c r="A535" t="s">
        <v>46</v>
      </c>
      <c r="B535" t="s">
        <v>57</v>
      </c>
      <c r="C535" t="s">
        <v>65</v>
      </c>
      <c r="D535">
        <v>2034</v>
      </c>
      <c r="E535">
        <v>1</v>
      </c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>
        <v>5022956.7647795202</v>
      </c>
      <c r="U535" s="36">
        <v>5022956.7647795202</v>
      </c>
      <c r="V535" s="36">
        <v>5022956.7647795202</v>
      </c>
      <c r="W535" s="36">
        <v>5022956.7647795202</v>
      </c>
      <c r="X535" s="36">
        <v>5022956.7647795202</v>
      </c>
      <c r="Y535" s="36">
        <v>5022956.7647795202</v>
      </c>
      <c r="Z535" s="36">
        <v>5022956.7647795202</v>
      </c>
      <c r="AA535" s="36">
        <v>5022956.7647795202</v>
      </c>
      <c r="AB535" s="36">
        <v>5022956.7647795202</v>
      </c>
      <c r="AC535" s="36">
        <v>5022956.7647795202</v>
      </c>
      <c r="AD535" s="36">
        <v>5022956.7647795202</v>
      </c>
      <c r="AE535" s="36">
        <v>5022956.7647795202</v>
      </c>
      <c r="AF535" s="36">
        <v>5022956.7647795202</v>
      </c>
      <c r="AG535" s="36">
        <v>5022956.7647795202</v>
      </c>
      <c r="AH535" s="36">
        <v>5022956.7647795202</v>
      </c>
      <c r="AI535" s="36">
        <v>5022956.7647795202</v>
      </c>
    </row>
    <row r="536" spans="1:35" customFormat="1" x14ac:dyDescent="0.15">
      <c r="A536" t="s">
        <v>46</v>
      </c>
      <c r="B536" t="s">
        <v>57</v>
      </c>
      <c r="C536" t="s">
        <v>65</v>
      </c>
      <c r="D536">
        <v>2035</v>
      </c>
      <c r="E536">
        <v>1</v>
      </c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>
        <v>1858823.79808966</v>
      </c>
      <c r="V536" s="36">
        <v>1858823.79808966</v>
      </c>
      <c r="W536" s="36">
        <v>1858823.79808966</v>
      </c>
      <c r="X536" s="36">
        <v>1858823.79808966</v>
      </c>
      <c r="Y536" s="36">
        <v>1858823.79808966</v>
      </c>
      <c r="Z536" s="36">
        <v>1858823.79808966</v>
      </c>
      <c r="AA536" s="36">
        <v>1858823.79808966</v>
      </c>
      <c r="AB536" s="36">
        <v>1858823.79808966</v>
      </c>
      <c r="AC536" s="36">
        <v>1858823.79808966</v>
      </c>
      <c r="AD536" s="36">
        <v>1858823.79808966</v>
      </c>
      <c r="AE536" s="36">
        <v>1858823.79808966</v>
      </c>
      <c r="AF536" s="36">
        <v>1858823.79808966</v>
      </c>
      <c r="AG536" s="36">
        <v>1858823.79808966</v>
      </c>
      <c r="AH536" s="36">
        <v>1858823.79808966</v>
      </c>
      <c r="AI536" s="36">
        <v>1858823.79808966</v>
      </c>
    </row>
    <row r="537" spans="1:35" customFormat="1" x14ac:dyDescent="0.15">
      <c r="A537" t="s">
        <v>46</v>
      </c>
      <c r="B537" t="s">
        <v>57</v>
      </c>
      <c r="C537" t="s">
        <v>64</v>
      </c>
      <c r="D537">
        <v>2016</v>
      </c>
      <c r="E537">
        <v>1</v>
      </c>
      <c r="F537" s="36">
        <v>127069354.92005099</v>
      </c>
      <c r="G537" s="36">
        <v>127069354.92005099</v>
      </c>
      <c r="H537" s="36">
        <v>127069354.92005099</v>
      </c>
      <c r="I537" s="36">
        <v>127069354.92005099</v>
      </c>
      <c r="J537" s="36">
        <v>127069354.92005099</v>
      </c>
      <c r="K537" s="36">
        <v>127069354.92005099</v>
      </c>
      <c r="L537" s="36">
        <v>127069354.92005099</v>
      </c>
      <c r="M537" s="36">
        <v>127069354.92005099</v>
      </c>
      <c r="N537" s="36">
        <v>127069354.92005099</v>
      </c>
      <c r="O537" s="36">
        <v>127069354.92005099</v>
      </c>
      <c r="P537" s="36">
        <v>127069354.92005099</v>
      </c>
      <c r="Q537" s="36">
        <v>127069354.92005099</v>
      </c>
      <c r="R537" s="36">
        <v>127069354.92005099</v>
      </c>
      <c r="S537" s="36">
        <v>127069354.92005099</v>
      </c>
      <c r="T537" s="36">
        <v>127069354.92005099</v>
      </c>
      <c r="U537" s="36">
        <v>127069354.92005099</v>
      </c>
      <c r="V537" s="36">
        <v>127069354.92005099</v>
      </c>
      <c r="W537" s="36">
        <v>127069354.92005099</v>
      </c>
      <c r="X537" s="36">
        <v>127069354.92005099</v>
      </c>
      <c r="Y537" s="36">
        <v>127069354.92005099</v>
      </c>
      <c r="Z537" s="36">
        <v>127069354.92005099</v>
      </c>
      <c r="AA537" s="36">
        <v>127069354.92005099</v>
      </c>
      <c r="AB537" s="36">
        <v>127069354.92005099</v>
      </c>
      <c r="AC537" s="36">
        <v>127069354.92005099</v>
      </c>
      <c r="AD537" s="36">
        <v>127069354.92005099</v>
      </c>
      <c r="AE537" s="36">
        <v>127069354.92005099</v>
      </c>
      <c r="AF537" s="36">
        <v>127069354.92005099</v>
      </c>
      <c r="AG537" s="36">
        <v>127069354.92005099</v>
      </c>
      <c r="AH537" s="36">
        <v>127069354.92005099</v>
      </c>
      <c r="AI537" s="36">
        <v>127069354.92005099</v>
      </c>
    </row>
    <row r="538" spans="1:35" customFormat="1" x14ac:dyDescent="0.15">
      <c r="A538" t="s">
        <v>46</v>
      </c>
      <c r="B538" t="s">
        <v>57</v>
      </c>
      <c r="C538" t="s">
        <v>64</v>
      </c>
      <c r="D538">
        <v>2035</v>
      </c>
      <c r="E538">
        <v>1</v>
      </c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>
        <v>3326375.7533459701</v>
      </c>
      <c r="V538" s="36">
        <v>3326375.7533459701</v>
      </c>
      <c r="W538" s="36">
        <v>3326375.7533459701</v>
      </c>
      <c r="X538" s="36">
        <v>3326375.7533459701</v>
      </c>
      <c r="Y538" s="36">
        <v>3326375.7533459701</v>
      </c>
      <c r="Z538" s="36">
        <v>3326375.7533459701</v>
      </c>
      <c r="AA538" s="36">
        <v>3326375.7533459701</v>
      </c>
      <c r="AB538" s="36">
        <v>3326375.7533459701</v>
      </c>
      <c r="AC538" s="36">
        <v>3326375.7533459701</v>
      </c>
      <c r="AD538" s="36">
        <v>3326375.7533459701</v>
      </c>
      <c r="AE538" s="36">
        <v>3326375.7533459701</v>
      </c>
      <c r="AF538" s="36">
        <v>3326375.7533459701</v>
      </c>
      <c r="AG538" s="36">
        <v>3326375.7533459701</v>
      </c>
      <c r="AH538" s="36">
        <v>3326375.7533459701</v>
      </c>
      <c r="AI538" s="36">
        <v>3326375.7533459701</v>
      </c>
    </row>
    <row r="539" spans="1:35" customFormat="1" x14ac:dyDescent="0.15">
      <c r="A539" t="s">
        <v>46</v>
      </c>
      <c r="B539" t="s">
        <v>57</v>
      </c>
      <c r="C539" t="s">
        <v>64</v>
      </c>
      <c r="D539">
        <v>2036</v>
      </c>
      <c r="E539">
        <v>1</v>
      </c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>
        <v>5109966.6602220703</v>
      </c>
      <c r="W539" s="36">
        <v>5109966.6602220703</v>
      </c>
      <c r="X539" s="36">
        <v>5109966.6602220703</v>
      </c>
      <c r="Y539" s="36">
        <v>5109966.6602220703</v>
      </c>
      <c r="Z539" s="36">
        <v>5109966.6602220703</v>
      </c>
      <c r="AA539" s="36">
        <v>5109966.6602220703</v>
      </c>
      <c r="AB539" s="36">
        <v>5109966.6602220703</v>
      </c>
      <c r="AC539" s="36">
        <v>5109966.6602220703</v>
      </c>
      <c r="AD539" s="36">
        <v>5109966.6602220703</v>
      </c>
      <c r="AE539" s="36">
        <v>5109966.6602220703</v>
      </c>
      <c r="AF539" s="36">
        <v>5109966.6602220703</v>
      </c>
      <c r="AG539" s="36">
        <v>5109966.6602220703</v>
      </c>
      <c r="AH539" s="36">
        <v>5109966.6602220703</v>
      </c>
      <c r="AI539" s="36">
        <v>5109966.6602220703</v>
      </c>
    </row>
    <row r="540" spans="1:35" customFormat="1" x14ac:dyDescent="0.15">
      <c r="A540" t="s">
        <v>46</v>
      </c>
      <c r="B540" t="s">
        <v>57</v>
      </c>
      <c r="C540" t="s">
        <v>64</v>
      </c>
      <c r="D540">
        <v>2037</v>
      </c>
      <c r="E540">
        <v>1</v>
      </c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>
        <v>5059889.19596563</v>
      </c>
      <c r="X540" s="36">
        <v>5059889.19596563</v>
      </c>
      <c r="Y540" s="36">
        <v>5059889.19596563</v>
      </c>
      <c r="Z540" s="36">
        <v>5059889.19596563</v>
      </c>
      <c r="AA540" s="36">
        <v>5059889.19596563</v>
      </c>
      <c r="AB540" s="36">
        <v>5059889.19596563</v>
      </c>
      <c r="AC540" s="36">
        <v>5059889.19596563</v>
      </c>
      <c r="AD540" s="36">
        <v>5059889.19596563</v>
      </c>
      <c r="AE540" s="36">
        <v>5059889.19596563</v>
      </c>
      <c r="AF540" s="36">
        <v>5059889.19596563</v>
      </c>
      <c r="AG540" s="36">
        <v>5059889.19596563</v>
      </c>
      <c r="AH540" s="36">
        <v>5059889.19596563</v>
      </c>
      <c r="AI540" s="36">
        <v>5059889.19596563</v>
      </c>
    </row>
    <row r="541" spans="1:35" customFormat="1" x14ac:dyDescent="0.15">
      <c r="A541" t="s">
        <v>46</v>
      </c>
      <c r="B541" t="s">
        <v>57</v>
      </c>
      <c r="C541" t="s">
        <v>64</v>
      </c>
      <c r="D541">
        <v>2038</v>
      </c>
      <c r="E541">
        <v>1</v>
      </c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>
        <v>4924559.7684391998</v>
      </c>
      <c r="Y541" s="36">
        <v>4924559.7684391998</v>
      </c>
      <c r="Z541" s="36">
        <v>4924559.7684391998</v>
      </c>
      <c r="AA541" s="36">
        <v>4924559.7684391998</v>
      </c>
      <c r="AB541" s="36">
        <v>4924559.7684391998</v>
      </c>
      <c r="AC541" s="36">
        <v>4924559.7684391998</v>
      </c>
      <c r="AD541" s="36">
        <v>4924559.7684391998</v>
      </c>
      <c r="AE541" s="36">
        <v>4924559.7684391998</v>
      </c>
      <c r="AF541" s="36">
        <v>4924559.7684391998</v>
      </c>
      <c r="AG541" s="36">
        <v>4924559.7684391998</v>
      </c>
      <c r="AH541" s="36">
        <v>4924559.7684391998</v>
      </c>
      <c r="AI541" s="36">
        <v>4924559.7684391998</v>
      </c>
    </row>
    <row r="542" spans="1:35" customFormat="1" x14ac:dyDescent="0.15">
      <c r="A542" t="s">
        <v>46</v>
      </c>
      <c r="B542" t="s">
        <v>57</v>
      </c>
      <c r="C542" t="s">
        <v>64</v>
      </c>
      <c r="D542">
        <v>2039</v>
      </c>
      <c r="E542">
        <v>1</v>
      </c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>
        <v>4827369.1904516201</v>
      </c>
      <c r="Z542" s="36">
        <v>4827369.1904516201</v>
      </c>
      <c r="AA542" s="36">
        <v>4827369.1904516201</v>
      </c>
      <c r="AB542" s="36">
        <v>4827369.1904516201</v>
      </c>
      <c r="AC542" s="36">
        <v>4827369.1904516201</v>
      </c>
      <c r="AD542" s="36">
        <v>4827369.1904516201</v>
      </c>
      <c r="AE542" s="36">
        <v>4827369.1904516201</v>
      </c>
      <c r="AF542" s="36">
        <v>4827369.1904516201</v>
      </c>
      <c r="AG542" s="36">
        <v>4827369.1904516201</v>
      </c>
      <c r="AH542" s="36">
        <v>4827369.1904516201</v>
      </c>
      <c r="AI542" s="36">
        <v>4827369.1904516201</v>
      </c>
    </row>
    <row r="543" spans="1:35" customFormat="1" x14ac:dyDescent="0.15">
      <c r="A543" t="s">
        <v>46</v>
      </c>
      <c r="B543" t="s">
        <v>57</v>
      </c>
      <c r="C543" t="s">
        <v>64</v>
      </c>
      <c r="D543">
        <v>2040</v>
      </c>
      <c r="E543">
        <v>1</v>
      </c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>
        <v>4739694.2892038198</v>
      </c>
      <c r="AA543" s="36">
        <v>4739694.2892038198</v>
      </c>
      <c r="AB543" s="36">
        <v>4739694.2892038198</v>
      </c>
      <c r="AC543" s="36">
        <v>4739694.2892038198</v>
      </c>
      <c r="AD543" s="36">
        <v>4739694.2892038198</v>
      </c>
      <c r="AE543" s="36">
        <v>4739694.2892038198</v>
      </c>
      <c r="AF543" s="36">
        <v>4739694.2892038198</v>
      </c>
      <c r="AG543" s="36">
        <v>4739694.2892038198</v>
      </c>
      <c r="AH543" s="36">
        <v>4739694.2892038198</v>
      </c>
      <c r="AI543" s="36">
        <v>4739694.2892038198</v>
      </c>
    </row>
    <row r="544" spans="1:35" customFormat="1" x14ac:dyDescent="0.15">
      <c r="A544" t="s">
        <v>46</v>
      </c>
      <c r="B544" t="s">
        <v>57</v>
      </c>
      <c r="C544" t="s">
        <v>64</v>
      </c>
      <c r="D544">
        <v>2041</v>
      </c>
      <c r="E544">
        <v>1</v>
      </c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>
        <v>4719502.7851368999</v>
      </c>
      <c r="AB544" s="36">
        <v>4719502.7851368999</v>
      </c>
      <c r="AC544" s="36">
        <v>4719502.7851368999</v>
      </c>
      <c r="AD544" s="36">
        <v>4719502.7851368999</v>
      </c>
      <c r="AE544" s="36">
        <v>4719502.7851368999</v>
      </c>
      <c r="AF544" s="36">
        <v>4719502.7851368999</v>
      </c>
      <c r="AG544" s="36">
        <v>4719502.7851368999</v>
      </c>
      <c r="AH544" s="36">
        <v>4719502.7851368999</v>
      </c>
      <c r="AI544" s="36">
        <v>4719502.7851368999</v>
      </c>
    </row>
    <row r="545" spans="1:35" customFormat="1" x14ac:dyDescent="0.15">
      <c r="A545" t="s">
        <v>46</v>
      </c>
      <c r="B545" t="s">
        <v>57</v>
      </c>
      <c r="C545" t="s">
        <v>64</v>
      </c>
      <c r="D545">
        <v>2042</v>
      </c>
      <c r="E545">
        <v>1</v>
      </c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>
        <v>4655607.0459885402</v>
      </c>
      <c r="AC545" s="36">
        <v>4655607.0459885402</v>
      </c>
      <c r="AD545" s="36">
        <v>4655607.0459885402</v>
      </c>
      <c r="AE545" s="36">
        <v>4655607.0459885402</v>
      </c>
      <c r="AF545" s="36">
        <v>4655607.0459885402</v>
      </c>
      <c r="AG545" s="36">
        <v>4655607.0459885402</v>
      </c>
      <c r="AH545" s="36">
        <v>4655607.0459885402</v>
      </c>
      <c r="AI545" s="36">
        <v>4655607.0459885402</v>
      </c>
    </row>
    <row r="546" spans="1:35" customFormat="1" x14ac:dyDescent="0.15">
      <c r="A546" t="s">
        <v>46</v>
      </c>
      <c r="B546" t="s">
        <v>57</v>
      </c>
      <c r="C546" t="s">
        <v>64</v>
      </c>
      <c r="D546">
        <v>2043</v>
      </c>
      <c r="E546">
        <v>1</v>
      </c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>
        <v>4708535.5487829698</v>
      </c>
      <c r="AD546" s="36">
        <v>4708535.5487829698</v>
      </c>
      <c r="AE546" s="36">
        <v>4708535.5487829698</v>
      </c>
      <c r="AF546" s="36">
        <v>4708535.5487829698</v>
      </c>
      <c r="AG546" s="36">
        <v>4708535.5487829698</v>
      </c>
      <c r="AH546" s="36">
        <v>4708535.5487829698</v>
      </c>
      <c r="AI546" s="36">
        <v>4708535.5487829698</v>
      </c>
    </row>
    <row r="547" spans="1:35" customFormat="1" x14ac:dyDescent="0.15">
      <c r="A547" t="s">
        <v>46</v>
      </c>
      <c r="B547" t="s">
        <v>57</v>
      </c>
      <c r="C547" t="s">
        <v>64</v>
      </c>
      <c r="D547">
        <v>2044</v>
      </c>
      <c r="E547">
        <v>1</v>
      </c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>
        <v>4702617.9802623</v>
      </c>
      <c r="AE547" s="36">
        <v>4702617.9802623</v>
      </c>
      <c r="AF547" s="36">
        <v>4702617.9802623</v>
      </c>
      <c r="AG547" s="36">
        <v>4702617.9802623</v>
      </c>
      <c r="AH547" s="36">
        <v>4702617.9802623</v>
      </c>
      <c r="AI547" s="36">
        <v>4702617.9802623</v>
      </c>
    </row>
    <row r="548" spans="1:35" customFormat="1" x14ac:dyDescent="0.15">
      <c r="A548" t="s">
        <v>46</v>
      </c>
      <c r="B548" t="s">
        <v>57</v>
      </c>
      <c r="C548" t="s">
        <v>64</v>
      </c>
      <c r="D548">
        <v>2045</v>
      </c>
      <c r="E548">
        <v>1</v>
      </c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>
        <v>4741539.9115973404</v>
      </c>
      <c r="AF548" s="36">
        <v>4741539.9115973404</v>
      </c>
      <c r="AG548" s="36">
        <v>4741539.9115973404</v>
      </c>
      <c r="AH548" s="36">
        <v>4741539.9115973404</v>
      </c>
      <c r="AI548" s="36">
        <v>4741539.9115973404</v>
      </c>
    </row>
    <row r="549" spans="1:35" customFormat="1" x14ac:dyDescent="0.15">
      <c r="A549" t="s">
        <v>46</v>
      </c>
      <c r="B549" t="s">
        <v>56</v>
      </c>
      <c r="C549" t="s">
        <v>66</v>
      </c>
      <c r="D549">
        <v>2020</v>
      </c>
      <c r="E549">
        <v>0</v>
      </c>
      <c r="F549" s="36">
        <v>31.940999999999999</v>
      </c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</row>
    <row r="550" spans="1:35" customFormat="1" x14ac:dyDescent="0.15">
      <c r="A550" t="s">
        <v>46</v>
      </c>
      <c r="B550" t="s">
        <v>56</v>
      </c>
      <c r="C550" t="s">
        <v>66</v>
      </c>
      <c r="D550">
        <v>2021</v>
      </c>
      <c r="E550">
        <v>0</v>
      </c>
      <c r="F550" s="36"/>
      <c r="G550" s="36">
        <v>12.968</v>
      </c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</row>
    <row r="551" spans="1:35" customFormat="1" x14ac:dyDescent="0.15">
      <c r="A551" t="s">
        <v>46</v>
      </c>
      <c r="B551" t="s">
        <v>56</v>
      </c>
      <c r="C551" t="s">
        <v>66</v>
      </c>
      <c r="D551">
        <v>2022</v>
      </c>
      <c r="E551">
        <v>0</v>
      </c>
      <c r="F551" s="36"/>
      <c r="G551" s="36"/>
      <c r="H551" s="36">
        <v>9.6929999999999907</v>
      </c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</row>
    <row r="552" spans="1:35" customFormat="1" x14ac:dyDescent="0.15">
      <c r="A552" t="s">
        <v>46</v>
      </c>
      <c r="B552" t="s">
        <v>56</v>
      </c>
      <c r="C552" t="s">
        <v>66</v>
      </c>
      <c r="D552">
        <v>2023</v>
      </c>
      <c r="E552">
        <v>0</v>
      </c>
      <c r="F552" s="36"/>
      <c r="G552" s="36"/>
      <c r="H552" s="36"/>
      <c r="I552" s="36">
        <v>3.13499999999999</v>
      </c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</row>
    <row r="553" spans="1:35" customFormat="1" x14ac:dyDescent="0.15">
      <c r="A553" t="s">
        <v>46</v>
      </c>
      <c r="B553" t="s">
        <v>56</v>
      </c>
      <c r="C553" t="s">
        <v>66</v>
      </c>
      <c r="D553">
        <v>2024</v>
      </c>
      <c r="E553">
        <v>0</v>
      </c>
      <c r="F553" s="36"/>
      <c r="G553" s="36"/>
      <c r="H553" s="36"/>
      <c r="I553" s="36"/>
      <c r="J553" s="36">
        <v>3.73199999999999</v>
      </c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</row>
    <row r="554" spans="1:35" customFormat="1" x14ac:dyDescent="0.15">
      <c r="A554" t="s">
        <v>46</v>
      </c>
      <c r="B554" t="s">
        <v>56</v>
      </c>
      <c r="C554" t="s">
        <v>66</v>
      </c>
      <c r="D554">
        <v>2025</v>
      </c>
      <c r="E554">
        <v>0</v>
      </c>
      <c r="F554" s="36"/>
      <c r="G554" s="36"/>
      <c r="H554" s="36"/>
      <c r="I554" s="36"/>
      <c r="J554" s="36"/>
      <c r="K554" s="36">
        <v>4.5420000000000096</v>
      </c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</row>
    <row r="555" spans="1:35" customFormat="1" x14ac:dyDescent="0.15">
      <c r="A555" t="s">
        <v>46</v>
      </c>
      <c r="B555" t="s">
        <v>56</v>
      </c>
      <c r="C555" t="s">
        <v>66</v>
      </c>
      <c r="D555">
        <v>2026</v>
      </c>
      <c r="E555">
        <v>0</v>
      </c>
      <c r="F555" s="36"/>
      <c r="G555" s="36"/>
      <c r="H555" s="36"/>
      <c r="I555" s="36"/>
      <c r="J555" s="36"/>
      <c r="K555" s="36"/>
      <c r="L555" s="36">
        <v>5.3239999999999901</v>
      </c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</row>
    <row r="556" spans="1:35" customFormat="1" x14ac:dyDescent="0.15">
      <c r="A556" t="s">
        <v>46</v>
      </c>
      <c r="B556" t="s">
        <v>56</v>
      </c>
      <c r="C556" t="s">
        <v>66</v>
      </c>
      <c r="D556">
        <v>2027</v>
      </c>
      <c r="E556">
        <v>0</v>
      </c>
      <c r="F556" s="36"/>
      <c r="G556" s="36"/>
      <c r="H556" s="36"/>
      <c r="I556" s="36"/>
      <c r="J556" s="36"/>
      <c r="K556" s="36"/>
      <c r="L556" s="36"/>
      <c r="M556" s="36">
        <v>6.1149999999999904</v>
      </c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</row>
    <row r="557" spans="1:35" customFormat="1" x14ac:dyDescent="0.15">
      <c r="A557" t="s">
        <v>46</v>
      </c>
      <c r="B557" t="s">
        <v>56</v>
      </c>
      <c r="C557" t="s">
        <v>66</v>
      </c>
      <c r="D557">
        <v>2028</v>
      </c>
      <c r="E557">
        <v>0</v>
      </c>
      <c r="F557" s="36"/>
      <c r="G557" s="36"/>
      <c r="H557" s="36"/>
      <c r="I557" s="36"/>
      <c r="J557" s="36"/>
      <c r="K557" s="36"/>
      <c r="L557" s="36"/>
      <c r="M557" s="36"/>
      <c r="N557" s="36">
        <v>6.7189999999999896</v>
      </c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</row>
    <row r="558" spans="1:35" customFormat="1" x14ac:dyDescent="0.15">
      <c r="A558" t="s">
        <v>46</v>
      </c>
      <c r="B558" t="s">
        <v>56</v>
      </c>
      <c r="C558" t="s">
        <v>66</v>
      </c>
      <c r="D558">
        <v>2029</v>
      </c>
      <c r="E558">
        <v>0</v>
      </c>
      <c r="F558" s="36"/>
      <c r="G558" s="36"/>
      <c r="H558" s="36"/>
      <c r="I558" s="36"/>
      <c r="J558" s="36"/>
      <c r="K558" s="36"/>
      <c r="L558" s="36"/>
      <c r="M558" s="36"/>
      <c r="N558" s="36"/>
      <c r="O558" s="36">
        <v>7.3159999999999998</v>
      </c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</row>
    <row r="559" spans="1:35" customFormat="1" x14ac:dyDescent="0.15">
      <c r="A559" t="s">
        <v>46</v>
      </c>
      <c r="B559" t="s">
        <v>56</v>
      </c>
      <c r="C559" t="s">
        <v>66</v>
      </c>
      <c r="D559">
        <v>2030</v>
      </c>
      <c r="E559">
        <v>0</v>
      </c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>
        <v>7.91300000000001</v>
      </c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</row>
    <row r="560" spans="1:35" customFormat="1" x14ac:dyDescent="0.15">
      <c r="A560" t="s">
        <v>46</v>
      </c>
      <c r="B560" t="s">
        <v>56</v>
      </c>
      <c r="C560" t="s">
        <v>66</v>
      </c>
      <c r="D560">
        <v>2031</v>
      </c>
      <c r="E560">
        <v>0</v>
      </c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>
        <v>8.3549999999999898</v>
      </c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</row>
    <row r="561" spans="1:35" customFormat="1" x14ac:dyDescent="0.15">
      <c r="A561" t="s">
        <v>46</v>
      </c>
      <c r="B561" t="s">
        <v>56</v>
      </c>
      <c r="C561" t="s">
        <v>66</v>
      </c>
      <c r="D561">
        <v>2032</v>
      </c>
      <c r="E561">
        <v>0</v>
      </c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>
        <v>8.7229999999999901</v>
      </c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</row>
    <row r="562" spans="1:35" customFormat="1" x14ac:dyDescent="0.15">
      <c r="A562" t="s">
        <v>46</v>
      </c>
      <c r="B562" t="s">
        <v>56</v>
      </c>
      <c r="C562" t="s">
        <v>66</v>
      </c>
      <c r="D562">
        <v>2033</v>
      </c>
      <c r="E562">
        <v>0</v>
      </c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>
        <v>9.0060000000000002</v>
      </c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</row>
    <row r="563" spans="1:35" customFormat="1" x14ac:dyDescent="0.15">
      <c r="A563" t="s">
        <v>46</v>
      </c>
      <c r="B563" t="s">
        <v>56</v>
      </c>
      <c r="C563" t="s">
        <v>66</v>
      </c>
      <c r="D563">
        <v>2034</v>
      </c>
      <c r="E563">
        <v>0</v>
      </c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>
        <v>9.3150000000000102</v>
      </c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</row>
    <row r="564" spans="1:35" customFormat="1" x14ac:dyDescent="0.15">
      <c r="A564" t="s">
        <v>46</v>
      </c>
      <c r="B564" t="s">
        <v>56</v>
      </c>
      <c r="C564" t="s">
        <v>66</v>
      </c>
      <c r="D564">
        <v>2035</v>
      </c>
      <c r="E564">
        <v>0</v>
      </c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>
        <v>41.430999999999997</v>
      </c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</row>
    <row r="565" spans="1:35" customFormat="1" x14ac:dyDescent="0.15">
      <c r="A565" t="s">
        <v>46</v>
      </c>
      <c r="B565" t="s">
        <v>56</v>
      </c>
      <c r="C565" t="s">
        <v>66</v>
      </c>
      <c r="D565">
        <v>2036</v>
      </c>
      <c r="E565">
        <v>0</v>
      </c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>
        <v>22.523999999999901</v>
      </c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</row>
    <row r="566" spans="1:35" customFormat="1" x14ac:dyDescent="0.15">
      <c r="A566" t="s">
        <v>46</v>
      </c>
      <c r="B566" t="s">
        <v>56</v>
      </c>
      <c r="C566" t="s">
        <v>66</v>
      </c>
      <c r="D566">
        <v>2037</v>
      </c>
      <c r="E566">
        <v>0</v>
      </c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>
        <v>19.381</v>
      </c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</row>
    <row r="567" spans="1:35" customFormat="1" x14ac:dyDescent="0.15">
      <c r="A567" t="s">
        <v>46</v>
      </c>
      <c r="B567" t="s">
        <v>56</v>
      </c>
      <c r="C567" t="s">
        <v>66</v>
      </c>
      <c r="D567">
        <v>2038</v>
      </c>
      <c r="E567">
        <v>0</v>
      </c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>
        <v>12.912000000000001</v>
      </c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</row>
    <row r="568" spans="1:35" customFormat="1" x14ac:dyDescent="0.15">
      <c r="A568" t="s">
        <v>46</v>
      </c>
      <c r="B568" t="s">
        <v>56</v>
      </c>
      <c r="C568" t="s">
        <v>66</v>
      </c>
      <c r="D568">
        <v>2039</v>
      </c>
      <c r="E568">
        <v>0</v>
      </c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>
        <v>13.5589999999999</v>
      </c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</row>
    <row r="569" spans="1:35" customFormat="1" x14ac:dyDescent="0.15">
      <c r="A569" t="s">
        <v>46</v>
      </c>
      <c r="B569" t="s">
        <v>56</v>
      </c>
      <c r="C569" t="s">
        <v>66</v>
      </c>
      <c r="D569">
        <v>2040</v>
      </c>
      <c r="E569">
        <v>0</v>
      </c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>
        <v>14.416</v>
      </c>
      <c r="AA569" s="36"/>
      <c r="AB569" s="36"/>
      <c r="AC569" s="36"/>
      <c r="AD569" s="36"/>
      <c r="AE569" s="36"/>
      <c r="AF569" s="36"/>
      <c r="AG569" s="36"/>
      <c r="AH569" s="36"/>
      <c r="AI569" s="36"/>
    </row>
    <row r="570" spans="1:35" customFormat="1" x14ac:dyDescent="0.15">
      <c r="A570" t="s">
        <v>46</v>
      </c>
      <c r="B570" t="s">
        <v>56</v>
      </c>
      <c r="C570" t="s">
        <v>66</v>
      </c>
      <c r="D570">
        <v>2041</v>
      </c>
      <c r="E570">
        <v>0</v>
      </c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>
        <v>15.2629999999999</v>
      </c>
      <c r="AB570" s="36"/>
      <c r="AC570" s="36"/>
      <c r="AD570" s="36"/>
      <c r="AE570" s="36"/>
      <c r="AF570" s="36"/>
      <c r="AG570" s="36"/>
      <c r="AH570" s="36"/>
      <c r="AI570" s="36"/>
    </row>
    <row r="571" spans="1:35" customFormat="1" x14ac:dyDescent="0.15">
      <c r="A571" t="s">
        <v>46</v>
      </c>
      <c r="B571" t="s">
        <v>56</v>
      </c>
      <c r="C571" t="s">
        <v>66</v>
      </c>
      <c r="D571">
        <v>2042</v>
      </c>
      <c r="E571">
        <v>0</v>
      </c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>
        <v>16.213000000000001</v>
      </c>
      <c r="AC571" s="36"/>
      <c r="AD571" s="36"/>
      <c r="AE571" s="36"/>
      <c r="AF571" s="36"/>
      <c r="AG571" s="36"/>
      <c r="AH571" s="36"/>
      <c r="AI571" s="36"/>
    </row>
    <row r="572" spans="1:35" customFormat="1" x14ac:dyDescent="0.15">
      <c r="A572" t="s">
        <v>46</v>
      </c>
      <c r="B572" t="s">
        <v>56</v>
      </c>
      <c r="C572" t="s">
        <v>66</v>
      </c>
      <c r="D572">
        <v>2043</v>
      </c>
      <c r="E572">
        <v>0</v>
      </c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>
        <v>16.957000000000001</v>
      </c>
      <c r="AD572" s="36"/>
      <c r="AE572" s="36"/>
      <c r="AF572" s="36"/>
      <c r="AG572" s="36"/>
      <c r="AH572" s="36"/>
      <c r="AI572" s="36"/>
    </row>
    <row r="573" spans="1:35" customFormat="1" x14ac:dyDescent="0.15">
      <c r="A573" t="s">
        <v>46</v>
      </c>
      <c r="B573" t="s">
        <v>56</v>
      </c>
      <c r="C573" t="s">
        <v>66</v>
      </c>
      <c r="D573">
        <v>2044</v>
      </c>
      <c r="E573">
        <v>0</v>
      </c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>
        <v>17.6859999999999</v>
      </c>
      <c r="AE573" s="36"/>
      <c r="AF573" s="36"/>
      <c r="AG573" s="36"/>
      <c r="AH573" s="36"/>
      <c r="AI573" s="36"/>
    </row>
    <row r="574" spans="1:35" customFormat="1" x14ac:dyDescent="0.15">
      <c r="A574" t="s">
        <v>46</v>
      </c>
      <c r="B574" t="s">
        <v>56</v>
      </c>
      <c r="C574" t="s">
        <v>66</v>
      </c>
      <c r="D574">
        <v>2045</v>
      </c>
      <c r="E574">
        <v>0</v>
      </c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>
        <v>18.390999999999899</v>
      </c>
      <c r="AF574" s="36"/>
      <c r="AG574" s="36"/>
      <c r="AH574" s="36"/>
      <c r="AI574" s="36"/>
    </row>
    <row r="575" spans="1:35" customFormat="1" x14ac:dyDescent="0.15">
      <c r="A575" t="s">
        <v>46</v>
      </c>
      <c r="B575" t="s">
        <v>56</v>
      </c>
      <c r="C575" t="s">
        <v>65</v>
      </c>
      <c r="D575">
        <v>2020</v>
      </c>
      <c r="E575">
        <v>1</v>
      </c>
      <c r="F575" s="36">
        <v>118.336</v>
      </c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</row>
    <row r="576" spans="1:35" customFormat="1" x14ac:dyDescent="0.15">
      <c r="A576" t="s">
        <v>46</v>
      </c>
      <c r="B576" t="s">
        <v>56</v>
      </c>
      <c r="C576" t="s">
        <v>65</v>
      </c>
      <c r="D576">
        <v>2021</v>
      </c>
      <c r="E576">
        <v>1</v>
      </c>
      <c r="F576" s="36"/>
      <c r="G576" s="36">
        <v>29.5099999999997</v>
      </c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</row>
    <row r="577" spans="1:35" customFormat="1" x14ac:dyDescent="0.15">
      <c r="A577" t="s">
        <v>46</v>
      </c>
      <c r="B577" t="s">
        <v>56</v>
      </c>
      <c r="C577" t="s">
        <v>65</v>
      </c>
      <c r="D577">
        <v>2022</v>
      </c>
      <c r="E577">
        <v>1</v>
      </c>
      <c r="F577" s="36"/>
      <c r="G577" s="36"/>
      <c r="H577" s="36">
        <v>22.835000000000001</v>
      </c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</row>
    <row r="578" spans="1:35" customFormat="1" x14ac:dyDescent="0.15">
      <c r="A578" t="s">
        <v>46</v>
      </c>
      <c r="B578" t="s">
        <v>56</v>
      </c>
      <c r="C578" t="s">
        <v>65</v>
      </c>
      <c r="D578">
        <v>2023</v>
      </c>
      <c r="E578">
        <v>1</v>
      </c>
      <c r="F578" s="36"/>
      <c r="G578" s="36"/>
      <c r="H578" s="36"/>
      <c r="I578" s="36">
        <v>19.167999999999999</v>
      </c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</row>
    <row r="579" spans="1:35" customFormat="1" x14ac:dyDescent="0.15">
      <c r="A579" t="s">
        <v>46</v>
      </c>
      <c r="B579" t="s">
        <v>56</v>
      </c>
      <c r="C579" t="s">
        <v>65</v>
      </c>
      <c r="D579">
        <v>2024</v>
      </c>
      <c r="E579">
        <v>1</v>
      </c>
      <c r="F579" s="36"/>
      <c r="G579" s="36"/>
      <c r="H579" s="36"/>
      <c r="I579" s="36"/>
      <c r="J579" s="36">
        <v>23.0869999999999</v>
      </c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</row>
    <row r="580" spans="1:35" customFormat="1" x14ac:dyDescent="0.15">
      <c r="A580" t="s">
        <v>46</v>
      </c>
      <c r="B580" t="s">
        <v>56</v>
      </c>
      <c r="C580" t="s">
        <v>65</v>
      </c>
      <c r="D580">
        <v>2025</v>
      </c>
      <c r="E580">
        <v>1</v>
      </c>
      <c r="F580" s="36"/>
      <c r="G580" s="36"/>
      <c r="H580" s="36"/>
      <c r="I580" s="36"/>
      <c r="J580" s="36"/>
      <c r="K580" s="36">
        <v>24.321999999999999</v>
      </c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</row>
    <row r="581" spans="1:35" customFormat="1" x14ac:dyDescent="0.15">
      <c r="A581" t="s">
        <v>46</v>
      </c>
      <c r="B581" t="s">
        <v>56</v>
      </c>
      <c r="C581" t="s">
        <v>65</v>
      </c>
      <c r="D581">
        <v>2026</v>
      </c>
      <c r="E581">
        <v>1</v>
      </c>
      <c r="F581" s="36"/>
      <c r="G581" s="36"/>
      <c r="H581" s="36"/>
      <c r="I581" s="36"/>
      <c r="J581" s="36"/>
      <c r="K581" s="36"/>
      <c r="L581" s="36">
        <v>25.888000000000002</v>
      </c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</row>
    <row r="582" spans="1:35" customFormat="1" x14ac:dyDescent="0.15">
      <c r="A582" t="s">
        <v>46</v>
      </c>
      <c r="B582" t="s">
        <v>56</v>
      </c>
      <c r="C582" t="s">
        <v>65</v>
      </c>
      <c r="D582">
        <v>2027</v>
      </c>
      <c r="E582">
        <v>1</v>
      </c>
      <c r="F582" s="36"/>
      <c r="G582" s="36"/>
      <c r="H582" s="36"/>
      <c r="I582" s="36"/>
      <c r="J582" s="36"/>
      <c r="K582" s="36"/>
      <c r="L582" s="36"/>
      <c r="M582" s="36">
        <v>27.24</v>
      </c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</row>
    <row r="583" spans="1:35" customFormat="1" x14ac:dyDescent="0.15">
      <c r="A583" t="s">
        <v>46</v>
      </c>
      <c r="B583" t="s">
        <v>56</v>
      </c>
      <c r="C583" t="s">
        <v>65</v>
      </c>
      <c r="D583">
        <v>2028</v>
      </c>
      <c r="E583">
        <v>1</v>
      </c>
      <c r="F583" s="36"/>
      <c r="G583" s="36"/>
      <c r="H583" s="36"/>
      <c r="I583" s="36"/>
      <c r="J583" s="36"/>
      <c r="K583" s="36"/>
      <c r="L583" s="36"/>
      <c r="M583" s="36"/>
      <c r="N583" s="36">
        <v>28.386999999999901</v>
      </c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</row>
    <row r="584" spans="1:35" customFormat="1" x14ac:dyDescent="0.15">
      <c r="A584" t="s">
        <v>46</v>
      </c>
      <c r="B584" t="s">
        <v>56</v>
      </c>
      <c r="C584" t="s">
        <v>65</v>
      </c>
      <c r="D584">
        <v>2029</v>
      </c>
      <c r="E584">
        <v>1</v>
      </c>
      <c r="F584" s="36"/>
      <c r="G584" s="36"/>
      <c r="H584" s="36"/>
      <c r="I584" s="36"/>
      <c r="J584" s="36"/>
      <c r="K584" s="36"/>
      <c r="L584" s="36"/>
      <c r="M584" s="36"/>
      <c r="N584" s="36"/>
      <c r="O584" s="36">
        <v>29.692999999999898</v>
      </c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</row>
    <row r="585" spans="1:35" customFormat="1" x14ac:dyDescent="0.15">
      <c r="A585" t="s">
        <v>46</v>
      </c>
      <c r="B585" t="s">
        <v>56</v>
      </c>
      <c r="C585" t="s">
        <v>65</v>
      </c>
      <c r="D585">
        <v>2030</v>
      </c>
      <c r="E585">
        <v>1</v>
      </c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>
        <v>30.521999999999998</v>
      </c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</row>
    <row r="586" spans="1:35" customFormat="1" x14ac:dyDescent="0.15">
      <c r="A586" t="s">
        <v>46</v>
      </c>
      <c r="B586" t="s">
        <v>56</v>
      </c>
      <c r="C586" t="s">
        <v>65</v>
      </c>
      <c r="D586">
        <v>2031</v>
      </c>
      <c r="E586">
        <v>1</v>
      </c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>
        <v>31.32</v>
      </c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</row>
    <row r="587" spans="1:35" customFormat="1" x14ac:dyDescent="0.15">
      <c r="A587" t="s">
        <v>46</v>
      </c>
      <c r="B587" t="s">
        <v>56</v>
      </c>
      <c r="C587" t="s">
        <v>65</v>
      </c>
      <c r="D587">
        <v>2032</v>
      </c>
      <c r="E587">
        <v>1</v>
      </c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>
        <v>32.234000000000002</v>
      </c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</row>
    <row r="588" spans="1:35" customFormat="1" x14ac:dyDescent="0.15">
      <c r="A588" t="s">
        <v>46</v>
      </c>
      <c r="B588" t="s">
        <v>56</v>
      </c>
      <c r="C588" t="s">
        <v>65</v>
      </c>
      <c r="D588">
        <v>2033</v>
      </c>
      <c r="E588">
        <v>1</v>
      </c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>
        <v>32.419999999999902</v>
      </c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</row>
    <row r="589" spans="1:35" customFormat="1" x14ac:dyDescent="0.15">
      <c r="A589" t="s">
        <v>46</v>
      </c>
      <c r="B589" t="s">
        <v>56</v>
      </c>
      <c r="C589" t="s">
        <v>65</v>
      </c>
      <c r="D589">
        <v>2034</v>
      </c>
      <c r="E589">
        <v>1</v>
      </c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>
        <v>32.979999999999897</v>
      </c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</row>
    <row r="590" spans="1:35" customFormat="1" x14ac:dyDescent="0.15">
      <c r="A590" t="s">
        <v>46</v>
      </c>
      <c r="B590" t="s">
        <v>56</v>
      </c>
      <c r="C590" t="s">
        <v>65</v>
      </c>
      <c r="D590">
        <v>2035</v>
      </c>
      <c r="E590">
        <v>1</v>
      </c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>
        <v>12.3253019178628</v>
      </c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</row>
    <row r="591" spans="1:35" customFormat="1" x14ac:dyDescent="0.15">
      <c r="A591" t="s">
        <v>46</v>
      </c>
      <c r="B591" t="s">
        <v>56</v>
      </c>
      <c r="C591" t="s">
        <v>64</v>
      </c>
      <c r="D591">
        <v>2035</v>
      </c>
      <c r="E591">
        <v>1</v>
      </c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>
        <v>20.893698082137199</v>
      </c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</row>
    <row r="592" spans="1:35" customFormat="1" x14ac:dyDescent="0.15">
      <c r="A592" t="s">
        <v>46</v>
      </c>
      <c r="B592" t="s">
        <v>56</v>
      </c>
      <c r="C592" t="s">
        <v>64</v>
      </c>
      <c r="D592">
        <v>2036</v>
      </c>
      <c r="E592">
        <v>1</v>
      </c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>
        <v>32.784999999999897</v>
      </c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</row>
    <row r="593" spans="1:35" customFormat="1" x14ac:dyDescent="0.15">
      <c r="A593" t="s">
        <v>46</v>
      </c>
      <c r="B593" t="s">
        <v>56</v>
      </c>
      <c r="C593" t="s">
        <v>64</v>
      </c>
      <c r="D593">
        <v>2037</v>
      </c>
      <c r="E593">
        <v>1</v>
      </c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>
        <v>33.174999999999997</v>
      </c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</row>
    <row r="594" spans="1:35" customFormat="1" x14ac:dyDescent="0.15">
      <c r="A594" t="s">
        <v>46</v>
      </c>
      <c r="B594" t="s">
        <v>56</v>
      </c>
      <c r="C594" t="s">
        <v>64</v>
      </c>
      <c r="D594">
        <v>2038</v>
      </c>
      <c r="E594">
        <v>1</v>
      </c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>
        <v>33.010999999999903</v>
      </c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</row>
    <row r="595" spans="1:35" customFormat="1" x14ac:dyDescent="0.15">
      <c r="A595" t="s">
        <v>46</v>
      </c>
      <c r="B595" t="s">
        <v>56</v>
      </c>
      <c r="C595" t="s">
        <v>64</v>
      </c>
      <c r="D595">
        <v>2039</v>
      </c>
      <c r="E595">
        <v>1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>
        <v>33.1009999999998</v>
      </c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</row>
    <row r="596" spans="1:35" customFormat="1" x14ac:dyDescent="0.15">
      <c r="A596" t="s">
        <v>46</v>
      </c>
      <c r="B596" t="s">
        <v>56</v>
      </c>
      <c r="C596" t="s">
        <v>64</v>
      </c>
      <c r="D596">
        <v>2040</v>
      </c>
      <c r="E596">
        <v>1</v>
      </c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>
        <v>33.261999999999901</v>
      </c>
      <c r="AA596" s="36"/>
      <c r="AB596" s="36"/>
      <c r="AC596" s="36"/>
      <c r="AD596" s="36"/>
      <c r="AE596" s="36"/>
      <c r="AF596" s="36"/>
      <c r="AG596" s="36"/>
      <c r="AH596" s="36"/>
      <c r="AI596" s="36"/>
    </row>
    <row r="597" spans="1:35" customFormat="1" x14ac:dyDescent="0.15">
      <c r="A597" t="s">
        <v>46</v>
      </c>
      <c r="B597" t="s">
        <v>56</v>
      </c>
      <c r="C597" t="s">
        <v>64</v>
      </c>
      <c r="D597">
        <v>2041</v>
      </c>
      <c r="E597">
        <v>1</v>
      </c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>
        <v>33.4570000000001</v>
      </c>
      <c r="AB597" s="36"/>
      <c r="AC597" s="36"/>
      <c r="AD597" s="36"/>
      <c r="AE597" s="36"/>
      <c r="AF597" s="36"/>
      <c r="AG597" s="36"/>
      <c r="AH597" s="36"/>
      <c r="AI597" s="36"/>
    </row>
    <row r="598" spans="1:35" customFormat="1" x14ac:dyDescent="0.15">
      <c r="A598" t="s">
        <v>46</v>
      </c>
      <c r="B598" t="s">
        <v>56</v>
      </c>
      <c r="C598" t="s">
        <v>64</v>
      </c>
      <c r="D598">
        <v>2042</v>
      </c>
      <c r="E598">
        <v>1</v>
      </c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>
        <v>33.343000000000004</v>
      </c>
      <c r="AC598" s="36"/>
      <c r="AD598" s="36"/>
      <c r="AE598" s="36"/>
      <c r="AF598" s="36"/>
      <c r="AG598" s="36"/>
      <c r="AH598" s="36"/>
      <c r="AI598" s="36"/>
    </row>
    <row r="599" spans="1:35" customFormat="1" x14ac:dyDescent="0.15">
      <c r="A599" t="s">
        <v>46</v>
      </c>
      <c r="B599" t="s">
        <v>56</v>
      </c>
      <c r="C599" t="s">
        <v>64</v>
      </c>
      <c r="D599">
        <v>2043</v>
      </c>
      <c r="E599">
        <v>1</v>
      </c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>
        <v>34.071999999999797</v>
      </c>
      <c r="AD599" s="36"/>
      <c r="AE599" s="36"/>
      <c r="AF599" s="36"/>
      <c r="AG599" s="36"/>
      <c r="AH599" s="36"/>
      <c r="AI599" s="36"/>
    </row>
    <row r="600" spans="1:35" customFormat="1" x14ac:dyDescent="0.15">
      <c r="A600" t="s">
        <v>46</v>
      </c>
      <c r="B600" t="s">
        <v>56</v>
      </c>
      <c r="C600" t="s">
        <v>64</v>
      </c>
      <c r="D600">
        <v>2044</v>
      </c>
      <c r="E600">
        <v>1</v>
      </c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>
        <v>34.385999999999903</v>
      </c>
      <c r="AE600" s="36"/>
      <c r="AF600" s="36"/>
      <c r="AG600" s="36"/>
      <c r="AH600" s="36"/>
      <c r="AI600" s="36"/>
    </row>
    <row r="601" spans="1:35" customFormat="1" x14ac:dyDescent="0.15">
      <c r="A601" t="s">
        <v>46</v>
      </c>
      <c r="B601" t="s">
        <v>56</v>
      </c>
      <c r="C601" t="s">
        <v>64</v>
      </c>
      <c r="D601">
        <v>2045</v>
      </c>
      <c r="E601">
        <v>1</v>
      </c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>
        <v>35.037999999999897</v>
      </c>
      <c r="AF601" s="36"/>
      <c r="AG601" s="36"/>
      <c r="AH601" s="36"/>
      <c r="AI601" s="36"/>
    </row>
    <row r="602" spans="1:35" customFormat="1" x14ac:dyDescent="0.15">
      <c r="A602" t="s">
        <v>46</v>
      </c>
      <c r="B602" t="s">
        <v>55</v>
      </c>
      <c r="C602" t="s">
        <v>66</v>
      </c>
      <c r="D602">
        <v>2020</v>
      </c>
      <c r="E602">
        <v>0</v>
      </c>
      <c r="F602" s="36">
        <v>31.940999999999999</v>
      </c>
      <c r="G602" s="36">
        <v>31.940999999999999</v>
      </c>
      <c r="H602" s="36">
        <v>31.940999999999999</v>
      </c>
      <c r="I602" s="36">
        <v>31.940999999999999</v>
      </c>
      <c r="J602" s="36">
        <v>31.940999999999999</v>
      </c>
      <c r="K602" s="36">
        <v>31.940999999999999</v>
      </c>
      <c r="L602" s="36">
        <v>31.940999999999999</v>
      </c>
      <c r="M602" s="36">
        <v>31.940999999999999</v>
      </c>
      <c r="N602" s="36">
        <v>31.940999999999999</v>
      </c>
      <c r="O602" s="36">
        <v>31.940999999999999</v>
      </c>
      <c r="P602" s="36">
        <v>31.940999999999999</v>
      </c>
      <c r="Q602" s="36">
        <v>31.940999999999999</v>
      </c>
      <c r="R602" s="36">
        <v>31.940999999999999</v>
      </c>
      <c r="S602" s="36">
        <v>31.940999999999999</v>
      </c>
      <c r="T602" s="36">
        <v>31.940999999999999</v>
      </c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</row>
    <row r="603" spans="1:35" customFormat="1" x14ac:dyDescent="0.15">
      <c r="A603" t="s">
        <v>46</v>
      </c>
      <c r="B603" t="s">
        <v>55</v>
      </c>
      <c r="C603" t="s">
        <v>66</v>
      </c>
      <c r="D603">
        <v>2021</v>
      </c>
      <c r="E603">
        <v>0</v>
      </c>
      <c r="F603" s="36"/>
      <c r="G603" s="36">
        <v>12.968</v>
      </c>
      <c r="H603" s="36">
        <v>12.968</v>
      </c>
      <c r="I603" s="36">
        <v>12.968</v>
      </c>
      <c r="J603" s="36">
        <v>12.968</v>
      </c>
      <c r="K603" s="36">
        <v>12.968</v>
      </c>
      <c r="L603" s="36">
        <v>12.968</v>
      </c>
      <c r="M603" s="36">
        <v>12.968</v>
      </c>
      <c r="N603" s="36">
        <v>12.968</v>
      </c>
      <c r="O603" s="36">
        <v>12.968</v>
      </c>
      <c r="P603" s="36">
        <v>12.968</v>
      </c>
      <c r="Q603" s="36">
        <v>12.968</v>
      </c>
      <c r="R603" s="36">
        <v>12.968</v>
      </c>
      <c r="S603" s="36">
        <v>12.968</v>
      </c>
      <c r="T603" s="36">
        <v>12.968</v>
      </c>
      <c r="U603" s="36">
        <v>12.968</v>
      </c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</row>
    <row r="604" spans="1:35" customFormat="1" x14ac:dyDescent="0.15">
      <c r="A604" t="s">
        <v>46</v>
      </c>
      <c r="B604" t="s">
        <v>55</v>
      </c>
      <c r="C604" t="s">
        <v>66</v>
      </c>
      <c r="D604">
        <v>2022</v>
      </c>
      <c r="E604">
        <v>0</v>
      </c>
      <c r="F604" s="36"/>
      <c r="G604" s="36"/>
      <c r="H604" s="36">
        <v>9.6929999999999907</v>
      </c>
      <c r="I604" s="36">
        <v>9.6929999999999907</v>
      </c>
      <c r="J604" s="36">
        <v>9.6929999999999907</v>
      </c>
      <c r="K604" s="36">
        <v>9.6929999999999907</v>
      </c>
      <c r="L604" s="36">
        <v>9.6929999999999907</v>
      </c>
      <c r="M604" s="36">
        <v>9.6929999999999907</v>
      </c>
      <c r="N604" s="36">
        <v>9.6929999999999907</v>
      </c>
      <c r="O604" s="36">
        <v>9.6929999999999907</v>
      </c>
      <c r="P604" s="36">
        <v>9.6929999999999907</v>
      </c>
      <c r="Q604" s="36">
        <v>9.6929999999999907</v>
      </c>
      <c r="R604" s="36">
        <v>9.6929999999999907</v>
      </c>
      <c r="S604" s="36">
        <v>9.6929999999999907</v>
      </c>
      <c r="T604" s="36">
        <v>9.6929999999999907</v>
      </c>
      <c r="U604" s="36">
        <v>9.6929999999999907</v>
      </c>
      <c r="V604" s="36">
        <v>9.6929999999999907</v>
      </c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</row>
    <row r="605" spans="1:35" customFormat="1" x14ac:dyDescent="0.15">
      <c r="A605" t="s">
        <v>46</v>
      </c>
      <c r="B605" t="s">
        <v>55</v>
      </c>
      <c r="C605" t="s">
        <v>66</v>
      </c>
      <c r="D605">
        <v>2023</v>
      </c>
      <c r="E605">
        <v>0</v>
      </c>
      <c r="F605" s="36"/>
      <c r="G605" s="36"/>
      <c r="H605" s="36"/>
      <c r="I605" s="36">
        <v>3.13499999999999</v>
      </c>
      <c r="J605" s="36">
        <v>3.13499999999999</v>
      </c>
      <c r="K605" s="36">
        <v>3.13499999999999</v>
      </c>
      <c r="L605" s="36">
        <v>3.13499999999999</v>
      </c>
      <c r="M605" s="36">
        <v>3.13499999999999</v>
      </c>
      <c r="N605" s="36">
        <v>3.13499999999999</v>
      </c>
      <c r="O605" s="36">
        <v>3.13499999999999</v>
      </c>
      <c r="P605" s="36">
        <v>3.13499999999999</v>
      </c>
      <c r="Q605" s="36">
        <v>3.13499999999999</v>
      </c>
      <c r="R605" s="36">
        <v>3.13499999999999</v>
      </c>
      <c r="S605" s="36">
        <v>3.13499999999999</v>
      </c>
      <c r="T605" s="36">
        <v>3.13499999999999</v>
      </c>
      <c r="U605" s="36">
        <v>3.13499999999999</v>
      </c>
      <c r="V605" s="36">
        <v>3.13499999999999</v>
      </c>
      <c r="W605" s="36">
        <v>3.13499999999999</v>
      </c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</row>
    <row r="606" spans="1:35" customFormat="1" x14ac:dyDescent="0.15">
      <c r="A606" t="s">
        <v>46</v>
      </c>
      <c r="B606" t="s">
        <v>55</v>
      </c>
      <c r="C606" t="s">
        <v>66</v>
      </c>
      <c r="D606">
        <v>2024</v>
      </c>
      <c r="E606">
        <v>0</v>
      </c>
      <c r="F606" s="36"/>
      <c r="G606" s="36"/>
      <c r="H606" s="36"/>
      <c r="I606" s="36"/>
      <c r="J606" s="36">
        <v>3.73199999999999</v>
      </c>
      <c r="K606" s="36">
        <v>3.73199999999999</v>
      </c>
      <c r="L606" s="36">
        <v>3.73199999999999</v>
      </c>
      <c r="M606" s="36">
        <v>3.73199999999999</v>
      </c>
      <c r="N606" s="36">
        <v>3.73199999999999</v>
      </c>
      <c r="O606" s="36">
        <v>3.73199999999999</v>
      </c>
      <c r="P606" s="36">
        <v>3.73199999999999</v>
      </c>
      <c r="Q606" s="36">
        <v>3.73199999999999</v>
      </c>
      <c r="R606" s="36">
        <v>3.73199999999999</v>
      </c>
      <c r="S606" s="36">
        <v>3.73199999999999</v>
      </c>
      <c r="T606" s="36">
        <v>3.73199999999999</v>
      </c>
      <c r="U606" s="36">
        <v>3.73199999999999</v>
      </c>
      <c r="V606" s="36">
        <v>3.73199999999999</v>
      </c>
      <c r="W606" s="36">
        <v>3.73199999999999</v>
      </c>
      <c r="X606" s="36">
        <v>3.73199999999999</v>
      </c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</row>
    <row r="607" spans="1:35" customFormat="1" x14ac:dyDescent="0.15">
      <c r="A607" t="s">
        <v>46</v>
      </c>
      <c r="B607" t="s">
        <v>55</v>
      </c>
      <c r="C607" t="s">
        <v>66</v>
      </c>
      <c r="D607">
        <v>2025</v>
      </c>
      <c r="E607">
        <v>0</v>
      </c>
      <c r="F607" s="36"/>
      <c r="G607" s="36"/>
      <c r="H607" s="36"/>
      <c r="I607" s="36"/>
      <c r="J607" s="36"/>
      <c r="K607" s="36">
        <v>4.5420000000000096</v>
      </c>
      <c r="L607" s="36">
        <v>4.5420000000000096</v>
      </c>
      <c r="M607" s="36">
        <v>4.5420000000000096</v>
      </c>
      <c r="N607" s="36">
        <v>4.5420000000000096</v>
      </c>
      <c r="O607" s="36">
        <v>4.5420000000000096</v>
      </c>
      <c r="P607" s="36">
        <v>4.5420000000000096</v>
      </c>
      <c r="Q607" s="36">
        <v>4.5420000000000096</v>
      </c>
      <c r="R607" s="36">
        <v>4.5420000000000096</v>
      </c>
      <c r="S607" s="36">
        <v>4.5420000000000096</v>
      </c>
      <c r="T607" s="36">
        <v>4.5420000000000096</v>
      </c>
      <c r="U607" s="36">
        <v>4.5420000000000096</v>
      </c>
      <c r="V607" s="36">
        <v>4.5420000000000096</v>
      </c>
      <c r="W607" s="36">
        <v>4.5420000000000096</v>
      </c>
      <c r="X607" s="36">
        <v>4.5420000000000096</v>
      </c>
      <c r="Y607" s="36">
        <v>4.5420000000000096</v>
      </c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</row>
    <row r="608" spans="1:35" customFormat="1" x14ac:dyDescent="0.15">
      <c r="A608" t="s">
        <v>46</v>
      </c>
      <c r="B608" t="s">
        <v>55</v>
      </c>
      <c r="C608" t="s">
        <v>66</v>
      </c>
      <c r="D608">
        <v>2026</v>
      </c>
      <c r="E608">
        <v>0</v>
      </c>
      <c r="F608" s="36"/>
      <c r="G608" s="36"/>
      <c r="H608" s="36"/>
      <c r="I608" s="36"/>
      <c r="J608" s="36"/>
      <c r="K608" s="36"/>
      <c r="L608" s="36">
        <v>5.3239999999999901</v>
      </c>
      <c r="M608" s="36">
        <v>5.3239999999999901</v>
      </c>
      <c r="N608" s="36">
        <v>5.3239999999999901</v>
      </c>
      <c r="O608" s="36">
        <v>5.3239999999999901</v>
      </c>
      <c r="P608" s="36">
        <v>5.3239999999999901</v>
      </c>
      <c r="Q608" s="36">
        <v>5.3239999999999901</v>
      </c>
      <c r="R608" s="36">
        <v>5.3239999999999901</v>
      </c>
      <c r="S608" s="36">
        <v>5.3239999999999901</v>
      </c>
      <c r="T608" s="36">
        <v>5.3239999999999901</v>
      </c>
      <c r="U608" s="36">
        <v>5.3239999999999901</v>
      </c>
      <c r="V608" s="36">
        <v>5.3239999999999901</v>
      </c>
      <c r="W608" s="36">
        <v>5.3239999999999901</v>
      </c>
      <c r="X608" s="36">
        <v>5.3239999999999901</v>
      </c>
      <c r="Y608" s="36">
        <v>5.3239999999999901</v>
      </c>
      <c r="Z608" s="36">
        <v>5.3239999999999901</v>
      </c>
      <c r="AA608" s="36"/>
      <c r="AB608" s="36"/>
      <c r="AC608" s="36"/>
      <c r="AD608" s="36"/>
      <c r="AE608" s="36"/>
      <c r="AF608" s="36"/>
      <c r="AG608" s="36"/>
      <c r="AH608" s="36"/>
      <c r="AI608" s="36"/>
    </row>
    <row r="609" spans="1:35" customFormat="1" x14ac:dyDescent="0.15">
      <c r="A609" t="s">
        <v>46</v>
      </c>
      <c r="B609" t="s">
        <v>55</v>
      </c>
      <c r="C609" t="s">
        <v>66</v>
      </c>
      <c r="D609">
        <v>2027</v>
      </c>
      <c r="E609">
        <v>0</v>
      </c>
      <c r="F609" s="36"/>
      <c r="G609" s="36"/>
      <c r="H609" s="36"/>
      <c r="I609" s="36"/>
      <c r="J609" s="36"/>
      <c r="K609" s="36"/>
      <c r="L609" s="36"/>
      <c r="M609" s="36">
        <v>6.1149999999999904</v>
      </c>
      <c r="N609" s="36">
        <v>6.1149999999999904</v>
      </c>
      <c r="O609" s="36">
        <v>6.1149999999999904</v>
      </c>
      <c r="P609" s="36">
        <v>6.1149999999999904</v>
      </c>
      <c r="Q609" s="36">
        <v>6.1149999999999904</v>
      </c>
      <c r="R609" s="36">
        <v>6.1149999999999904</v>
      </c>
      <c r="S609" s="36">
        <v>6.1149999999999904</v>
      </c>
      <c r="T609" s="36">
        <v>6.1149999999999904</v>
      </c>
      <c r="U609" s="36">
        <v>6.1149999999999904</v>
      </c>
      <c r="V609" s="36">
        <v>6.1149999999999904</v>
      </c>
      <c r="W609" s="36">
        <v>6.1149999999999904</v>
      </c>
      <c r="X609" s="36">
        <v>6.1149999999999904</v>
      </c>
      <c r="Y609" s="36">
        <v>6.1149999999999904</v>
      </c>
      <c r="Z609" s="36">
        <v>6.1149999999999904</v>
      </c>
      <c r="AA609" s="36">
        <v>6.1149999999999904</v>
      </c>
      <c r="AB609" s="36"/>
      <c r="AC609" s="36"/>
      <c r="AD609" s="36"/>
      <c r="AE609" s="36"/>
      <c r="AF609" s="36"/>
      <c r="AG609" s="36"/>
      <c r="AH609" s="36"/>
      <c r="AI609" s="36"/>
    </row>
    <row r="610" spans="1:35" customFormat="1" x14ac:dyDescent="0.15">
      <c r="A610" t="s">
        <v>46</v>
      </c>
      <c r="B610" t="s">
        <v>55</v>
      </c>
      <c r="C610" t="s">
        <v>66</v>
      </c>
      <c r="D610">
        <v>2028</v>
      </c>
      <c r="E610">
        <v>0</v>
      </c>
      <c r="F610" s="36"/>
      <c r="G610" s="36"/>
      <c r="H610" s="36"/>
      <c r="I610" s="36"/>
      <c r="J610" s="36"/>
      <c r="K610" s="36"/>
      <c r="L610" s="36"/>
      <c r="M610" s="36"/>
      <c r="N610" s="36">
        <v>6.7189999999999896</v>
      </c>
      <c r="O610" s="36">
        <v>6.7189999999999896</v>
      </c>
      <c r="P610" s="36">
        <v>6.7189999999999896</v>
      </c>
      <c r="Q610" s="36">
        <v>6.7189999999999896</v>
      </c>
      <c r="R610" s="36">
        <v>6.7189999999999896</v>
      </c>
      <c r="S610" s="36">
        <v>6.7189999999999896</v>
      </c>
      <c r="T610" s="36">
        <v>6.7189999999999896</v>
      </c>
      <c r="U610" s="36">
        <v>6.7189999999999896</v>
      </c>
      <c r="V610" s="36">
        <v>6.7189999999999896</v>
      </c>
      <c r="W610" s="36">
        <v>6.7189999999999896</v>
      </c>
      <c r="X610" s="36">
        <v>6.7189999999999896</v>
      </c>
      <c r="Y610" s="36">
        <v>6.7189999999999896</v>
      </c>
      <c r="Z610" s="36">
        <v>6.7189999999999896</v>
      </c>
      <c r="AA610" s="36">
        <v>6.7189999999999896</v>
      </c>
      <c r="AB610" s="36">
        <v>6.7189999999999896</v>
      </c>
      <c r="AC610" s="36"/>
      <c r="AD610" s="36"/>
      <c r="AE610" s="36"/>
      <c r="AF610" s="36"/>
      <c r="AG610" s="36"/>
      <c r="AH610" s="36"/>
      <c r="AI610" s="36"/>
    </row>
    <row r="611" spans="1:35" customFormat="1" x14ac:dyDescent="0.15">
      <c r="A611" t="s">
        <v>46</v>
      </c>
      <c r="B611" t="s">
        <v>55</v>
      </c>
      <c r="C611" t="s">
        <v>66</v>
      </c>
      <c r="D611">
        <v>2029</v>
      </c>
      <c r="E611">
        <v>0</v>
      </c>
      <c r="F611" s="36"/>
      <c r="G611" s="36"/>
      <c r="H611" s="36"/>
      <c r="I611" s="36"/>
      <c r="J611" s="36"/>
      <c r="K611" s="36"/>
      <c r="L611" s="36"/>
      <c r="M611" s="36"/>
      <c r="N611" s="36"/>
      <c r="O611" s="36">
        <v>7.3159999999999998</v>
      </c>
      <c r="P611" s="36">
        <v>7.3159999999999998</v>
      </c>
      <c r="Q611" s="36">
        <v>7.3159999999999998</v>
      </c>
      <c r="R611" s="36">
        <v>7.3159999999999998</v>
      </c>
      <c r="S611" s="36">
        <v>7.3159999999999998</v>
      </c>
      <c r="T611" s="36">
        <v>7.3159999999999998</v>
      </c>
      <c r="U611" s="36">
        <v>7.3159999999999998</v>
      </c>
      <c r="V611" s="36">
        <v>7.3159999999999998</v>
      </c>
      <c r="W611" s="36">
        <v>7.3159999999999998</v>
      </c>
      <c r="X611" s="36">
        <v>7.3159999999999998</v>
      </c>
      <c r="Y611" s="36">
        <v>7.3159999999999998</v>
      </c>
      <c r="Z611" s="36">
        <v>7.3159999999999998</v>
      </c>
      <c r="AA611" s="36">
        <v>7.3159999999999998</v>
      </c>
      <c r="AB611" s="36">
        <v>7.3159999999999998</v>
      </c>
      <c r="AC611" s="36">
        <v>7.3159999999999998</v>
      </c>
      <c r="AD611" s="36"/>
      <c r="AE611" s="36"/>
      <c r="AF611" s="36"/>
      <c r="AG611" s="36"/>
      <c r="AH611" s="36"/>
      <c r="AI611" s="36"/>
    </row>
    <row r="612" spans="1:35" customFormat="1" x14ac:dyDescent="0.15">
      <c r="A612" t="s">
        <v>46</v>
      </c>
      <c r="B612" t="s">
        <v>55</v>
      </c>
      <c r="C612" t="s">
        <v>66</v>
      </c>
      <c r="D612">
        <v>2030</v>
      </c>
      <c r="E612">
        <v>0</v>
      </c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>
        <v>7.91300000000001</v>
      </c>
      <c r="Q612" s="36">
        <v>7.91300000000001</v>
      </c>
      <c r="R612" s="36">
        <v>7.91300000000001</v>
      </c>
      <c r="S612" s="36">
        <v>7.91300000000001</v>
      </c>
      <c r="T612" s="36">
        <v>7.91300000000001</v>
      </c>
      <c r="U612" s="36">
        <v>7.91300000000001</v>
      </c>
      <c r="V612" s="36">
        <v>7.91300000000001</v>
      </c>
      <c r="W612" s="36">
        <v>7.91300000000001</v>
      </c>
      <c r="X612" s="36">
        <v>7.91300000000001</v>
      </c>
      <c r="Y612" s="36">
        <v>7.91300000000001</v>
      </c>
      <c r="Z612" s="36">
        <v>7.91300000000001</v>
      </c>
      <c r="AA612" s="36">
        <v>7.91300000000001</v>
      </c>
      <c r="AB612" s="36">
        <v>7.91300000000001</v>
      </c>
      <c r="AC612" s="36">
        <v>7.91300000000001</v>
      </c>
      <c r="AD612" s="36">
        <v>7.91300000000001</v>
      </c>
      <c r="AE612" s="36"/>
      <c r="AF612" s="36"/>
      <c r="AG612" s="36"/>
      <c r="AH612" s="36"/>
      <c r="AI612" s="36"/>
    </row>
    <row r="613" spans="1:35" customFormat="1" x14ac:dyDescent="0.15">
      <c r="A613" t="s">
        <v>46</v>
      </c>
      <c r="B613" t="s">
        <v>55</v>
      </c>
      <c r="C613" t="s">
        <v>66</v>
      </c>
      <c r="D613">
        <v>2031</v>
      </c>
      <c r="E613">
        <v>0</v>
      </c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>
        <v>8.3549999999999898</v>
      </c>
      <c r="R613" s="36">
        <v>8.3549999999999898</v>
      </c>
      <c r="S613" s="36">
        <v>8.3549999999999898</v>
      </c>
      <c r="T613" s="36">
        <v>8.3549999999999898</v>
      </c>
      <c r="U613" s="36">
        <v>8.3549999999999898</v>
      </c>
      <c r="V613" s="36">
        <v>8.3549999999999898</v>
      </c>
      <c r="W613" s="36">
        <v>8.3549999999999898</v>
      </c>
      <c r="X613" s="36">
        <v>8.3549999999999898</v>
      </c>
      <c r="Y613" s="36">
        <v>8.3549999999999898</v>
      </c>
      <c r="Z613" s="36">
        <v>8.3549999999999898</v>
      </c>
      <c r="AA613" s="36">
        <v>8.3549999999999898</v>
      </c>
      <c r="AB613" s="36">
        <v>8.3549999999999898</v>
      </c>
      <c r="AC613" s="36">
        <v>8.3549999999999898</v>
      </c>
      <c r="AD613" s="36">
        <v>8.3549999999999898</v>
      </c>
      <c r="AE613" s="36">
        <v>8.3549999999999898</v>
      </c>
      <c r="AF613" s="36">
        <v>8.3549999999999898</v>
      </c>
      <c r="AG613" s="36">
        <v>8.3549999999999898</v>
      </c>
      <c r="AH613" s="36">
        <v>8.3549999999999898</v>
      </c>
      <c r="AI613" s="36">
        <v>8.3549999999999898</v>
      </c>
    </row>
    <row r="614" spans="1:35" customFormat="1" x14ac:dyDescent="0.15">
      <c r="A614" t="s">
        <v>46</v>
      </c>
      <c r="B614" t="s">
        <v>55</v>
      </c>
      <c r="C614" t="s">
        <v>66</v>
      </c>
      <c r="D614">
        <v>2032</v>
      </c>
      <c r="E614">
        <v>0</v>
      </c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>
        <v>8.7229999999999901</v>
      </c>
      <c r="S614" s="36">
        <v>8.7229999999999901</v>
      </c>
      <c r="T614" s="36">
        <v>8.7229999999999901</v>
      </c>
      <c r="U614" s="36">
        <v>8.7229999999999901</v>
      </c>
      <c r="V614" s="36">
        <v>8.7229999999999901</v>
      </c>
      <c r="W614" s="36">
        <v>8.7229999999999901</v>
      </c>
      <c r="X614" s="36">
        <v>8.7229999999999901</v>
      </c>
      <c r="Y614" s="36">
        <v>8.7229999999999901</v>
      </c>
      <c r="Z614" s="36">
        <v>8.7229999999999901</v>
      </c>
      <c r="AA614" s="36">
        <v>8.7229999999999901</v>
      </c>
      <c r="AB614" s="36">
        <v>8.7229999999999901</v>
      </c>
      <c r="AC614" s="36">
        <v>8.7229999999999901</v>
      </c>
      <c r="AD614" s="36">
        <v>8.7229999999999901</v>
      </c>
      <c r="AE614" s="36">
        <v>8.7229999999999901</v>
      </c>
      <c r="AF614" s="36">
        <v>8.7229999999999901</v>
      </c>
      <c r="AG614" s="36">
        <v>8.7229999999999901</v>
      </c>
      <c r="AH614" s="36">
        <v>8.7229999999999901</v>
      </c>
      <c r="AI614" s="36">
        <v>8.7229999999999901</v>
      </c>
    </row>
    <row r="615" spans="1:35" customFormat="1" x14ac:dyDescent="0.15">
      <c r="A615" t="s">
        <v>46</v>
      </c>
      <c r="B615" t="s">
        <v>55</v>
      </c>
      <c r="C615" t="s">
        <v>66</v>
      </c>
      <c r="D615">
        <v>2033</v>
      </c>
      <c r="E615">
        <v>0</v>
      </c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>
        <v>9.0060000000000002</v>
      </c>
      <c r="T615" s="36">
        <v>9.0060000000000002</v>
      </c>
      <c r="U615" s="36">
        <v>9.0060000000000002</v>
      </c>
      <c r="V615" s="36">
        <v>9.0060000000000002</v>
      </c>
      <c r="W615" s="36">
        <v>9.0060000000000002</v>
      </c>
      <c r="X615" s="36">
        <v>9.0060000000000002</v>
      </c>
      <c r="Y615" s="36">
        <v>9.0060000000000002</v>
      </c>
      <c r="Z615" s="36">
        <v>9.0060000000000002</v>
      </c>
      <c r="AA615" s="36">
        <v>9.0060000000000002</v>
      </c>
      <c r="AB615" s="36">
        <v>9.0060000000000002</v>
      </c>
      <c r="AC615" s="36">
        <v>9.0060000000000002</v>
      </c>
      <c r="AD615" s="36">
        <v>9.0060000000000002</v>
      </c>
      <c r="AE615" s="36">
        <v>9.0060000000000002</v>
      </c>
      <c r="AF615" s="36">
        <v>9.0060000000000002</v>
      </c>
      <c r="AG615" s="36">
        <v>9.0060000000000002</v>
      </c>
      <c r="AH615" s="36">
        <v>9.0060000000000002</v>
      </c>
      <c r="AI615" s="36">
        <v>9.0060000000000002</v>
      </c>
    </row>
    <row r="616" spans="1:35" customFormat="1" x14ac:dyDescent="0.15">
      <c r="A616" t="s">
        <v>46</v>
      </c>
      <c r="B616" t="s">
        <v>55</v>
      </c>
      <c r="C616" t="s">
        <v>66</v>
      </c>
      <c r="D616">
        <v>2034</v>
      </c>
      <c r="E616">
        <v>0</v>
      </c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>
        <v>9.3150000000000102</v>
      </c>
      <c r="U616" s="36">
        <v>9.3150000000000102</v>
      </c>
      <c r="V616" s="36">
        <v>9.3150000000000102</v>
      </c>
      <c r="W616" s="36">
        <v>9.3150000000000102</v>
      </c>
      <c r="X616" s="36">
        <v>9.3150000000000102</v>
      </c>
      <c r="Y616" s="36">
        <v>9.3150000000000102</v>
      </c>
      <c r="Z616" s="36">
        <v>9.3150000000000102</v>
      </c>
      <c r="AA616" s="36">
        <v>9.3150000000000102</v>
      </c>
      <c r="AB616" s="36">
        <v>9.3150000000000102</v>
      </c>
      <c r="AC616" s="36">
        <v>9.3150000000000102</v>
      </c>
      <c r="AD616" s="36">
        <v>9.3150000000000102</v>
      </c>
      <c r="AE616" s="36">
        <v>9.3150000000000102</v>
      </c>
      <c r="AF616" s="36">
        <v>9.3150000000000102</v>
      </c>
      <c r="AG616" s="36">
        <v>9.3150000000000102</v>
      </c>
      <c r="AH616" s="36">
        <v>9.3150000000000102</v>
      </c>
      <c r="AI616" s="36">
        <v>9.3150000000000102</v>
      </c>
    </row>
    <row r="617" spans="1:35" customFormat="1" x14ac:dyDescent="0.15">
      <c r="A617" t="s">
        <v>46</v>
      </c>
      <c r="B617" t="s">
        <v>55</v>
      </c>
      <c r="C617" t="s">
        <v>66</v>
      </c>
      <c r="D617">
        <v>2035</v>
      </c>
      <c r="E617">
        <v>0</v>
      </c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>
        <v>41.430999999999997</v>
      </c>
      <c r="V617" s="36">
        <v>41.430999999999997</v>
      </c>
      <c r="W617" s="36">
        <v>41.430999999999997</v>
      </c>
      <c r="X617" s="36">
        <v>41.430999999999997</v>
      </c>
      <c r="Y617" s="36">
        <v>41.430999999999997</v>
      </c>
      <c r="Z617" s="36">
        <v>41.430999999999997</v>
      </c>
      <c r="AA617" s="36">
        <v>41.430999999999997</v>
      </c>
      <c r="AB617" s="36">
        <v>41.430999999999997</v>
      </c>
      <c r="AC617" s="36">
        <v>41.430999999999997</v>
      </c>
      <c r="AD617" s="36">
        <v>41.430999999999997</v>
      </c>
      <c r="AE617" s="36">
        <v>41.430999999999997</v>
      </c>
      <c r="AF617" s="36">
        <v>41.430999999999997</v>
      </c>
      <c r="AG617" s="36">
        <v>41.430999999999997</v>
      </c>
      <c r="AH617" s="36">
        <v>41.430999999999997</v>
      </c>
      <c r="AI617" s="36">
        <v>41.430999999999997</v>
      </c>
    </row>
    <row r="618" spans="1:35" customFormat="1" x14ac:dyDescent="0.15">
      <c r="A618" t="s">
        <v>46</v>
      </c>
      <c r="B618" t="s">
        <v>55</v>
      </c>
      <c r="C618" t="s">
        <v>66</v>
      </c>
      <c r="D618">
        <v>2036</v>
      </c>
      <c r="E618">
        <v>0</v>
      </c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>
        <v>22.523999999999901</v>
      </c>
      <c r="W618" s="36">
        <v>22.523999999999901</v>
      </c>
      <c r="X618" s="36">
        <v>22.523999999999901</v>
      </c>
      <c r="Y618" s="36">
        <v>22.523999999999901</v>
      </c>
      <c r="Z618" s="36">
        <v>22.523999999999901</v>
      </c>
      <c r="AA618" s="36">
        <v>22.523999999999901</v>
      </c>
      <c r="AB618" s="36">
        <v>22.523999999999901</v>
      </c>
      <c r="AC618" s="36">
        <v>22.523999999999901</v>
      </c>
      <c r="AD618" s="36">
        <v>22.523999999999901</v>
      </c>
      <c r="AE618" s="36">
        <v>22.523999999999901</v>
      </c>
      <c r="AF618" s="36">
        <v>22.523999999999901</v>
      </c>
      <c r="AG618" s="36">
        <v>22.523999999999901</v>
      </c>
      <c r="AH618" s="36">
        <v>22.523999999999901</v>
      </c>
      <c r="AI618" s="36">
        <v>22.523999999999901</v>
      </c>
    </row>
    <row r="619" spans="1:35" customFormat="1" x14ac:dyDescent="0.15">
      <c r="A619" t="s">
        <v>46</v>
      </c>
      <c r="B619" t="s">
        <v>55</v>
      </c>
      <c r="C619" t="s">
        <v>66</v>
      </c>
      <c r="D619">
        <v>2037</v>
      </c>
      <c r="E619">
        <v>0</v>
      </c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>
        <v>19.381</v>
      </c>
      <c r="X619" s="36">
        <v>19.381</v>
      </c>
      <c r="Y619" s="36">
        <v>19.381</v>
      </c>
      <c r="Z619" s="36">
        <v>19.381</v>
      </c>
      <c r="AA619" s="36">
        <v>19.381</v>
      </c>
      <c r="AB619" s="36">
        <v>19.381</v>
      </c>
      <c r="AC619" s="36">
        <v>19.381</v>
      </c>
      <c r="AD619" s="36">
        <v>19.381</v>
      </c>
      <c r="AE619" s="36">
        <v>19.381</v>
      </c>
      <c r="AF619" s="36">
        <v>19.381</v>
      </c>
      <c r="AG619" s="36">
        <v>19.381</v>
      </c>
      <c r="AH619" s="36">
        <v>19.381</v>
      </c>
      <c r="AI619" s="36">
        <v>19.381</v>
      </c>
    </row>
    <row r="620" spans="1:35" customFormat="1" x14ac:dyDescent="0.15">
      <c r="A620" t="s">
        <v>46</v>
      </c>
      <c r="B620" t="s">
        <v>55</v>
      </c>
      <c r="C620" t="s">
        <v>66</v>
      </c>
      <c r="D620">
        <v>2038</v>
      </c>
      <c r="E620">
        <v>0</v>
      </c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>
        <v>12.912000000000001</v>
      </c>
      <c r="Y620" s="36">
        <v>12.912000000000001</v>
      </c>
      <c r="Z620" s="36">
        <v>12.912000000000001</v>
      </c>
      <c r="AA620" s="36">
        <v>12.912000000000001</v>
      </c>
      <c r="AB620" s="36">
        <v>12.912000000000001</v>
      </c>
      <c r="AC620" s="36">
        <v>12.912000000000001</v>
      </c>
      <c r="AD620" s="36">
        <v>12.912000000000001</v>
      </c>
      <c r="AE620" s="36">
        <v>12.912000000000001</v>
      </c>
      <c r="AF620" s="36">
        <v>12.912000000000001</v>
      </c>
      <c r="AG620" s="36">
        <v>12.912000000000001</v>
      </c>
      <c r="AH620" s="36">
        <v>12.912000000000001</v>
      </c>
      <c r="AI620" s="36">
        <v>12.912000000000001</v>
      </c>
    </row>
    <row r="621" spans="1:35" customFormat="1" x14ac:dyDescent="0.15">
      <c r="A621" t="s">
        <v>46</v>
      </c>
      <c r="B621" t="s">
        <v>55</v>
      </c>
      <c r="C621" t="s">
        <v>66</v>
      </c>
      <c r="D621">
        <v>2039</v>
      </c>
      <c r="E621">
        <v>0</v>
      </c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>
        <v>13.5589999999999</v>
      </c>
      <c r="Z621" s="36">
        <v>13.5589999999999</v>
      </c>
      <c r="AA621" s="36">
        <v>13.5589999999999</v>
      </c>
      <c r="AB621" s="36">
        <v>13.5589999999999</v>
      </c>
      <c r="AC621" s="36">
        <v>13.5589999999999</v>
      </c>
      <c r="AD621" s="36">
        <v>13.5589999999999</v>
      </c>
      <c r="AE621" s="36">
        <v>13.5589999999999</v>
      </c>
      <c r="AF621" s="36">
        <v>13.5589999999999</v>
      </c>
      <c r="AG621" s="36">
        <v>13.5589999999999</v>
      </c>
      <c r="AH621" s="36">
        <v>13.5589999999999</v>
      </c>
      <c r="AI621" s="36">
        <v>13.5589999999999</v>
      </c>
    </row>
    <row r="622" spans="1:35" customFormat="1" x14ac:dyDescent="0.15">
      <c r="A622" t="s">
        <v>46</v>
      </c>
      <c r="B622" t="s">
        <v>55</v>
      </c>
      <c r="C622" t="s">
        <v>66</v>
      </c>
      <c r="D622">
        <v>2040</v>
      </c>
      <c r="E622">
        <v>0</v>
      </c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>
        <v>14.416</v>
      </c>
      <c r="AA622" s="36">
        <v>14.416</v>
      </c>
      <c r="AB622" s="36">
        <v>14.416</v>
      </c>
      <c r="AC622" s="36">
        <v>14.416</v>
      </c>
      <c r="AD622" s="36">
        <v>14.416</v>
      </c>
      <c r="AE622" s="36">
        <v>14.416</v>
      </c>
      <c r="AF622" s="36">
        <v>14.416</v>
      </c>
      <c r="AG622" s="36">
        <v>14.416</v>
      </c>
      <c r="AH622" s="36">
        <v>14.416</v>
      </c>
      <c r="AI622" s="36">
        <v>14.416</v>
      </c>
    </row>
    <row r="623" spans="1:35" customFormat="1" x14ac:dyDescent="0.15">
      <c r="A623" t="s">
        <v>46</v>
      </c>
      <c r="B623" t="s">
        <v>55</v>
      </c>
      <c r="C623" t="s">
        <v>66</v>
      </c>
      <c r="D623">
        <v>2041</v>
      </c>
      <c r="E623">
        <v>0</v>
      </c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>
        <v>15.2629999999999</v>
      </c>
      <c r="AB623" s="36">
        <v>15.2629999999999</v>
      </c>
      <c r="AC623" s="36">
        <v>15.2629999999999</v>
      </c>
      <c r="AD623" s="36">
        <v>15.2629999999999</v>
      </c>
      <c r="AE623" s="36">
        <v>15.2629999999999</v>
      </c>
      <c r="AF623" s="36">
        <v>15.2629999999999</v>
      </c>
      <c r="AG623" s="36">
        <v>15.2629999999999</v>
      </c>
      <c r="AH623" s="36">
        <v>15.2629999999999</v>
      </c>
      <c r="AI623" s="36">
        <v>15.2629999999999</v>
      </c>
    </row>
    <row r="624" spans="1:35" customFormat="1" x14ac:dyDescent="0.15">
      <c r="A624" t="s">
        <v>46</v>
      </c>
      <c r="B624" t="s">
        <v>55</v>
      </c>
      <c r="C624" t="s">
        <v>66</v>
      </c>
      <c r="D624">
        <v>2042</v>
      </c>
      <c r="E624">
        <v>0</v>
      </c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>
        <v>16.213000000000001</v>
      </c>
      <c r="AC624" s="36">
        <v>16.213000000000001</v>
      </c>
      <c r="AD624" s="36">
        <v>16.213000000000001</v>
      </c>
      <c r="AE624" s="36">
        <v>16.213000000000001</v>
      </c>
      <c r="AF624" s="36">
        <v>16.213000000000001</v>
      </c>
      <c r="AG624" s="36">
        <v>16.213000000000001</v>
      </c>
      <c r="AH624" s="36">
        <v>16.213000000000001</v>
      </c>
      <c r="AI624" s="36">
        <v>16.213000000000001</v>
      </c>
    </row>
    <row r="625" spans="1:35" customFormat="1" x14ac:dyDescent="0.15">
      <c r="A625" t="s">
        <v>46</v>
      </c>
      <c r="B625" t="s">
        <v>55</v>
      </c>
      <c r="C625" t="s">
        <v>66</v>
      </c>
      <c r="D625">
        <v>2043</v>
      </c>
      <c r="E625">
        <v>0</v>
      </c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>
        <v>16.957000000000001</v>
      </c>
      <c r="AD625" s="36">
        <v>16.957000000000001</v>
      </c>
      <c r="AE625" s="36">
        <v>16.957000000000001</v>
      </c>
      <c r="AF625" s="36">
        <v>16.957000000000001</v>
      </c>
      <c r="AG625" s="36">
        <v>16.957000000000001</v>
      </c>
      <c r="AH625" s="36">
        <v>16.957000000000001</v>
      </c>
      <c r="AI625" s="36">
        <v>16.957000000000001</v>
      </c>
    </row>
    <row r="626" spans="1:35" customFormat="1" x14ac:dyDescent="0.15">
      <c r="A626" t="s">
        <v>46</v>
      </c>
      <c r="B626" t="s">
        <v>55</v>
      </c>
      <c r="C626" t="s">
        <v>66</v>
      </c>
      <c r="D626">
        <v>2044</v>
      </c>
      <c r="E626">
        <v>0</v>
      </c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>
        <v>17.6859999999999</v>
      </c>
      <c r="AE626" s="36">
        <v>17.6859999999999</v>
      </c>
      <c r="AF626" s="36">
        <v>17.6859999999999</v>
      </c>
      <c r="AG626" s="36">
        <v>17.6859999999999</v>
      </c>
      <c r="AH626" s="36">
        <v>17.6859999999999</v>
      </c>
      <c r="AI626" s="36">
        <v>17.6859999999999</v>
      </c>
    </row>
    <row r="627" spans="1:35" customFormat="1" x14ac:dyDescent="0.15">
      <c r="A627" t="s">
        <v>46</v>
      </c>
      <c r="B627" t="s">
        <v>55</v>
      </c>
      <c r="C627" t="s">
        <v>66</v>
      </c>
      <c r="D627">
        <v>2045</v>
      </c>
      <c r="E627">
        <v>0</v>
      </c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>
        <v>18.390999999999899</v>
      </c>
      <c r="AF627" s="36">
        <v>18.390999999999899</v>
      </c>
      <c r="AG627" s="36">
        <v>18.390999999999899</v>
      </c>
      <c r="AH627" s="36">
        <v>18.390999999999899</v>
      </c>
      <c r="AI627" s="36">
        <v>18.390999999999899</v>
      </c>
    </row>
    <row r="628" spans="1:35" customFormat="1" x14ac:dyDescent="0.15">
      <c r="A628" t="s">
        <v>46</v>
      </c>
      <c r="B628" t="s">
        <v>55</v>
      </c>
      <c r="C628" t="s">
        <v>65</v>
      </c>
      <c r="D628">
        <v>2016</v>
      </c>
      <c r="E628">
        <v>1</v>
      </c>
      <c r="F628" s="36">
        <v>180.26399999999899</v>
      </c>
      <c r="G628" s="36">
        <v>180.26399999999899</v>
      </c>
      <c r="H628" s="36">
        <v>180.26399999999899</v>
      </c>
      <c r="I628" s="36">
        <v>180.26399999999899</v>
      </c>
      <c r="J628" s="36">
        <v>180.26399999999899</v>
      </c>
      <c r="K628" s="36">
        <v>180.26399999999899</v>
      </c>
      <c r="L628" s="36">
        <v>180.26399999999899</v>
      </c>
      <c r="M628" s="36">
        <v>180.26399999999899</v>
      </c>
      <c r="N628" s="36">
        <v>180.26399999999899</v>
      </c>
      <c r="O628" s="36">
        <v>180.26399999999899</v>
      </c>
      <c r="P628" s="36">
        <v>180.26399999999899</v>
      </c>
      <c r="Q628" s="36">
        <v>180.26399999999899</v>
      </c>
      <c r="R628" s="36">
        <v>180.26399999999899</v>
      </c>
      <c r="S628" s="36">
        <v>180.26399999999899</v>
      </c>
      <c r="T628" s="36">
        <v>180.26399999999899</v>
      </c>
      <c r="U628" s="36">
        <v>180.26399999999899</v>
      </c>
      <c r="V628" s="36">
        <v>180.26399999999899</v>
      </c>
      <c r="W628" s="36">
        <v>180.26399999999899</v>
      </c>
      <c r="X628" s="36">
        <v>180.26399999999899</v>
      </c>
      <c r="Y628" s="36">
        <v>180.26399999999899</v>
      </c>
      <c r="Z628" s="36">
        <v>180.26399999999899</v>
      </c>
      <c r="AA628" s="36">
        <v>180.26399999999899</v>
      </c>
      <c r="AB628" s="36">
        <v>180.26399999999899</v>
      </c>
      <c r="AC628" s="36">
        <v>180.26399999999899</v>
      </c>
      <c r="AD628" s="36">
        <v>180.26399999999899</v>
      </c>
      <c r="AE628" s="36">
        <v>180.26399999999899</v>
      </c>
      <c r="AF628" s="36">
        <v>180.26399999999899</v>
      </c>
      <c r="AG628" s="36">
        <v>180.26399999999899</v>
      </c>
      <c r="AH628" s="36">
        <v>180.26399999999899</v>
      </c>
      <c r="AI628" s="36">
        <v>180.26399999999899</v>
      </c>
    </row>
    <row r="629" spans="1:35" customFormat="1" x14ac:dyDescent="0.15">
      <c r="A629" t="s">
        <v>46</v>
      </c>
      <c r="B629" t="s">
        <v>55</v>
      </c>
      <c r="C629" t="s">
        <v>65</v>
      </c>
      <c r="D629">
        <v>2020</v>
      </c>
      <c r="E629">
        <v>1</v>
      </c>
      <c r="F629" s="36">
        <v>118.336</v>
      </c>
      <c r="G629" s="36">
        <v>118.336</v>
      </c>
      <c r="H629" s="36">
        <v>118.336</v>
      </c>
      <c r="I629" s="36">
        <v>118.336</v>
      </c>
      <c r="J629" s="36">
        <v>118.336</v>
      </c>
      <c r="K629" s="36">
        <v>118.336</v>
      </c>
      <c r="L629" s="36">
        <v>118.336</v>
      </c>
      <c r="M629" s="36">
        <v>118.336</v>
      </c>
      <c r="N629" s="36">
        <v>118.336</v>
      </c>
      <c r="O629" s="36">
        <v>118.336</v>
      </c>
      <c r="P629" s="36">
        <v>118.336</v>
      </c>
      <c r="Q629" s="36">
        <v>118.336</v>
      </c>
      <c r="R629" s="36">
        <v>118.336</v>
      </c>
      <c r="S629" s="36">
        <v>118.336</v>
      </c>
      <c r="T629" s="36">
        <v>118.336</v>
      </c>
      <c r="U629" s="36">
        <v>118.336</v>
      </c>
      <c r="V629" s="36">
        <v>118.336</v>
      </c>
      <c r="W629" s="36">
        <v>118.336</v>
      </c>
      <c r="X629" s="36">
        <v>118.336</v>
      </c>
      <c r="Y629" s="36">
        <v>118.336</v>
      </c>
      <c r="Z629" s="36">
        <v>118.336</v>
      </c>
      <c r="AA629" s="36">
        <v>118.336</v>
      </c>
      <c r="AB629" s="36">
        <v>118.336</v>
      </c>
      <c r="AC629" s="36">
        <v>118.336</v>
      </c>
      <c r="AD629" s="36">
        <v>118.336</v>
      </c>
      <c r="AE629" s="36">
        <v>118.336</v>
      </c>
      <c r="AF629" s="36">
        <v>118.336</v>
      </c>
      <c r="AG629" s="36">
        <v>118.336</v>
      </c>
      <c r="AH629" s="36">
        <v>118.336</v>
      </c>
      <c r="AI629" s="36">
        <v>118.336</v>
      </c>
    </row>
    <row r="630" spans="1:35" customFormat="1" x14ac:dyDescent="0.15">
      <c r="A630" t="s">
        <v>46</v>
      </c>
      <c r="B630" t="s">
        <v>55</v>
      </c>
      <c r="C630" t="s">
        <v>65</v>
      </c>
      <c r="D630">
        <v>2021</v>
      </c>
      <c r="E630">
        <v>1</v>
      </c>
      <c r="F630" s="36"/>
      <c r="G630" s="36">
        <v>29.5099999999997</v>
      </c>
      <c r="H630" s="36">
        <v>29.5099999999997</v>
      </c>
      <c r="I630" s="36">
        <v>29.5099999999997</v>
      </c>
      <c r="J630" s="36">
        <v>29.5099999999997</v>
      </c>
      <c r="K630" s="36">
        <v>29.5099999999997</v>
      </c>
      <c r="L630" s="36">
        <v>29.5099999999997</v>
      </c>
      <c r="M630" s="36">
        <v>29.5099999999997</v>
      </c>
      <c r="N630" s="36">
        <v>29.5099999999997</v>
      </c>
      <c r="O630" s="36">
        <v>29.5099999999997</v>
      </c>
      <c r="P630" s="36">
        <v>29.5099999999997</v>
      </c>
      <c r="Q630" s="36">
        <v>29.5099999999997</v>
      </c>
      <c r="R630" s="36">
        <v>29.5099999999997</v>
      </c>
      <c r="S630" s="36">
        <v>29.5099999999997</v>
      </c>
      <c r="T630" s="36">
        <v>29.5099999999997</v>
      </c>
      <c r="U630" s="36">
        <v>29.5099999999997</v>
      </c>
      <c r="V630" s="36">
        <v>29.5099999999997</v>
      </c>
      <c r="W630" s="36">
        <v>29.5099999999997</v>
      </c>
      <c r="X630" s="36">
        <v>29.5099999999997</v>
      </c>
      <c r="Y630" s="36">
        <v>29.5099999999997</v>
      </c>
      <c r="Z630" s="36">
        <v>29.5099999999997</v>
      </c>
      <c r="AA630" s="36">
        <v>29.5099999999997</v>
      </c>
      <c r="AB630" s="36">
        <v>29.5099999999997</v>
      </c>
      <c r="AC630" s="36">
        <v>29.5099999999997</v>
      </c>
      <c r="AD630" s="36">
        <v>29.5099999999997</v>
      </c>
      <c r="AE630" s="36">
        <v>29.5099999999997</v>
      </c>
      <c r="AF630" s="36">
        <v>29.5099999999997</v>
      </c>
      <c r="AG630" s="36">
        <v>29.5099999999997</v>
      </c>
      <c r="AH630" s="36">
        <v>29.5099999999997</v>
      </c>
      <c r="AI630" s="36">
        <v>29.5099999999997</v>
      </c>
    </row>
    <row r="631" spans="1:35" customFormat="1" x14ac:dyDescent="0.15">
      <c r="A631" t="s">
        <v>46</v>
      </c>
      <c r="B631" t="s">
        <v>55</v>
      </c>
      <c r="C631" t="s">
        <v>65</v>
      </c>
      <c r="D631">
        <v>2022</v>
      </c>
      <c r="E631">
        <v>1</v>
      </c>
      <c r="F631" s="36"/>
      <c r="G631" s="36"/>
      <c r="H631" s="36">
        <v>22.835000000000001</v>
      </c>
      <c r="I631" s="36">
        <v>22.835000000000001</v>
      </c>
      <c r="J631" s="36">
        <v>22.835000000000001</v>
      </c>
      <c r="K631" s="36">
        <v>22.835000000000001</v>
      </c>
      <c r="L631" s="36">
        <v>22.835000000000001</v>
      </c>
      <c r="M631" s="36">
        <v>22.835000000000001</v>
      </c>
      <c r="N631" s="36">
        <v>22.835000000000001</v>
      </c>
      <c r="O631" s="36">
        <v>22.835000000000001</v>
      </c>
      <c r="P631" s="36">
        <v>22.835000000000001</v>
      </c>
      <c r="Q631" s="36">
        <v>22.835000000000001</v>
      </c>
      <c r="R631" s="36">
        <v>22.835000000000001</v>
      </c>
      <c r="S631" s="36">
        <v>22.835000000000001</v>
      </c>
      <c r="T631" s="36">
        <v>22.835000000000001</v>
      </c>
      <c r="U631" s="36">
        <v>22.835000000000001</v>
      </c>
      <c r="V631" s="36">
        <v>22.835000000000001</v>
      </c>
      <c r="W631" s="36">
        <v>22.835000000000001</v>
      </c>
      <c r="X631" s="36">
        <v>22.835000000000001</v>
      </c>
      <c r="Y631" s="36">
        <v>22.835000000000001</v>
      </c>
      <c r="Z631" s="36">
        <v>22.835000000000001</v>
      </c>
      <c r="AA631" s="36">
        <v>22.835000000000001</v>
      </c>
      <c r="AB631" s="36">
        <v>22.835000000000001</v>
      </c>
      <c r="AC631" s="36">
        <v>22.835000000000001</v>
      </c>
      <c r="AD631" s="36">
        <v>22.835000000000001</v>
      </c>
      <c r="AE631" s="36">
        <v>22.835000000000001</v>
      </c>
      <c r="AF631" s="36">
        <v>22.835000000000001</v>
      </c>
      <c r="AG631" s="36">
        <v>22.835000000000001</v>
      </c>
      <c r="AH631" s="36">
        <v>22.835000000000001</v>
      </c>
      <c r="AI631" s="36">
        <v>22.835000000000001</v>
      </c>
    </row>
    <row r="632" spans="1:35" customFormat="1" x14ac:dyDescent="0.15">
      <c r="A632" t="s">
        <v>46</v>
      </c>
      <c r="B632" t="s">
        <v>55</v>
      </c>
      <c r="C632" t="s">
        <v>65</v>
      </c>
      <c r="D632">
        <v>2023</v>
      </c>
      <c r="E632">
        <v>1</v>
      </c>
      <c r="F632" s="36"/>
      <c r="G632" s="36"/>
      <c r="H632" s="36"/>
      <c r="I632" s="36">
        <v>19.167999999999999</v>
      </c>
      <c r="J632" s="36">
        <v>19.167999999999999</v>
      </c>
      <c r="K632" s="36">
        <v>19.167999999999999</v>
      </c>
      <c r="L632" s="36">
        <v>19.167999999999999</v>
      </c>
      <c r="M632" s="36">
        <v>19.167999999999999</v>
      </c>
      <c r="N632" s="36">
        <v>19.167999999999999</v>
      </c>
      <c r="O632" s="36">
        <v>19.167999999999999</v>
      </c>
      <c r="P632" s="36">
        <v>19.167999999999999</v>
      </c>
      <c r="Q632" s="36">
        <v>19.167999999999999</v>
      </c>
      <c r="R632" s="36">
        <v>19.167999999999999</v>
      </c>
      <c r="S632" s="36">
        <v>19.167999999999999</v>
      </c>
      <c r="T632" s="36">
        <v>19.167999999999999</v>
      </c>
      <c r="U632" s="36">
        <v>19.167999999999999</v>
      </c>
      <c r="V632" s="36">
        <v>19.167999999999999</v>
      </c>
      <c r="W632" s="36">
        <v>19.167999999999999</v>
      </c>
      <c r="X632" s="36">
        <v>19.167999999999999</v>
      </c>
      <c r="Y632" s="36">
        <v>19.167999999999999</v>
      </c>
      <c r="Z632" s="36">
        <v>19.167999999999999</v>
      </c>
      <c r="AA632" s="36">
        <v>19.167999999999999</v>
      </c>
      <c r="AB632" s="36">
        <v>19.167999999999999</v>
      </c>
      <c r="AC632" s="36">
        <v>19.167999999999999</v>
      </c>
      <c r="AD632" s="36">
        <v>19.167999999999999</v>
      </c>
      <c r="AE632" s="36">
        <v>19.167999999999999</v>
      </c>
      <c r="AF632" s="36">
        <v>19.167999999999999</v>
      </c>
      <c r="AG632" s="36">
        <v>19.167999999999999</v>
      </c>
      <c r="AH632" s="36">
        <v>19.167999999999999</v>
      </c>
      <c r="AI632" s="36">
        <v>19.167999999999999</v>
      </c>
    </row>
    <row r="633" spans="1:35" customFormat="1" x14ac:dyDescent="0.15">
      <c r="A633" t="s">
        <v>46</v>
      </c>
      <c r="B633" t="s">
        <v>55</v>
      </c>
      <c r="C633" t="s">
        <v>65</v>
      </c>
      <c r="D633">
        <v>2024</v>
      </c>
      <c r="E633">
        <v>1</v>
      </c>
      <c r="F633" s="36"/>
      <c r="G633" s="36"/>
      <c r="H633" s="36"/>
      <c r="I633" s="36"/>
      <c r="J633" s="36">
        <v>23.0869999999999</v>
      </c>
      <c r="K633" s="36">
        <v>23.0869999999999</v>
      </c>
      <c r="L633" s="36">
        <v>23.0869999999999</v>
      </c>
      <c r="M633" s="36">
        <v>23.0869999999999</v>
      </c>
      <c r="N633" s="36">
        <v>23.0869999999999</v>
      </c>
      <c r="O633" s="36">
        <v>23.0869999999999</v>
      </c>
      <c r="P633" s="36">
        <v>23.0869999999999</v>
      </c>
      <c r="Q633" s="36">
        <v>23.0869999999999</v>
      </c>
      <c r="R633" s="36">
        <v>23.0869999999999</v>
      </c>
      <c r="S633" s="36">
        <v>23.0869999999999</v>
      </c>
      <c r="T633" s="36">
        <v>23.0869999999999</v>
      </c>
      <c r="U633" s="36">
        <v>23.0869999999999</v>
      </c>
      <c r="V633" s="36">
        <v>23.0869999999999</v>
      </c>
      <c r="W633" s="36">
        <v>23.0869999999999</v>
      </c>
      <c r="X633" s="36">
        <v>23.0869999999999</v>
      </c>
      <c r="Y633" s="36">
        <v>23.0869999999999</v>
      </c>
      <c r="Z633" s="36">
        <v>23.0869999999999</v>
      </c>
      <c r="AA633" s="36">
        <v>23.0869999999999</v>
      </c>
      <c r="AB633" s="36">
        <v>23.0869999999999</v>
      </c>
      <c r="AC633" s="36">
        <v>23.0869999999999</v>
      </c>
      <c r="AD633" s="36">
        <v>23.0869999999999</v>
      </c>
      <c r="AE633" s="36">
        <v>23.0869999999999</v>
      </c>
      <c r="AF633" s="36">
        <v>23.0869999999999</v>
      </c>
      <c r="AG633" s="36">
        <v>23.0869999999999</v>
      </c>
      <c r="AH633" s="36">
        <v>23.0869999999999</v>
      </c>
      <c r="AI633" s="36">
        <v>23.0869999999999</v>
      </c>
    </row>
    <row r="634" spans="1:35" customFormat="1" x14ac:dyDescent="0.15">
      <c r="A634" t="s">
        <v>46</v>
      </c>
      <c r="B634" t="s">
        <v>55</v>
      </c>
      <c r="C634" t="s">
        <v>65</v>
      </c>
      <c r="D634">
        <v>2025</v>
      </c>
      <c r="E634">
        <v>1</v>
      </c>
      <c r="F634" s="36"/>
      <c r="G634" s="36"/>
      <c r="H634" s="36"/>
      <c r="I634" s="36"/>
      <c r="J634" s="36"/>
      <c r="K634" s="36">
        <v>24.321999999999999</v>
      </c>
      <c r="L634" s="36">
        <v>24.321999999999999</v>
      </c>
      <c r="M634" s="36">
        <v>24.321999999999999</v>
      </c>
      <c r="N634" s="36">
        <v>24.321999999999999</v>
      </c>
      <c r="O634" s="36">
        <v>24.321999999999999</v>
      </c>
      <c r="P634" s="36">
        <v>24.321999999999999</v>
      </c>
      <c r="Q634" s="36">
        <v>24.321999999999999</v>
      </c>
      <c r="R634" s="36">
        <v>24.321999999999999</v>
      </c>
      <c r="S634" s="36">
        <v>24.321999999999999</v>
      </c>
      <c r="T634" s="36">
        <v>24.321999999999999</v>
      </c>
      <c r="U634" s="36">
        <v>24.321999999999999</v>
      </c>
      <c r="V634" s="36">
        <v>24.321999999999999</v>
      </c>
      <c r="W634" s="36">
        <v>24.321999999999999</v>
      </c>
      <c r="X634" s="36">
        <v>24.321999999999999</v>
      </c>
      <c r="Y634" s="36">
        <v>24.321999999999999</v>
      </c>
      <c r="Z634" s="36">
        <v>24.321999999999999</v>
      </c>
      <c r="AA634" s="36">
        <v>24.321999999999999</v>
      </c>
      <c r="AB634" s="36">
        <v>24.321999999999999</v>
      </c>
      <c r="AC634" s="36">
        <v>24.321999999999999</v>
      </c>
      <c r="AD634" s="36">
        <v>24.321999999999999</v>
      </c>
      <c r="AE634" s="36">
        <v>24.321999999999999</v>
      </c>
      <c r="AF634" s="36">
        <v>24.321999999999999</v>
      </c>
      <c r="AG634" s="36">
        <v>24.321999999999999</v>
      </c>
      <c r="AH634" s="36">
        <v>24.321999999999999</v>
      </c>
      <c r="AI634" s="36">
        <v>24.321999999999999</v>
      </c>
    </row>
    <row r="635" spans="1:35" customFormat="1" x14ac:dyDescent="0.15">
      <c r="A635" t="s">
        <v>46</v>
      </c>
      <c r="B635" t="s">
        <v>55</v>
      </c>
      <c r="C635" t="s">
        <v>65</v>
      </c>
      <c r="D635">
        <v>2026</v>
      </c>
      <c r="E635">
        <v>1</v>
      </c>
      <c r="F635" s="36"/>
      <c r="G635" s="36"/>
      <c r="H635" s="36"/>
      <c r="I635" s="36"/>
      <c r="J635" s="36"/>
      <c r="K635" s="36"/>
      <c r="L635" s="36">
        <v>25.888000000000002</v>
      </c>
      <c r="M635" s="36">
        <v>25.888000000000002</v>
      </c>
      <c r="N635" s="36">
        <v>25.888000000000002</v>
      </c>
      <c r="O635" s="36">
        <v>25.888000000000002</v>
      </c>
      <c r="P635" s="36">
        <v>25.888000000000002</v>
      </c>
      <c r="Q635" s="36">
        <v>25.888000000000002</v>
      </c>
      <c r="R635" s="36">
        <v>25.888000000000002</v>
      </c>
      <c r="S635" s="36">
        <v>25.888000000000002</v>
      </c>
      <c r="T635" s="36">
        <v>25.888000000000002</v>
      </c>
      <c r="U635" s="36">
        <v>25.888000000000002</v>
      </c>
      <c r="V635" s="36">
        <v>25.888000000000002</v>
      </c>
      <c r="W635" s="36">
        <v>25.888000000000002</v>
      </c>
      <c r="X635" s="36">
        <v>25.888000000000002</v>
      </c>
      <c r="Y635" s="36">
        <v>25.888000000000002</v>
      </c>
      <c r="Z635" s="36">
        <v>25.888000000000002</v>
      </c>
      <c r="AA635" s="36">
        <v>25.888000000000002</v>
      </c>
      <c r="AB635" s="36">
        <v>25.888000000000002</v>
      </c>
      <c r="AC635" s="36">
        <v>25.888000000000002</v>
      </c>
      <c r="AD635" s="36">
        <v>25.888000000000002</v>
      </c>
      <c r="AE635" s="36">
        <v>25.888000000000002</v>
      </c>
      <c r="AF635" s="36">
        <v>25.888000000000002</v>
      </c>
      <c r="AG635" s="36">
        <v>25.888000000000002</v>
      </c>
      <c r="AH635" s="36">
        <v>25.888000000000002</v>
      </c>
      <c r="AI635" s="36">
        <v>25.888000000000002</v>
      </c>
    </row>
    <row r="636" spans="1:35" customFormat="1" x14ac:dyDescent="0.15">
      <c r="A636" t="s">
        <v>46</v>
      </c>
      <c r="B636" t="s">
        <v>55</v>
      </c>
      <c r="C636" t="s">
        <v>65</v>
      </c>
      <c r="D636">
        <v>2027</v>
      </c>
      <c r="E636">
        <v>1</v>
      </c>
      <c r="F636" s="36"/>
      <c r="G636" s="36"/>
      <c r="H636" s="36"/>
      <c r="I636" s="36"/>
      <c r="J636" s="36"/>
      <c r="K636" s="36"/>
      <c r="L636" s="36"/>
      <c r="M636" s="36">
        <v>27.24</v>
      </c>
      <c r="N636" s="36">
        <v>27.24</v>
      </c>
      <c r="O636" s="36">
        <v>27.24</v>
      </c>
      <c r="P636" s="36">
        <v>27.24</v>
      </c>
      <c r="Q636" s="36">
        <v>27.24</v>
      </c>
      <c r="R636" s="36">
        <v>27.24</v>
      </c>
      <c r="S636" s="36">
        <v>27.24</v>
      </c>
      <c r="T636" s="36">
        <v>27.24</v>
      </c>
      <c r="U636" s="36">
        <v>27.24</v>
      </c>
      <c r="V636" s="36">
        <v>27.24</v>
      </c>
      <c r="W636" s="36">
        <v>27.24</v>
      </c>
      <c r="X636" s="36">
        <v>27.24</v>
      </c>
      <c r="Y636" s="36">
        <v>27.24</v>
      </c>
      <c r="Z636" s="36">
        <v>27.24</v>
      </c>
      <c r="AA636" s="36">
        <v>27.24</v>
      </c>
      <c r="AB636" s="36">
        <v>27.24</v>
      </c>
      <c r="AC636" s="36">
        <v>27.24</v>
      </c>
      <c r="AD636" s="36">
        <v>27.24</v>
      </c>
      <c r="AE636" s="36">
        <v>27.24</v>
      </c>
      <c r="AF636" s="36">
        <v>27.24</v>
      </c>
      <c r="AG636" s="36">
        <v>27.24</v>
      </c>
      <c r="AH636" s="36">
        <v>27.24</v>
      </c>
      <c r="AI636" s="36">
        <v>27.24</v>
      </c>
    </row>
    <row r="637" spans="1:35" customFormat="1" x14ac:dyDescent="0.15">
      <c r="A637" t="s">
        <v>46</v>
      </c>
      <c r="B637" t="s">
        <v>55</v>
      </c>
      <c r="C637" t="s">
        <v>65</v>
      </c>
      <c r="D637">
        <v>2028</v>
      </c>
      <c r="E637">
        <v>1</v>
      </c>
      <c r="F637" s="36"/>
      <c r="G637" s="36"/>
      <c r="H637" s="36"/>
      <c r="I637" s="36"/>
      <c r="J637" s="36"/>
      <c r="K637" s="36"/>
      <c r="L637" s="36"/>
      <c r="M637" s="36"/>
      <c r="N637" s="36">
        <v>28.386999999999901</v>
      </c>
      <c r="O637" s="36">
        <v>28.386999999999901</v>
      </c>
      <c r="P637" s="36">
        <v>28.386999999999901</v>
      </c>
      <c r="Q637" s="36">
        <v>28.386999999999901</v>
      </c>
      <c r="R637" s="36">
        <v>28.386999999999901</v>
      </c>
      <c r="S637" s="36">
        <v>28.386999999999901</v>
      </c>
      <c r="T637" s="36">
        <v>28.386999999999901</v>
      </c>
      <c r="U637" s="36">
        <v>28.386999999999901</v>
      </c>
      <c r="V637" s="36">
        <v>28.386999999999901</v>
      </c>
      <c r="W637" s="36">
        <v>28.386999999999901</v>
      </c>
      <c r="X637" s="36">
        <v>28.386999999999901</v>
      </c>
      <c r="Y637" s="36">
        <v>28.386999999999901</v>
      </c>
      <c r="Z637" s="36">
        <v>28.386999999999901</v>
      </c>
      <c r="AA637" s="36">
        <v>28.386999999999901</v>
      </c>
      <c r="AB637" s="36">
        <v>28.386999999999901</v>
      </c>
      <c r="AC637" s="36">
        <v>28.386999999999901</v>
      </c>
      <c r="AD637" s="36">
        <v>28.386999999999901</v>
      </c>
      <c r="AE637" s="36">
        <v>28.386999999999901</v>
      </c>
      <c r="AF637" s="36">
        <v>28.386999999999901</v>
      </c>
      <c r="AG637" s="36">
        <v>28.386999999999901</v>
      </c>
      <c r="AH637" s="36">
        <v>28.386999999999901</v>
      </c>
      <c r="AI637" s="36">
        <v>28.386999999999901</v>
      </c>
    </row>
    <row r="638" spans="1:35" customFormat="1" x14ac:dyDescent="0.15">
      <c r="A638" t="s">
        <v>46</v>
      </c>
      <c r="B638" t="s">
        <v>55</v>
      </c>
      <c r="C638" t="s">
        <v>65</v>
      </c>
      <c r="D638">
        <v>2029</v>
      </c>
      <c r="E638">
        <v>1</v>
      </c>
      <c r="F638" s="36"/>
      <c r="G638" s="36"/>
      <c r="H638" s="36"/>
      <c r="I638" s="36"/>
      <c r="J638" s="36"/>
      <c r="K638" s="36"/>
      <c r="L638" s="36"/>
      <c r="M638" s="36"/>
      <c r="N638" s="36"/>
      <c r="O638" s="36">
        <v>29.692999999999898</v>
      </c>
      <c r="P638" s="36">
        <v>29.692999999999898</v>
      </c>
      <c r="Q638" s="36">
        <v>29.692999999999898</v>
      </c>
      <c r="R638" s="36">
        <v>29.692999999999898</v>
      </c>
      <c r="S638" s="36">
        <v>29.692999999999898</v>
      </c>
      <c r="T638" s="36">
        <v>29.692999999999898</v>
      </c>
      <c r="U638" s="36">
        <v>29.692999999999898</v>
      </c>
      <c r="V638" s="36">
        <v>29.692999999999898</v>
      </c>
      <c r="W638" s="36">
        <v>29.692999999999898</v>
      </c>
      <c r="X638" s="36">
        <v>29.692999999999898</v>
      </c>
      <c r="Y638" s="36">
        <v>29.692999999999898</v>
      </c>
      <c r="Z638" s="36">
        <v>29.692999999999898</v>
      </c>
      <c r="AA638" s="36">
        <v>29.692999999999898</v>
      </c>
      <c r="AB638" s="36">
        <v>29.692999999999898</v>
      </c>
      <c r="AC638" s="36">
        <v>29.692999999999898</v>
      </c>
      <c r="AD638" s="36">
        <v>29.692999999999898</v>
      </c>
      <c r="AE638" s="36">
        <v>29.692999999999898</v>
      </c>
      <c r="AF638" s="36">
        <v>29.692999999999898</v>
      </c>
      <c r="AG638" s="36">
        <v>29.692999999999898</v>
      </c>
      <c r="AH638" s="36">
        <v>29.692999999999898</v>
      </c>
      <c r="AI638" s="36">
        <v>29.692999999999898</v>
      </c>
    </row>
    <row r="639" spans="1:35" customFormat="1" x14ac:dyDescent="0.15">
      <c r="A639" t="s">
        <v>46</v>
      </c>
      <c r="B639" t="s">
        <v>55</v>
      </c>
      <c r="C639" t="s">
        <v>65</v>
      </c>
      <c r="D639">
        <v>2030</v>
      </c>
      <c r="E639">
        <v>1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>
        <v>30.521999999999998</v>
      </c>
      <c r="Q639" s="36">
        <v>30.521999999999998</v>
      </c>
      <c r="R639" s="36">
        <v>30.521999999999998</v>
      </c>
      <c r="S639" s="36">
        <v>30.521999999999998</v>
      </c>
      <c r="T639" s="36">
        <v>30.521999999999998</v>
      </c>
      <c r="U639" s="36">
        <v>30.521999999999998</v>
      </c>
      <c r="V639" s="36">
        <v>30.521999999999998</v>
      </c>
      <c r="W639" s="36">
        <v>30.521999999999998</v>
      </c>
      <c r="X639" s="36">
        <v>30.521999999999998</v>
      </c>
      <c r="Y639" s="36">
        <v>30.521999999999998</v>
      </c>
      <c r="Z639" s="36">
        <v>30.521999999999998</v>
      </c>
      <c r="AA639" s="36">
        <v>30.521999999999998</v>
      </c>
      <c r="AB639" s="36">
        <v>30.521999999999998</v>
      </c>
      <c r="AC639" s="36">
        <v>30.521999999999998</v>
      </c>
      <c r="AD639" s="36">
        <v>30.521999999999998</v>
      </c>
      <c r="AE639" s="36">
        <v>30.521999999999998</v>
      </c>
      <c r="AF639" s="36">
        <v>30.521999999999998</v>
      </c>
      <c r="AG639" s="36">
        <v>30.521999999999998</v>
      </c>
      <c r="AH639" s="36">
        <v>30.521999999999998</v>
      </c>
      <c r="AI639" s="36">
        <v>30.521999999999998</v>
      </c>
    </row>
    <row r="640" spans="1:35" customFormat="1" x14ac:dyDescent="0.15">
      <c r="A640" t="s">
        <v>46</v>
      </c>
      <c r="B640" t="s">
        <v>55</v>
      </c>
      <c r="C640" t="s">
        <v>65</v>
      </c>
      <c r="D640">
        <v>2031</v>
      </c>
      <c r="E640">
        <v>1</v>
      </c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>
        <v>31.32</v>
      </c>
      <c r="R640" s="36">
        <v>31.32</v>
      </c>
      <c r="S640" s="36">
        <v>31.32</v>
      </c>
      <c r="T640" s="36">
        <v>31.32</v>
      </c>
      <c r="U640" s="36">
        <v>31.32</v>
      </c>
      <c r="V640" s="36">
        <v>31.32</v>
      </c>
      <c r="W640" s="36">
        <v>31.32</v>
      </c>
      <c r="X640" s="36">
        <v>31.32</v>
      </c>
      <c r="Y640" s="36">
        <v>31.32</v>
      </c>
      <c r="Z640" s="36">
        <v>31.32</v>
      </c>
      <c r="AA640" s="36">
        <v>31.32</v>
      </c>
      <c r="AB640" s="36">
        <v>31.32</v>
      </c>
      <c r="AC640" s="36">
        <v>31.32</v>
      </c>
      <c r="AD640" s="36">
        <v>31.32</v>
      </c>
      <c r="AE640" s="36">
        <v>31.32</v>
      </c>
      <c r="AF640" s="36">
        <v>31.32</v>
      </c>
      <c r="AG640" s="36">
        <v>31.32</v>
      </c>
      <c r="AH640" s="36">
        <v>31.32</v>
      </c>
      <c r="AI640" s="36">
        <v>31.32</v>
      </c>
    </row>
    <row r="641" spans="1:35" customFormat="1" x14ac:dyDescent="0.15">
      <c r="A641" t="s">
        <v>46</v>
      </c>
      <c r="B641" t="s">
        <v>55</v>
      </c>
      <c r="C641" t="s">
        <v>65</v>
      </c>
      <c r="D641">
        <v>2032</v>
      </c>
      <c r="E641">
        <v>1</v>
      </c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>
        <v>32.234000000000002</v>
      </c>
      <c r="S641" s="36">
        <v>32.234000000000002</v>
      </c>
      <c r="T641" s="36">
        <v>32.234000000000002</v>
      </c>
      <c r="U641" s="36">
        <v>32.234000000000002</v>
      </c>
      <c r="V641" s="36">
        <v>32.234000000000002</v>
      </c>
      <c r="W641" s="36">
        <v>32.234000000000002</v>
      </c>
      <c r="X641" s="36">
        <v>32.234000000000002</v>
      </c>
      <c r="Y641" s="36">
        <v>32.234000000000002</v>
      </c>
      <c r="Z641" s="36">
        <v>32.234000000000002</v>
      </c>
      <c r="AA641" s="36">
        <v>32.234000000000002</v>
      </c>
      <c r="AB641" s="36">
        <v>32.234000000000002</v>
      </c>
      <c r="AC641" s="36">
        <v>32.234000000000002</v>
      </c>
      <c r="AD641" s="36">
        <v>32.234000000000002</v>
      </c>
      <c r="AE641" s="36">
        <v>32.234000000000002</v>
      </c>
      <c r="AF641" s="36">
        <v>32.234000000000002</v>
      </c>
      <c r="AG641" s="36">
        <v>32.234000000000002</v>
      </c>
      <c r="AH641" s="36">
        <v>32.234000000000002</v>
      </c>
      <c r="AI641" s="36">
        <v>32.234000000000002</v>
      </c>
    </row>
    <row r="642" spans="1:35" customFormat="1" x14ac:dyDescent="0.15">
      <c r="A642" t="s">
        <v>46</v>
      </c>
      <c r="B642" t="s">
        <v>55</v>
      </c>
      <c r="C642" t="s">
        <v>65</v>
      </c>
      <c r="D642">
        <v>2033</v>
      </c>
      <c r="E642">
        <v>1</v>
      </c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>
        <v>32.419999999999902</v>
      </c>
      <c r="T642" s="36">
        <v>32.419999999999902</v>
      </c>
      <c r="U642" s="36">
        <v>32.419999999999902</v>
      </c>
      <c r="V642" s="36">
        <v>32.419999999999902</v>
      </c>
      <c r="W642" s="36">
        <v>32.419999999999902</v>
      </c>
      <c r="X642" s="36">
        <v>32.419999999999902</v>
      </c>
      <c r="Y642" s="36">
        <v>32.419999999999902</v>
      </c>
      <c r="Z642" s="36">
        <v>32.419999999999902</v>
      </c>
      <c r="AA642" s="36">
        <v>32.419999999999902</v>
      </c>
      <c r="AB642" s="36">
        <v>32.419999999999902</v>
      </c>
      <c r="AC642" s="36">
        <v>32.419999999999902</v>
      </c>
      <c r="AD642" s="36">
        <v>32.419999999999902</v>
      </c>
      <c r="AE642" s="36">
        <v>32.419999999999902</v>
      </c>
      <c r="AF642" s="36">
        <v>32.419999999999902</v>
      </c>
      <c r="AG642" s="36">
        <v>32.419999999999902</v>
      </c>
      <c r="AH642" s="36">
        <v>32.419999999999902</v>
      </c>
      <c r="AI642" s="36">
        <v>32.419999999999902</v>
      </c>
    </row>
    <row r="643" spans="1:35" customFormat="1" x14ac:dyDescent="0.15">
      <c r="A643" t="s">
        <v>46</v>
      </c>
      <c r="B643" t="s">
        <v>55</v>
      </c>
      <c r="C643" t="s">
        <v>65</v>
      </c>
      <c r="D643">
        <v>2034</v>
      </c>
      <c r="E643">
        <v>1</v>
      </c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>
        <v>32.979999999999897</v>
      </c>
      <c r="U643" s="36">
        <v>32.979999999999897</v>
      </c>
      <c r="V643" s="36">
        <v>32.979999999999897</v>
      </c>
      <c r="W643" s="36">
        <v>32.979999999999897</v>
      </c>
      <c r="X643" s="36">
        <v>32.979999999999897</v>
      </c>
      <c r="Y643" s="36">
        <v>32.979999999999897</v>
      </c>
      <c r="Z643" s="36">
        <v>32.979999999999897</v>
      </c>
      <c r="AA643" s="36">
        <v>32.979999999999897</v>
      </c>
      <c r="AB643" s="36">
        <v>32.979999999999897</v>
      </c>
      <c r="AC643" s="36">
        <v>32.979999999999897</v>
      </c>
      <c r="AD643" s="36">
        <v>32.979999999999897</v>
      </c>
      <c r="AE643" s="36">
        <v>32.979999999999897</v>
      </c>
      <c r="AF643" s="36">
        <v>32.979999999999897</v>
      </c>
      <c r="AG643" s="36">
        <v>32.979999999999897</v>
      </c>
      <c r="AH643" s="36">
        <v>32.979999999999897</v>
      </c>
      <c r="AI643" s="36">
        <v>32.979999999999897</v>
      </c>
    </row>
    <row r="644" spans="1:35" customFormat="1" x14ac:dyDescent="0.15">
      <c r="A644" t="s">
        <v>46</v>
      </c>
      <c r="B644" t="s">
        <v>55</v>
      </c>
      <c r="C644" t="s">
        <v>65</v>
      </c>
      <c r="D644">
        <v>2035</v>
      </c>
      <c r="E644">
        <v>1</v>
      </c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>
        <v>12.3253019178628</v>
      </c>
      <c r="V644" s="36">
        <v>12.3253019178628</v>
      </c>
      <c r="W644" s="36">
        <v>12.3253019178628</v>
      </c>
      <c r="X644" s="36">
        <v>12.3253019178628</v>
      </c>
      <c r="Y644" s="36">
        <v>12.3253019178628</v>
      </c>
      <c r="Z644" s="36">
        <v>12.3253019178628</v>
      </c>
      <c r="AA644" s="36">
        <v>12.3253019178628</v>
      </c>
      <c r="AB644" s="36">
        <v>12.3253019178628</v>
      </c>
      <c r="AC644" s="36">
        <v>12.3253019178628</v>
      </c>
      <c r="AD644" s="36">
        <v>12.3253019178628</v>
      </c>
      <c r="AE644" s="36">
        <v>12.3253019178628</v>
      </c>
      <c r="AF644" s="36">
        <v>12.3253019178628</v>
      </c>
      <c r="AG644" s="36">
        <v>12.3253019178628</v>
      </c>
      <c r="AH644" s="36">
        <v>12.3253019178628</v>
      </c>
      <c r="AI644" s="36">
        <v>12.3253019178628</v>
      </c>
    </row>
    <row r="645" spans="1:35" customFormat="1" x14ac:dyDescent="0.15">
      <c r="A645" t="s">
        <v>46</v>
      </c>
      <c r="B645" t="s">
        <v>55</v>
      </c>
      <c r="C645" t="s">
        <v>64</v>
      </c>
      <c r="D645">
        <v>2016</v>
      </c>
      <c r="E645">
        <v>1</v>
      </c>
      <c r="F645" s="36">
        <v>263.73599999999902</v>
      </c>
      <c r="G645" s="36">
        <v>263.73599999999902</v>
      </c>
      <c r="H645" s="36">
        <v>263.73599999999902</v>
      </c>
      <c r="I645" s="36">
        <v>263.73599999999902</v>
      </c>
      <c r="J645" s="36">
        <v>263.73599999999902</v>
      </c>
      <c r="K645" s="36">
        <v>263.73599999999902</v>
      </c>
      <c r="L645" s="36">
        <v>263.73599999999902</v>
      </c>
      <c r="M645" s="36">
        <v>263.73599999999902</v>
      </c>
      <c r="N645" s="36">
        <v>263.73599999999902</v>
      </c>
      <c r="O645" s="36">
        <v>263.73599999999902</v>
      </c>
      <c r="P645" s="36">
        <v>263.73599999999902</v>
      </c>
      <c r="Q645" s="36">
        <v>263.73599999999902</v>
      </c>
      <c r="R645" s="36">
        <v>263.73599999999902</v>
      </c>
      <c r="S645" s="36">
        <v>263.73599999999902</v>
      </c>
      <c r="T645" s="36">
        <v>263.73599999999902</v>
      </c>
      <c r="U645" s="36">
        <v>263.73599999999902</v>
      </c>
      <c r="V645" s="36">
        <v>263.73599999999902</v>
      </c>
      <c r="W645" s="36">
        <v>263.73599999999902</v>
      </c>
      <c r="X645" s="36">
        <v>263.73599999999902</v>
      </c>
      <c r="Y645" s="36">
        <v>263.73599999999902</v>
      </c>
      <c r="Z645" s="36">
        <v>263.73599999999902</v>
      </c>
      <c r="AA645" s="36">
        <v>263.73599999999902</v>
      </c>
      <c r="AB645" s="36">
        <v>263.73599999999902</v>
      </c>
      <c r="AC645" s="36">
        <v>263.73599999999902</v>
      </c>
      <c r="AD645" s="36">
        <v>263.73599999999902</v>
      </c>
      <c r="AE645" s="36">
        <v>263.73599999999902</v>
      </c>
      <c r="AF645" s="36">
        <v>263.73599999999902</v>
      </c>
      <c r="AG645" s="36">
        <v>263.73599999999902</v>
      </c>
      <c r="AH645" s="36">
        <v>263.73599999999902</v>
      </c>
      <c r="AI645" s="36">
        <v>263.73599999999902</v>
      </c>
    </row>
    <row r="646" spans="1:35" customFormat="1" x14ac:dyDescent="0.15">
      <c r="A646" t="s">
        <v>46</v>
      </c>
      <c r="B646" t="s">
        <v>55</v>
      </c>
      <c r="C646" t="s">
        <v>64</v>
      </c>
      <c r="D646">
        <v>2035</v>
      </c>
      <c r="E646">
        <v>1</v>
      </c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>
        <v>20.893698082137199</v>
      </c>
      <c r="V646" s="36">
        <v>20.893698082137199</v>
      </c>
      <c r="W646" s="36">
        <v>20.893698082137199</v>
      </c>
      <c r="X646" s="36">
        <v>20.893698082137199</v>
      </c>
      <c r="Y646" s="36">
        <v>20.893698082137199</v>
      </c>
      <c r="Z646" s="36">
        <v>20.893698082137199</v>
      </c>
      <c r="AA646" s="36">
        <v>20.893698082137199</v>
      </c>
      <c r="AB646" s="36">
        <v>20.893698082137199</v>
      </c>
      <c r="AC646" s="36">
        <v>20.893698082137199</v>
      </c>
      <c r="AD646" s="36">
        <v>20.893698082137199</v>
      </c>
      <c r="AE646" s="36">
        <v>20.893698082137199</v>
      </c>
      <c r="AF646" s="36">
        <v>20.893698082137199</v>
      </c>
      <c r="AG646" s="36">
        <v>20.893698082137199</v>
      </c>
      <c r="AH646" s="36">
        <v>20.893698082137199</v>
      </c>
      <c r="AI646" s="36">
        <v>20.893698082137199</v>
      </c>
    </row>
    <row r="647" spans="1:35" customFormat="1" x14ac:dyDescent="0.15">
      <c r="A647" t="s">
        <v>46</v>
      </c>
      <c r="B647" t="s">
        <v>55</v>
      </c>
      <c r="C647" t="s">
        <v>64</v>
      </c>
      <c r="D647">
        <v>2036</v>
      </c>
      <c r="E647">
        <v>1</v>
      </c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>
        <v>32.784999999999897</v>
      </c>
      <c r="W647" s="36">
        <v>32.784999999999897</v>
      </c>
      <c r="X647" s="36">
        <v>32.784999999999897</v>
      </c>
      <c r="Y647" s="36">
        <v>32.784999999999897</v>
      </c>
      <c r="Z647" s="36">
        <v>32.784999999999897</v>
      </c>
      <c r="AA647" s="36">
        <v>32.784999999999897</v>
      </c>
      <c r="AB647" s="36">
        <v>32.784999999999897</v>
      </c>
      <c r="AC647" s="36">
        <v>32.784999999999897</v>
      </c>
      <c r="AD647" s="36">
        <v>32.784999999999897</v>
      </c>
      <c r="AE647" s="36">
        <v>32.784999999999897</v>
      </c>
      <c r="AF647" s="36">
        <v>32.784999999999897</v>
      </c>
      <c r="AG647" s="36">
        <v>32.784999999999897</v>
      </c>
      <c r="AH647" s="36">
        <v>32.784999999999897</v>
      </c>
      <c r="AI647" s="36">
        <v>32.784999999999897</v>
      </c>
    </row>
    <row r="648" spans="1:35" customFormat="1" x14ac:dyDescent="0.15">
      <c r="A648" t="s">
        <v>46</v>
      </c>
      <c r="B648" t="s">
        <v>55</v>
      </c>
      <c r="C648" t="s">
        <v>64</v>
      </c>
      <c r="D648">
        <v>2037</v>
      </c>
      <c r="E648">
        <v>1</v>
      </c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>
        <v>33.174999999999997</v>
      </c>
      <c r="X648" s="36">
        <v>33.174999999999997</v>
      </c>
      <c r="Y648" s="36">
        <v>33.174999999999997</v>
      </c>
      <c r="Z648" s="36">
        <v>33.174999999999997</v>
      </c>
      <c r="AA648" s="36">
        <v>33.174999999999997</v>
      </c>
      <c r="AB648" s="36">
        <v>33.174999999999997</v>
      </c>
      <c r="AC648" s="36">
        <v>33.174999999999997</v>
      </c>
      <c r="AD648" s="36">
        <v>33.174999999999997</v>
      </c>
      <c r="AE648" s="36">
        <v>33.174999999999997</v>
      </c>
      <c r="AF648" s="36">
        <v>33.174999999999997</v>
      </c>
      <c r="AG648" s="36">
        <v>33.174999999999997</v>
      </c>
      <c r="AH648" s="36">
        <v>33.174999999999997</v>
      </c>
      <c r="AI648" s="36">
        <v>33.174999999999997</v>
      </c>
    </row>
    <row r="649" spans="1:35" customFormat="1" x14ac:dyDescent="0.15">
      <c r="A649" t="s">
        <v>46</v>
      </c>
      <c r="B649" t="s">
        <v>55</v>
      </c>
      <c r="C649" t="s">
        <v>64</v>
      </c>
      <c r="D649">
        <v>2038</v>
      </c>
      <c r="E649">
        <v>1</v>
      </c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>
        <v>33.010999999999903</v>
      </c>
      <c r="Y649" s="36">
        <v>33.010999999999903</v>
      </c>
      <c r="Z649" s="36">
        <v>33.010999999999903</v>
      </c>
      <c r="AA649" s="36">
        <v>33.010999999999903</v>
      </c>
      <c r="AB649" s="36">
        <v>33.010999999999903</v>
      </c>
      <c r="AC649" s="36">
        <v>33.010999999999903</v>
      </c>
      <c r="AD649" s="36">
        <v>33.010999999999903</v>
      </c>
      <c r="AE649" s="36">
        <v>33.010999999999903</v>
      </c>
      <c r="AF649" s="36">
        <v>33.010999999999903</v>
      </c>
      <c r="AG649" s="36">
        <v>33.010999999999903</v>
      </c>
      <c r="AH649" s="36">
        <v>33.010999999999903</v>
      </c>
      <c r="AI649" s="36">
        <v>33.010999999999903</v>
      </c>
    </row>
    <row r="650" spans="1:35" customFormat="1" x14ac:dyDescent="0.15">
      <c r="A650" t="s">
        <v>46</v>
      </c>
      <c r="B650" t="s">
        <v>55</v>
      </c>
      <c r="C650" t="s">
        <v>64</v>
      </c>
      <c r="D650">
        <v>2039</v>
      </c>
      <c r="E650">
        <v>1</v>
      </c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>
        <v>33.1009999999998</v>
      </c>
      <c r="Z650" s="36">
        <v>33.1009999999998</v>
      </c>
      <c r="AA650" s="36">
        <v>33.1009999999998</v>
      </c>
      <c r="AB650" s="36">
        <v>33.1009999999998</v>
      </c>
      <c r="AC650" s="36">
        <v>33.1009999999998</v>
      </c>
      <c r="AD650" s="36">
        <v>33.1009999999998</v>
      </c>
      <c r="AE650" s="36">
        <v>33.1009999999998</v>
      </c>
      <c r="AF650" s="36">
        <v>33.1009999999998</v>
      </c>
      <c r="AG650" s="36">
        <v>33.1009999999998</v>
      </c>
      <c r="AH650" s="36">
        <v>33.1009999999998</v>
      </c>
      <c r="AI650" s="36">
        <v>33.1009999999998</v>
      </c>
    </row>
    <row r="651" spans="1:35" customFormat="1" x14ac:dyDescent="0.15">
      <c r="A651" t="s">
        <v>46</v>
      </c>
      <c r="B651" t="s">
        <v>55</v>
      </c>
      <c r="C651" t="s">
        <v>64</v>
      </c>
      <c r="D651">
        <v>2040</v>
      </c>
      <c r="E651">
        <v>1</v>
      </c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>
        <v>33.261999999999901</v>
      </c>
      <c r="AA651" s="36">
        <v>33.261999999999901</v>
      </c>
      <c r="AB651" s="36">
        <v>33.261999999999901</v>
      </c>
      <c r="AC651" s="36">
        <v>33.261999999999901</v>
      </c>
      <c r="AD651" s="36">
        <v>33.261999999999901</v>
      </c>
      <c r="AE651" s="36">
        <v>33.261999999999901</v>
      </c>
      <c r="AF651" s="36">
        <v>33.261999999999901</v>
      </c>
      <c r="AG651" s="36">
        <v>33.261999999999901</v>
      </c>
      <c r="AH651" s="36">
        <v>33.261999999999901</v>
      </c>
      <c r="AI651" s="36">
        <v>33.261999999999901</v>
      </c>
    </row>
    <row r="652" spans="1:35" customFormat="1" x14ac:dyDescent="0.15">
      <c r="A652" t="s">
        <v>46</v>
      </c>
      <c r="B652" t="s">
        <v>55</v>
      </c>
      <c r="C652" t="s">
        <v>64</v>
      </c>
      <c r="D652">
        <v>2041</v>
      </c>
      <c r="E652">
        <v>1</v>
      </c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>
        <v>33.4570000000001</v>
      </c>
      <c r="AB652" s="36">
        <v>33.4570000000001</v>
      </c>
      <c r="AC652" s="36">
        <v>33.4570000000001</v>
      </c>
      <c r="AD652" s="36">
        <v>33.4570000000001</v>
      </c>
      <c r="AE652" s="36">
        <v>33.4570000000001</v>
      </c>
      <c r="AF652" s="36">
        <v>33.4570000000001</v>
      </c>
      <c r="AG652" s="36">
        <v>33.4570000000001</v>
      </c>
      <c r="AH652" s="36">
        <v>33.4570000000001</v>
      </c>
      <c r="AI652" s="36">
        <v>33.4570000000001</v>
      </c>
    </row>
    <row r="653" spans="1:35" customFormat="1" x14ac:dyDescent="0.15">
      <c r="A653" t="s">
        <v>46</v>
      </c>
      <c r="B653" t="s">
        <v>55</v>
      </c>
      <c r="C653" t="s">
        <v>64</v>
      </c>
      <c r="D653">
        <v>2042</v>
      </c>
      <c r="E653">
        <v>1</v>
      </c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>
        <v>33.343000000000004</v>
      </c>
      <c r="AC653" s="36">
        <v>33.343000000000004</v>
      </c>
      <c r="AD653" s="36">
        <v>33.343000000000004</v>
      </c>
      <c r="AE653" s="36">
        <v>33.343000000000004</v>
      </c>
      <c r="AF653" s="36">
        <v>33.343000000000004</v>
      </c>
      <c r="AG653" s="36">
        <v>33.343000000000004</v>
      </c>
      <c r="AH653" s="36">
        <v>33.343000000000004</v>
      </c>
      <c r="AI653" s="36">
        <v>33.343000000000004</v>
      </c>
    </row>
    <row r="654" spans="1:35" customFormat="1" x14ac:dyDescent="0.15">
      <c r="A654" t="s">
        <v>46</v>
      </c>
      <c r="B654" t="s">
        <v>55</v>
      </c>
      <c r="C654" t="s">
        <v>64</v>
      </c>
      <c r="D654">
        <v>2043</v>
      </c>
      <c r="E654">
        <v>1</v>
      </c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>
        <v>34.071999999999797</v>
      </c>
      <c r="AD654" s="36">
        <v>34.071999999999797</v>
      </c>
      <c r="AE654" s="36">
        <v>34.071999999999797</v>
      </c>
      <c r="AF654" s="36">
        <v>34.071999999999797</v>
      </c>
      <c r="AG654" s="36">
        <v>34.071999999999797</v>
      </c>
      <c r="AH654" s="36">
        <v>34.071999999999797</v>
      </c>
      <c r="AI654" s="36">
        <v>34.071999999999797</v>
      </c>
    </row>
    <row r="655" spans="1:35" customFormat="1" x14ac:dyDescent="0.15">
      <c r="A655" t="s">
        <v>46</v>
      </c>
      <c r="B655" t="s">
        <v>55</v>
      </c>
      <c r="C655" t="s">
        <v>64</v>
      </c>
      <c r="D655">
        <v>2044</v>
      </c>
      <c r="E655">
        <v>1</v>
      </c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>
        <v>34.385999999999903</v>
      </c>
      <c r="AE655" s="36">
        <v>34.385999999999903</v>
      </c>
      <c r="AF655" s="36">
        <v>34.385999999999903</v>
      </c>
      <c r="AG655" s="36">
        <v>34.385999999999903</v>
      </c>
      <c r="AH655" s="36">
        <v>34.385999999999903</v>
      </c>
      <c r="AI655" s="36">
        <v>34.385999999999903</v>
      </c>
    </row>
    <row r="656" spans="1:35" customFormat="1" x14ac:dyDescent="0.15">
      <c r="A656" t="s">
        <v>46</v>
      </c>
      <c r="B656" t="s">
        <v>55</v>
      </c>
      <c r="C656" t="s">
        <v>64</v>
      </c>
      <c r="D656">
        <v>2045</v>
      </c>
      <c r="E656">
        <v>1</v>
      </c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>
        <v>35.037999999999897</v>
      </c>
      <c r="AF656" s="36">
        <v>35.037999999999897</v>
      </c>
      <c r="AG656" s="36">
        <v>35.037999999999897</v>
      </c>
      <c r="AH656" s="36">
        <v>35.037999999999897</v>
      </c>
      <c r="AI656" s="36">
        <v>35.037999999999897</v>
      </c>
    </row>
    <row r="657" spans="1:35" customFormat="1" x14ac:dyDescent="0.15">
      <c r="A657" t="s">
        <v>46</v>
      </c>
      <c r="B657" t="s">
        <v>54</v>
      </c>
      <c r="C657" t="s">
        <v>66</v>
      </c>
      <c r="D657">
        <v>2020</v>
      </c>
      <c r="E657">
        <v>0</v>
      </c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>
        <v>31.940999999999999</v>
      </c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</row>
    <row r="658" spans="1:35" customFormat="1" x14ac:dyDescent="0.15">
      <c r="A658" t="s">
        <v>46</v>
      </c>
      <c r="B658" t="s">
        <v>54</v>
      </c>
      <c r="C658" t="s">
        <v>66</v>
      </c>
      <c r="D658">
        <v>2021</v>
      </c>
      <c r="E658">
        <v>0</v>
      </c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>
        <v>12.968</v>
      </c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</row>
    <row r="659" spans="1:35" customFormat="1" x14ac:dyDescent="0.15">
      <c r="A659" t="s">
        <v>46</v>
      </c>
      <c r="B659" t="s">
        <v>54</v>
      </c>
      <c r="C659" t="s">
        <v>66</v>
      </c>
      <c r="D659">
        <v>2022</v>
      </c>
      <c r="E659">
        <v>0</v>
      </c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>
        <v>9.6929999999999907</v>
      </c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</row>
    <row r="660" spans="1:35" customFormat="1" x14ac:dyDescent="0.15">
      <c r="A660" t="s">
        <v>46</v>
      </c>
      <c r="B660" t="s">
        <v>54</v>
      </c>
      <c r="C660" t="s">
        <v>66</v>
      </c>
      <c r="D660">
        <v>2023</v>
      </c>
      <c r="E660">
        <v>0</v>
      </c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>
        <v>3.13499999999999</v>
      </c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</row>
    <row r="661" spans="1:35" customFormat="1" x14ac:dyDescent="0.15">
      <c r="A661" t="s">
        <v>46</v>
      </c>
      <c r="B661" t="s">
        <v>54</v>
      </c>
      <c r="C661" t="s">
        <v>66</v>
      </c>
      <c r="D661">
        <v>2024</v>
      </c>
      <c r="E661">
        <v>0</v>
      </c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>
        <v>3.73199999999999</v>
      </c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</row>
    <row r="662" spans="1:35" customFormat="1" x14ac:dyDescent="0.15">
      <c r="A662" t="s">
        <v>46</v>
      </c>
      <c r="B662" t="s">
        <v>54</v>
      </c>
      <c r="C662" t="s">
        <v>66</v>
      </c>
      <c r="D662">
        <v>2025</v>
      </c>
      <c r="E662">
        <v>0</v>
      </c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>
        <v>4.5420000000000096</v>
      </c>
      <c r="AA662" s="36"/>
      <c r="AB662" s="36"/>
      <c r="AC662" s="36"/>
      <c r="AD662" s="36"/>
      <c r="AE662" s="36"/>
      <c r="AF662" s="36"/>
      <c r="AG662" s="36"/>
      <c r="AH662" s="36"/>
      <c r="AI662" s="36"/>
    </row>
    <row r="663" spans="1:35" customFormat="1" x14ac:dyDescent="0.15">
      <c r="A663" t="s">
        <v>46</v>
      </c>
      <c r="B663" t="s">
        <v>54</v>
      </c>
      <c r="C663" t="s">
        <v>66</v>
      </c>
      <c r="D663">
        <v>2026</v>
      </c>
      <c r="E663">
        <v>0</v>
      </c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>
        <v>5.3239999999999901</v>
      </c>
      <c r="AB663" s="36"/>
      <c r="AC663" s="36"/>
      <c r="AD663" s="36"/>
      <c r="AE663" s="36"/>
      <c r="AF663" s="36"/>
      <c r="AG663" s="36"/>
      <c r="AH663" s="36"/>
      <c r="AI663" s="36"/>
    </row>
    <row r="664" spans="1:35" customFormat="1" x14ac:dyDescent="0.15">
      <c r="A664" t="s">
        <v>46</v>
      </c>
      <c r="B664" t="s">
        <v>54</v>
      </c>
      <c r="C664" t="s">
        <v>66</v>
      </c>
      <c r="D664">
        <v>2027</v>
      </c>
      <c r="E664">
        <v>0</v>
      </c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>
        <v>6.1149999999999904</v>
      </c>
      <c r="AC664" s="36"/>
      <c r="AD664" s="36"/>
      <c r="AE664" s="36"/>
      <c r="AF664" s="36"/>
      <c r="AG664" s="36"/>
      <c r="AH664" s="36"/>
      <c r="AI664" s="36"/>
    </row>
    <row r="665" spans="1:35" customFormat="1" x14ac:dyDescent="0.15">
      <c r="A665" t="s">
        <v>46</v>
      </c>
      <c r="B665" t="s">
        <v>54</v>
      </c>
      <c r="C665" t="s">
        <v>66</v>
      </c>
      <c r="D665">
        <v>2028</v>
      </c>
      <c r="E665">
        <v>0</v>
      </c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>
        <v>6.7189999999999896</v>
      </c>
      <c r="AD665" s="36"/>
      <c r="AE665" s="36"/>
      <c r="AF665" s="36"/>
      <c r="AG665" s="36"/>
      <c r="AH665" s="36"/>
      <c r="AI665" s="36"/>
    </row>
    <row r="666" spans="1:35" customFormat="1" x14ac:dyDescent="0.15">
      <c r="A666" t="s">
        <v>46</v>
      </c>
      <c r="B666" t="s">
        <v>54</v>
      </c>
      <c r="C666" t="s">
        <v>66</v>
      </c>
      <c r="D666">
        <v>2029</v>
      </c>
      <c r="E666">
        <v>0</v>
      </c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>
        <v>7.3159999999999998</v>
      </c>
      <c r="AE666" s="36"/>
      <c r="AF666" s="36"/>
      <c r="AG666" s="36"/>
      <c r="AH666" s="36"/>
      <c r="AI666" s="36"/>
    </row>
    <row r="667" spans="1:35" customFormat="1" x14ac:dyDescent="0.15">
      <c r="A667" t="s">
        <v>46</v>
      </c>
      <c r="B667" t="s">
        <v>54</v>
      </c>
      <c r="C667" t="s">
        <v>66</v>
      </c>
      <c r="D667">
        <v>2030</v>
      </c>
      <c r="E667">
        <v>0</v>
      </c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>
        <v>7.91300000000001</v>
      </c>
      <c r="AF667" s="36"/>
      <c r="AG667" s="36"/>
      <c r="AH667" s="36"/>
      <c r="AI667" s="36"/>
    </row>
    <row r="668" spans="1:35" customFormat="1" x14ac:dyDescent="0.15">
      <c r="A668" t="s">
        <v>46</v>
      </c>
      <c r="B668" t="s">
        <v>53</v>
      </c>
      <c r="C668" t="s">
        <v>66</v>
      </c>
      <c r="D668">
        <v>2020</v>
      </c>
      <c r="E668">
        <v>0</v>
      </c>
      <c r="F668" s="36">
        <v>53944319.5989599</v>
      </c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</row>
    <row r="669" spans="1:35" customFormat="1" x14ac:dyDescent="0.15">
      <c r="A669" t="s">
        <v>46</v>
      </c>
      <c r="B669" t="s">
        <v>53</v>
      </c>
      <c r="C669" t="s">
        <v>66</v>
      </c>
      <c r="D669">
        <v>2021</v>
      </c>
      <c r="E669">
        <v>0</v>
      </c>
      <c r="F669" s="36"/>
      <c r="G669" s="36">
        <v>20821634.8494104</v>
      </c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</row>
    <row r="670" spans="1:35" customFormat="1" x14ac:dyDescent="0.15">
      <c r="A670" t="s">
        <v>46</v>
      </c>
      <c r="B670" t="s">
        <v>53</v>
      </c>
      <c r="C670" t="s">
        <v>66</v>
      </c>
      <c r="D670">
        <v>2022</v>
      </c>
      <c r="E670">
        <v>0</v>
      </c>
      <c r="F670" s="36"/>
      <c r="G670" s="36"/>
      <c r="H670" s="36">
        <v>14756227.3699908</v>
      </c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</row>
    <row r="671" spans="1:35" customFormat="1" x14ac:dyDescent="0.15">
      <c r="A671" t="s">
        <v>46</v>
      </c>
      <c r="B671" t="s">
        <v>53</v>
      </c>
      <c r="C671" t="s">
        <v>66</v>
      </c>
      <c r="D671">
        <v>2023</v>
      </c>
      <c r="E671">
        <v>0</v>
      </c>
      <c r="F671" s="36"/>
      <c r="G671" s="36"/>
      <c r="H671" s="36"/>
      <c r="I671" s="36">
        <v>4511584.2077572504</v>
      </c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</row>
    <row r="672" spans="1:35" customFormat="1" x14ac:dyDescent="0.15">
      <c r="A672" t="s">
        <v>46</v>
      </c>
      <c r="B672" t="s">
        <v>53</v>
      </c>
      <c r="C672" t="s">
        <v>66</v>
      </c>
      <c r="D672">
        <v>2024</v>
      </c>
      <c r="E672">
        <v>0</v>
      </c>
      <c r="F672" s="36"/>
      <c r="G672" s="36"/>
      <c r="H672" s="36"/>
      <c r="I672" s="36"/>
      <c r="J672" s="36">
        <v>5060011.5918947496</v>
      </c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</row>
    <row r="673" spans="1:35" customFormat="1" x14ac:dyDescent="0.15">
      <c r="A673" t="s">
        <v>46</v>
      </c>
      <c r="B673" t="s">
        <v>53</v>
      </c>
      <c r="C673" t="s">
        <v>66</v>
      </c>
      <c r="D673">
        <v>2025</v>
      </c>
      <c r="E673">
        <v>0</v>
      </c>
      <c r="F673" s="36"/>
      <c r="G673" s="36"/>
      <c r="H673" s="36"/>
      <c r="I673" s="36"/>
      <c r="J673" s="36"/>
      <c r="K673" s="36">
        <v>5780090.7687283996</v>
      </c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</row>
    <row r="674" spans="1:35" customFormat="1" x14ac:dyDescent="0.15">
      <c r="A674" t="s">
        <v>46</v>
      </c>
      <c r="B674" t="s">
        <v>53</v>
      </c>
      <c r="C674" t="s">
        <v>66</v>
      </c>
      <c r="D674">
        <v>2026</v>
      </c>
      <c r="E674">
        <v>0</v>
      </c>
      <c r="F674" s="36"/>
      <c r="G674" s="36"/>
      <c r="H674" s="36"/>
      <c r="I674" s="36"/>
      <c r="J674" s="36"/>
      <c r="K674" s="36"/>
      <c r="L674" s="36">
        <v>6555072.2582663102</v>
      </c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</row>
    <row r="675" spans="1:35" customFormat="1" x14ac:dyDescent="0.15">
      <c r="A675" t="s">
        <v>46</v>
      </c>
      <c r="B675" t="s">
        <v>53</v>
      </c>
      <c r="C675" t="s">
        <v>66</v>
      </c>
      <c r="D675">
        <v>2027</v>
      </c>
      <c r="E675">
        <v>0</v>
      </c>
      <c r="F675" s="36"/>
      <c r="G675" s="36"/>
      <c r="H675" s="36"/>
      <c r="I675" s="36"/>
      <c r="J675" s="36"/>
      <c r="K675" s="36"/>
      <c r="L675" s="36"/>
      <c r="M675" s="36">
        <v>7276081.1547166603</v>
      </c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</row>
    <row r="676" spans="1:35" customFormat="1" x14ac:dyDescent="0.15">
      <c r="A676" t="s">
        <v>46</v>
      </c>
      <c r="B676" t="s">
        <v>53</v>
      </c>
      <c r="C676" t="s">
        <v>66</v>
      </c>
      <c r="D676">
        <v>2028</v>
      </c>
      <c r="E676">
        <v>0</v>
      </c>
      <c r="F676" s="36"/>
      <c r="G676" s="36"/>
      <c r="H676" s="36"/>
      <c r="I676" s="36"/>
      <c r="J676" s="36"/>
      <c r="K676" s="36"/>
      <c r="L676" s="36"/>
      <c r="M676" s="36"/>
      <c r="N676" s="36">
        <v>7716891.3385714795</v>
      </c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</row>
    <row r="677" spans="1:35" customFormat="1" x14ac:dyDescent="0.15">
      <c r="A677" t="s">
        <v>46</v>
      </c>
      <c r="B677" t="s">
        <v>53</v>
      </c>
      <c r="C677" t="s">
        <v>66</v>
      </c>
      <c r="D677">
        <v>2029</v>
      </c>
      <c r="E677">
        <v>0</v>
      </c>
      <c r="F677" s="36"/>
      <c r="G677" s="36"/>
      <c r="H677" s="36"/>
      <c r="I677" s="36"/>
      <c r="J677" s="36"/>
      <c r="K677" s="36"/>
      <c r="L677" s="36"/>
      <c r="M677" s="36"/>
      <c r="N677" s="36"/>
      <c r="O677" s="36">
        <v>8099992.8213153901</v>
      </c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</row>
    <row r="678" spans="1:35" customFormat="1" x14ac:dyDescent="0.15">
      <c r="A678" t="s">
        <v>46</v>
      </c>
      <c r="B678" t="s">
        <v>53</v>
      </c>
      <c r="C678" t="s">
        <v>66</v>
      </c>
      <c r="D678">
        <v>2030</v>
      </c>
      <c r="E678">
        <v>0</v>
      </c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>
        <v>8433714.7228311803</v>
      </c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</row>
    <row r="679" spans="1:35" customFormat="1" x14ac:dyDescent="0.15">
      <c r="A679" t="s">
        <v>46</v>
      </c>
      <c r="B679" t="s">
        <v>53</v>
      </c>
      <c r="C679" t="s">
        <v>66</v>
      </c>
      <c r="D679">
        <v>2031</v>
      </c>
      <c r="E679">
        <v>0</v>
      </c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>
        <v>8793490.5128129199</v>
      </c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</row>
    <row r="680" spans="1:35" customFormat="1" x14ac:dyDescent="0.15">
      <c r="A680" t="s">
        <v>46</v>
      </c>
      <c r="B680" t="s">
        <v>53</v>
      </c>
      <c r="C680" t="s">
        <v>66</v>
      </c>
      <c r="D680">
        <v>2032</v>
      </c>
      <c r="E680">
        <v>0</v>
      </c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>
        <v>9064591.3293409403</v>
      </c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</row>
    <row r="681" spans="1:35" customFormat="1" x14ac:dyDescent="0.15">
      <c r="A681" t="s">
        <v>46</v>
      </c>
      <c r="B681" t="s">
        <v>53</v>
      </c>
      <c r="C681" t="s">
        <v>66</v>
      </c>
      <c r="D681">
        <v>2033</v>
      </c>
      <c r="E681">
        <v>0</v>
      </c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>
        <v>9238690.5710918009</v>
      </c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</row>
    <row r="682" spans="1:35" customFormat="1" x14ac:dyDescent="0.15">
      <c r="A682" t="s">
        <v>46</v>
      </c>
      <c r="B682" t="s">
        <v>53</v>
      </c>
      <c r="C682" t="s">
        <v>66</v>
      </c>
      <c r="D682">
        <v>2034</v>
      </c>
      <c r="E682">
        <v>0</v>
      </c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>
        <v>9431574.6254282594</v>
      </c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</row>
    <row r="683" spans="1:35" customFormat="1" x14ac:dyDescent="0.15">
      <c r="A683" t="s">
        <v>46</v>
      </c>
      <c r="B683" t="s">
        <v>53</v>
      </c>
      <c r="C683" t="s">
        <v>66</v>
      </c>
      <c r="D683">
        <v>2035</v>
      </c>
      <c r="E683">
        <v>0</v>
      </c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>
        <v>41397530.3316084</v>
      </c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</row>
    <row r="684" spans="1:35" customFormat="1" x14ac:dyDescent="0.15">
      <c r="A684" t="s">
        <v>46</v>
      </c>
      <c r="B684" t="s">
        <v>53</v>
      </c>
      <c r="C684" t="s">
        <v>66</v>
      </c>
      <c r="D684">
        <v>2036</v>
      </c>
      <c r="E684">
        <v>0</v>
      </c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>
        <v>22205726.795876399</v>
      </c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</row>
    <row r="685" spans="1:35" customFormat="1" x14ac:dyDescent="0.15">
      <c r="A685" t="s">
        <v>46</v>
      </c>
      <c r="B685" t="s">
        <v>53</v>
      </c>
      <c r="C685" t="s">
        <v>66</v>
      </c>
      <c r="D685">
        <v>2037</v>
      </c>
      <c r="E685">
        <v>0</v>
      </c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>
        <v>18848934.077077098</v>
      </c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</row>
    <row r="686" spans="1:35" customFormat="1" x14ac:dyDescent="0.15">
      <c r="A686" t="s">
        <v>46</v>
      </c>
      <c r="B686" t="s">
        <v>53</v>
      </c>
      <c r="C686" t="s">
        <v>66</v>
      </c>
      <c r="D686">
        <v>2038</v>
      </c>
      <c r="E686">
        <v>0</v>
      </c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>
        <v>12385506.3883579</v>
      </c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</row>
    <row r="687" spans="1:35" customFormat="1" x14ac:dyDescent="0.15">
      <c r="A687" t="s">
        <v>46</v>
      </c>
      <c r="B687" t="s">
        <v>53</v>
      </c>
      <c r="C687" t="s">
        <v>66</v>
      </c>
      <c r="D687">
        <v>2039</v>
      </c>
      <c r="E687">
        <v>0</v>
      </c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>
        <v>12825484.002286701</v>
      </c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</row>
    <row r="688" spans="1:35" customFormat="1" x14ac:dyDescent="0.15">
      <c r="A688" t="s">
        <v>46</v>
      </c>
      <c r="B688" t="s">
        <v>53</v>
      </c>
      <c r="C688" t="s">
        <v>66</v>
      </c>
      <c r="D688">
        <v>2040</v>
      </c>
      <c r="E688">
        <v>0</v>
      </c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>
        <v>13444063.8839621</v>
      </c>
      <c r="AA688" s="36"/>
      <c r="AB688" s="36"/>
      <c r="AC688" s="36"/>
      <c r="AD688" s="36"/>
      <c r="AE688" s="36"/>
      <c r="AF688" s="36"/>
      <c r="AG688" s="36"/>
      <c r="AH688" s="36"/>
      <c r="AI688" s="36"/>
    </row>
    <row r="689" spans="1:35" customFormat="1" x14ac:dyDescent="0.15">
      <c r="A689" t="s">
        <v>46</v>
      </c>
      <c r="B689" t="s">
        <v>53</v>
      </c>
      <c r="C689" t="s">
        <v>66</v>
      </c>
      <c r="D689">
        <v>2041</v>
      </c>
      <c r="E689">
        <v>0</v>
      </c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>
        <v>14030616.326307001</v>
      </c>
      <c r="AB689" s="36"/>
      <c r="AC689" s="36"/>
      <c r="AD689" s="36"/>
      <c r="AE689" s="36"/>
      <c r="AF689" s="36"/>
      <c r="AG689" s="36"/>
      <c r="AH689" s="36"/>
      <c r="AI689" s="36"/>
    </row>
    <row r="690" spans="1:35" customFormat="1" x14ac:dyDescent="0.15">
      <c r="A690" t="s">
        <v>46</v>
      </c>
      <c r="B690" t="s">
        <v>53</v>
      </c>
      <c r="C690" t="s">
        <v>66</v>
      </c>
      <c r="D690">
        <v>2042</v>
      </c>
      <c r="E690">
        <v>0</v>
      </c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>
        <v>14687911.5734958</v>
      </c>
      <c r="AC690" s="36"/>
      <c r="AD690" s="36"/>
      <c r="AE690" s="36"/>
      <c r="AF690" s="36"/>
      <c r="AG690" s="36"/>
      <c r="AH690" s="36"/>
      <c r="AI690" s="36"/>
    </row>
    <row r="691" spans="1:35" customFormat="1" x14ac:dyDescent="0.15">
      <c r="A691" t="s">
        <v>46</v>
      </c>
      <c r="B691" t="s">
        <v>53</v>
      </c>
      <c r="C691" t="s">
        <v>66</v>
      </c>
      <c r="D691">
        <v>2043</v>
      </c>
      <c r="E691">
        <v>0</v>
      </c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>
        <v>15136015.9503162</v>
      </c>
      <c r="AD691" s="36"/>
      <c r="AE691" s="36"/>
      <c r="AF691" s="36"/>
      <c r="AG691" s="36"/>
      <c r="AH691" s="36"/>
      <c r="AI691" s="36"/>
    </row>
    <row r="692" spans="1:35" customFormat="1" x14ac:dyDescent="0.15">
      <c r="A692" t="s">
        <v>46</v>
      </c>
      <c r="B692" t="s">
        <v>53</v>
      </c>
      <c r="C692" t="s">
        <v>66</v>
      </c>
      <c r="D692">
        <v>2044</v>
      </c>
      <c r="E692">
        <v>0</v>
      </c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>
        <v>15551107.018209601</v>
      </c>
      <c r="AE692" s="36"/>
      <c r="AF692" s="36"/>
      <c r="AG692" s="36"/>
      <c r="AH692" s="36"/>
      <c r="AI692" s="36"/>
    </row>
    <row r="693" spans="1:35" customFormat="1" x14ac:dyDescent="0.15">
      <c r="A693" t="s">
        <v>46</v>
      </c>
      <c r="B693" t="s">
        <v>53</v>
      </c>
      <c r="C693" t="s">
        <v>66</v>
      </c>
      <c r="D693">
        <v>2045</v>
      </c>
      <c r="E693">
        <v>0</v>
      </c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>
        <v>15925990.593632599</v>
      </c>
      <c r="AF693" s="36"/>
      <c r="AG693" s="36"/>
      <c r="AH693" s="36"/>
      <c r="AI693" s="36"/>
    </row>
    <row r="694" spans="1:35" customFormat="1" x14ac:dyDescent="0.15">
      <c r="A694" t="s">
        <v>46</v>
      </c>
      <c r="B694" t="s">
        <v>53</v>
      </c>
      <c r="C694" t="s">
        <v>65</v>
      </c>
      <c r="D694">
        <v>2020</v>
      </c>
      <c r="E694">
        <v>1</v>
      </c>
      <c r="F694" s="36">
        <v>231107160.67978901</v>
      </c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</row>
    <row r="695" spans="1:35" customFormat="1" x14ac:dyDescent="0.15">
      <c r="A695" t="s">
        <v>46</v>
      </c>
      <c r="B695" t="s">
        <v>53</v>
      </c>
      <c r="C695" t="s">
        <v>65</v>
      </c>
      <c r="D695">
        <v>2021</v>
      </c>
      <c r="E695">
        <v>1</v>
      </c>
      <c r="F695" s="36"/>
      <c r="G695" s="36">
        <v>56815844.069363996</v>
      </c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</row>
    <row r="696" spans="1:35" customFormat="1" x14ac:dyDescent="0.15">
      <c r="A696" t="s">
        <v>46</v>
      </c>
      <c r="B696" t="s">
        <v>53</v>
      </c>
      <c r="C696" t="s">
        <v>65</v>
      </c>
      <c r="D696">
        <v>2022</v>
      </c>
      <c r="E696">
        <v>1</v>
      </c>
      <c r="F696" s="36"/>
      <c r="G696" s="36"/>
      <c r="H696" s="36">
        <v>61354999.871302202</v>
      </c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</row>
    <row r="697" spans="1:35" customFormat="1" x14ac:dyDescent="0.15">
      <c r="A697" t="s">
        <v>46</v>
      </c>
      <c r="B697" t="s">
        <v>53</v>
      </c>
      <c r="C697" t="s">
        <v>65</v>
      </c>
      <c r="D697">
        <v>2023</v>
      </c>
      <c r="E697">
        <v>1</v>
      </c>
      <c r="F697" s="36"/>
      <c r="G697" s="36"/>
      <c r="H697" s="36"/>
      <c r="I697" s="36">
        <v>50283952.738487698</v>
      </c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</row>
    <row r="698" spans="1:35" customFormat="1" x14ac:dyDescent="0.15">
      <c r="A698" t="s">
        <v>46</v>
      </c>
      <c r="B698" t="s">
        <v>53</v>
      </c>
      <c r="C698" t="s">
        <v>65</v>
      </c>
      <c r="D698">
        <v>2024</v>
      </c>
      <c r="E698">
        <v>1</v>
      </c>
      <c r="F698" s="36"/>
      <c r="G698" s="36"/>
      <c r="H698" s="36"/>
      <c r="I698" s="36"/>
      <c r="J698" s="36">
        <v>59097456.328855403</v>
      </c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</row>
    <row r="699" spans="1:35" customFormat="1" x14ac:dyDescent="0.15">
      <c r="A699" t="s">
        <v>46</v>
      </c>
      <c r="B699" t="s">
        <v>53</v>
      </c>
      <c r="C699" t="s">
        <v>65</v>
      </c>
      <c r="D699">
        <v>2025</v>
      </c>
      <c r="E699">
        <v>1</v>
      </c>
      <c r="F699" s="36"/>
      <c r="G699" s="36"/>
      <c r="H699" s="36"/>
      <c r="I699" s="36"/>
      <c r="J699" s="36"/>
      <c r="K699" s="36">
        <v>60712963.8253702</v>
      </c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</row>
    <row r="700" spans="1:35" customFormat="1" x14ac:dyDescent="0.15">
      <c r="A700" t="s">
        <v>46</v>
      </c>
      <c r="B700" t="s">
        <v>53</v>
      </c>
      <c r="C700" t="s">
        <v>65</v>
      </c>
      <c r="D700">
        <v>2026</v>
      </c>
      <c r="E700">
        <v>1</v>
      </c>
      <c r="F700" s="36"/>
      <c r="G700" s="36"/>
      <c r="H700" s="36"/>
      <c r="I700" s="36"/>
      <c r="J700" s="36"/>
      <c r="K700" s="36"/>
      <c r="L700" s="36">
        <v>62976698.2195419</v>
      </c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</row>
    <row r="701" spans="1:35" customFormat="1" x14ac:dyDescent="0.15">
      <c r="A701" t="s">
        <v>46</v>
      </c>
      <c r="B701" t="s">
        <v>53</v>
      </c>
      <c r="C701" t="s">
        <v>65</v>
      </c>
      <c r="D701">
        <v>2027</v>
      </c>
      <c r="E701">
        <v>1</v>
      </c>
      <c r="F701" s="36"/>
      <c r="G701" s="36"/>
      <c r="H701" s="36"/>
      <c r="I701" s="36"/>
      <c r="J701" s="36"/>
      <c r="K701" s="36"/>
      <c r="L701" s="36"/>
      <c r="M701" s="36">
        <v>64534386.769639201</v>
      </c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</row>
    <row r="702" spans="1:35" customFormat="1" x14ac:dyDescent="0.15">
      <c r="A702" t="s">
        <v>46</v>
      </c>
      <c r="B702" t="s">
        <v>53</v>
      </c>
      <c r="C702" t="s">
        <v>65</v>
      </c>
      <c r="D702">
        <v>2028</v>
      </c>
      <c r="E702">
        <v>1</v>
      </c>
      <c r="F702" s="36"/>
      <c r="G702" s="36"/>
      <c r="H702" s="36"/>
      <c r="I702" s="36"/>
      <c r="J702" s="36"/>
      <c r="K702" s="36"/>
      <c r="L702" s="36"/>
      <c r="M702" s="36"/>
      <c r="N702" s="36">
        <v>65447582.407073602</v>
      </c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</row>
    <row r="703" spans="1:35" customFormat="1" x14ac:dyDescent="0.15">
      <c r="A703" t="s">
        <v>46</v>
      </c>
      <c r="B703" t="s">
        <v>53</v>
      </c>
      <c r="C703" t="s">
        <v>65</v>
      </c>
      <c r="D703">
        <v>2029</v>
      </c>
      <c r="E703">
        <v>1</v>
      </c>
      <c r="F703" s="36"/>
      <c r="G703" s="36"/>
      <c r="H703" s="36"/>
      <c r="I703" s="36"/>
      <c r="J703" s="36"/>
      <c r="K703" s="36"/>
      <c r="L703" s="36"/>
      <c r="M703" s="36"/>
      <c r="N703" s="36"/>
      <c r="O703" s="36">
        <v>66571457.0682965</v>
      </c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</row>
    <row r="704" spans="1:35" customFormat="1" x14ac:dyDescent="0.15">
      <c r="A704" t="s">
        <v>46</v>
      </c>
      <c r="B704" t="s">
        <v>53</v>
      </c>
      <c r="C704" t="s">
        <v>65</v>
      </c>
      <c r="D704">
        <v>2030</v>
      </c>
      <c r="E704">
        <v>1</v>
      </c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>
        <v>66490209.501646303</v>
      </c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</row>
    <row r="705" spans="1:35" customFormat="1" x14ac:dyDescent="0.15">
      <c r="A705" t="s">
        <v>46</v>
      </c>
      <c r="B705" t="s">
        <v>53</v>
      </c>
      <c r="C705" t="s">
        <v>65</v>
      </c>
      <c r="D705">
        <v>2031</v>
      </c>
      <c r="E705">
        <v>1</v>
      </c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>
        <v>67586471.662832901</v>
      </c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</row>
    <row r="706" spans="1:35" customFormat="1" x14ac:dyDescent="0.15">
      <c r="A706" t="s">
        <v>46</v>
      </c>
      <c r="B706" t="s">
        <v>53</v>
      </c>
      <c r="C706" t="s">
        <v>65</v>
      </c>
      <c r="D706">
        <v>2032</v>
      </c>
      <c r="E706">
        <v>1</v>
      </c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>
        <v>68897954.296011999</v>
      </c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</row>
    <row r="707" spans="1:35" customFormat="1" x14ac:dyDescent="0.15">
      <c r="A707" t="s">
        <v>46</v>
      </c>
      <c r="B707" t="s">
        <v>53</v>
      </c>
      <c r="C707" t="s">
        <v>65</v>
      </c>
      <c r="D707">
        <v>2033</v>
      </c>
      <c r="E707">
        <v>1</v>
      </c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>
        <v>68630834.6460886</v>
      </c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</row>
    <row r="708" spans="1:35" customFormat="1" x14ac:dyDescent="0.15">
      <c r="A708" t="s">
        <v>46</v>
      </c>
      <c r="B708" t="s">
        <v>53</v>
      </c>
      <c r="C708" t="s">
        <v>65</v>
      </c>
      <c r="D708">
        <v>2034</v>
      </c>
      <c r="E708">
        <v>1</v>
      </c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>
        <v>69140151.748421803</v>
      </c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</row>
    <row r="709" spans="1:35" customFormat="1" x14ac:dyDescent="0.15">
      <c r="A709" t="s">
        <v>46</v>
      </c>
      <c r="B709" t="s">
        <v>53</v>
      </c>
      <c r="C709" t="s">
        <v>65</v>
      </c>
      <c r="D709">
        <v>2035</v>
      </c>
      <c r="E709">
        <v>1</v>
      </c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>
        <v>25586395.721074499</v>
      </c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</row>
    <row r="710" spans="1:35" customFormat="1" x14ac:dyDescent="0.15">
      <c r="A710" t="s">
        <v>46</v>
      </c>
      <c r="B710" t="s">
        <v>53</v>
      </c>
      <c r="C710" t="s">
        <v>64</v>
      </c>
      <c r="D710">
        <v>2035</v>
      </c>
      <c r="E710">
        <v>1</v>
      </c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>
        <v>45787000.5912157</v>
      </c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</row>
    <row r="711" spans="1:35" customFormat="1" x14ac:dyDescent="0.15">
      <c r="A711" t="s">
        <v>46</v>
      </c>
      <c r="B711" t="s">
        <v>53</v>
      </c>
      <c r="C711" t="s">
        <v>64</v>
      </c>
      <c r="D711">
        <v>2036</v>
      </c>
      <c r="E711">
        <v>1</v>
      </c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>
        <v>70337828.2676972</v>
      </c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</row>
    <row r="712" spans="1:35" customFormat="1" x14ac:dyDescent="0.15">
      <c r="A712" t="s">
        <v>46</v>
      </c>
      <c r="B712" t="s">
        <v>53</v>
      </c>
      <c r="C712" t="s">
        <v>64</v>
      </c>
      <c r="D712">
        <v>2037</v>
      </c>
      <c r="E712">
        <v>1</v>
      </c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>
        <v>69648520.4277125</v>
      </c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</row>
    <row r="713" spans="1:35" customFormat="1" x14ac:dyDescent="0.15">
      <c r="A713" t="s">
        <v>46</v>
      </c>
      <c r="B713" t="s">
        <v>53</v>
      </c>
      <c r="C713" t="s">
        <v>64</v>
      </c>
      <c r="D713">
        <v>2038</v>
      </c>
      <c r="E713">
        <v>1</v>
      </c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>
        <v>67785733.707983494</v>
      </c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</row>
    <row r="714" spans="1:35" customFormat="1" x14ac:dyDescent="0.15">
      <c r="A714" t="s">
        <v>46</v>
      </c>
      <c r="B714" t="s">
        <v>53</v>
      </c>
      <c r="C714" t="s">
        <v>64</v>
      </c>
      <c r="D714">
        <v>2039</v>
      </c>
      <c r="E714">
        <v>1</v>
      </c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>
        <v>66447921.8124687</v>
      </c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</row>
    <row r="715" spans="1:35" customFormat="1" x14ac:dyDescent="0.15">
      <c r="A715" t="s">
        <v>46</v>
      </c>
      <c r="B715" t="s">
        <v>53</v>
      </c>
      <c r="C715" t="s">
        <v>64</v>
      </c>
      <c r="D715">
        <v>2040</v>
      </c>
      <c r="E715">
        <v>1</v>
      </c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>
        <v>65241091.6005693</v>
      </c>
      <c r="AA715" s="36"/>
      <c r="AB715" s="36"/>
      <c r="AC715" s="36"/>
      <c r="AD715" s="36"/>
      <c r="AE715" s="36"/>
      <c r="AF715" s="36"/>
      <c r="AG715" s="36"/>
      <c r="AH715" s="36"/>
      <c r="AI715" s="36"/>
    </row>
    <row r="716" spans="1:35" customFormat="1" x14ac:dyDescent="0.15">
      <c r="A716" t="s">
        <v>46</v>
      </c>
      <c r="B716" t="s">
        <v>53</v>
      </c>
      <c r="C716" t="s">
        <v>64</v>
      </c>
      <c r="D716">
        <v>2041</v>
      </c>
      <c r="E716">
        <v>1</v>
      </c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>
        <v>64963158.956393503</v>
      </c>
      <c r="AB716" s="36"/>
      <c r="AC716" s="36"/>
      <c r="AD716" s="36"/>
      <c r="AE716" s="36"/>
      <c r="AF716" s="36"/>
      <c r="AG716" s="36"/>
      <c r="AH716" s="36"/>
      <c r="AI716" s="36"/>
    </row>
    <row r="717" spans="1:35" customFormat="1" x14ac:dyDescent="0.15">
      <c r="A717" t="s">
        <v>46</v>
      </c>
      <c r="B717" t="s">
        <v>53</v>
      </c>
      <c r="C717" t="s">
        <v>64</v>
      </c>
      <c r="D717">
        <v>2042</v>
      </c>
      <c r="E717">
        <v>1</v>
      </c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>
        <v>64083644.895716801</v>
      </c>
      <c r="AC717" s="36"/>
      <c r="AD717" s="36"/>
      <c r="AE717" s="36"/>
      <c r="AF717" s="36"/>
      <c r="AG717" s="36"/>
      <c r="AH717" s="36"/>
      <c r="AI717" s="36"/>
    </row>
    <row r="718" spans="1:35" customFormat="1" x14ac:dyDescent="0.15">
      <c r="A718" t="s">
        <v>46</v>
      </c>
      <c r="B718" t="s">
        <v>53</v>
      </c>
      <c r="C718" t="s">
        <v>64</v>
      </c>
      <c r="D718">
        <v>2043</v>
      </c>
      <c r="E718">
        <v>1</v>
      </c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>
        <v>64812196.799783103</v>
      </c>
      <c r="AD718" s="36"/>
      <c r="AE718" s="36"/>
      <c r="AF718" s="36"/>
      <c r="AG718" s="36"/>
      <c r="AH718" s="36"/>
      <c r="AI718" s="36"/>
    </row>
    <row r="719" spans="1:35" customFormat="1" x14ac:dyDescent="0.15">
      <c r="A719" t="s">
        <v>46</v>
      </c>
      <c r="B719" t="s">
        <v>53</v>
      </c>
      <c r="C719" t="s">
        <v>64</v>
      </c>
      <c r="D719">
        <v>2044</v>
      </c>
      <c r="E719">
        <v>1</v>
      </c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>
        <v>64730742.468268797</v>
      </c>
      <c r="AE719" s="36"/>
      <c r="AF719" s="36"/>
      <c r="AG719" s="36"/>
      <c r="AH719" s="36"/>
      <c r="AI719" s="36"/>
    </row>
    <row r="720" spans="1:35" customFormat="1" x14ac:dyDescent="0.15">
      <c r="A720" t="s">
        <v>46</v>
      </c>
      <c r="B720" t="s">
        <v>53</v>
      </c>
      <c r="C720" t="s">
        <v>64</v>
      </c>
      <c r="D720">
        <v>2045</v>
      </c>
      <c r="E720">
        <v>1</v>
      </c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>
        <v>65266496.2811855</v>
      </c>
      <c r="AF720" s="36"/>
      <c r="AG720" s="36"/>
      <c r="AH720" s="36"/>
      <c r="AI720" s="36"/>
    </row>
    <row r="721" spans="1:35" customFormat="1" x14ac:dyDescent="0.15">
      <c r="A721" t="s">
        <v>46</v>
      </c>
      <c r="B721" t="s">
        <v>52</v>
      </c>
      <c r="C721" t="s">
        <v>66</v>
      </c>
      <c r="D721">
        <v>2020</v>
      </c>
      <c r="E721">
        <v>0</v>
      </c>
      <c r="F721" s="36">
        <v>1088118.0521077199</v>
      </c>
      <c r="G721" s="36">
        <v>1072628.42485112</v>
      </c>
      <c r="H721" s="36">
        <v>1056333.1571659299</v>
      </c>
      <c r="I721" s="36">
        <v>1049321.1342271201</v>
      </c>
      <c r="J721" s="36">
        <v>1038649.55963662</v>
      </c>
      <c r="K721" s="36">
        <v>1023598.82876791</v>
      </c>
      <c r="L721" s="36">
        <v>1006408.13963357</v>
      </c>
      <c r="M721" s="36">
        <v>987475.830229452</v>
      </c>
      <c r="N721" s="36">
        <v>967718.39232791902</v>
      </c>
      <c r="O721" s="36">
        <v>947375.00859015505</v>
      </c>
      <c r="P721" s="36">
        <v>926621.54531685601</v>
      </c>
      <c r="Q721" s="36">
        <v>907351.55982004397</v>
      </c>
      <c r="R721" s="36">
        <v>889539.84850185795</v>
      </c>
      <c r="S721" s="36">
        <v>873132.43250350002</v>
      </c>
      <c r="T721" s="36">
        <v>857875.44918671995</v>
      </c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</row>
    <row r="722" spans="1:35" customFormat="1" x14ac:dyDescent="0.15">
      <c r="A722" t="s">
        <v>46</v>
      </c>
      <c r="B722" t="s">
        <v>52</v>
      </c>
      <c r="C722" t="s">
        <v>66</v>
      </c>
      <c r="D722">
        <v>2021</v>
      </c>
      <c r="E722">
        <v>0</v>
      </c>
      <c r="F722" s="36"/>
      <c r="G722" s="36">
        <v>435485.59573806002</v>
      </c>
      <c r="H722" s="36">
        <v>428869.74052558799</v>
      </c>
      <c r="I722" s="36">
        <v>426022.86931083299</v>
      </c>
      <c r="J722" s="36">
        <v>421690.22539581603</v>
      </c>
      <c r="K722" s="36">
        <v>415579.650338509</v>
      </c>
      <c r="L722" s="36">
        <v>408600.25530722999</v>
      </c>
      <c r="M722" s="36">
        <v>400913.76495461998</v>
      </c>
      <c r="N722" s="36">
        <v>392892.273620377</v>
      </c>
      <c r="O722" s="36">
        <v>384632.88912047597</v>
      </c>
      <c r="P722" s="36">
        <v>376207.01291972701</v>
      </c>
      <c r="Q722" s="36">
        <v>368383.42655979202</v>
      </c>
      <c r="R722" s="36">
        <v>361151.89741623902</v>
      </c>
      <c r="S722" s="36">
        <v>354490.510150132</v>
      </c>
      <c r="T722" s="36">
        <v>348296.196895945</v>
      </c>
      <c r="U722" s="36">
        <v>302641.97516985697</v>
      </c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</row>
    <row r="723" spans="1:35" customFormat="1" x14ac:dyDescent="0.15">
      <c r="A723" t="s">
        <v>46</v>
      </c>
      <c r="B723" t="s">
        <v>52</v>
      </c>
      <c r="C723" t="s">
        <v>66</v>
      </c>
      <c r="D723">
        <v>2022</v>
      </c>
      <c r="E723">
        <v>0</v>
      </c>
      <c r="F723" s="36"/>
      <c r="G723" s="36"/>
      <c r="H723" s="36">
        <v>320560.949638689</v>
      </c>
      <c r="I723" s="36">
        <v>318433.04073333601</v>
      </c>
      <c r="J723" s="36">
        <v>315194.58318643202</v>
      </c>
      <c r="K723" s="36">
        <v>310627.201629485</v>
      </c>
      <c r="L723" s="36">
        <v>305410.41600038297</v>
      </c>
      <c r="M723" s="36">
        <v>299665.10824376403</v>
      </c>
      <c r="N723" s="36">
        <v>293669.40223645198</v>
      </c>
      <c r="O723" s="36">
        <v>287495.88172769698</v>
      </c>
      <c r="P723" s="36">
        <v>281197.916118978</v>
      </c>
      <c r="Q723" s="36">
        <v>275350.13522856799</v>
      </c>
      <c r="R723" s="36">
        <v>269944.89062735997</v>
      </c>
      <c r="S723" s="36">
        <v>264965.801579675</v>
      </c>
      <c r="T723" s="36">
        <v>260335.82946579199</v>
      </c>
      <c r="U723" s="36">
        <v>226211.34063243499</v>
      </c>
      <c r="V723" s="36">
        <v>213919.201349218</v>
      </c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</row>
    <row r="724" spans="1:35" customFormat="1" x14ac:dyDescent="0.15">
      <c r="A724" t="s">
        <v>46</v>
      </c>
      <c r="B724" t="s">
        <v>52</v>
      </c>
      <c r="C724" t="s">
        <v>66</v>
      </c>
      <c r="D724">
        <v>2023</v>
      </c>
      <c r="E724">
        <v>0</v>
      </c>
      <c r="F724" s="36"/>
      <c r="G724" s="36"/>
      <c r="H724" s="36"/>
      <c r="I724" s="36">
        <v>102990.56872990901</v>
      </c>
      <c r="J724" s="36">
        <v>101943.15674089101</v>
      </c>
      <c r="K724" s="36">
        <v>100465.931817645</v>
      </c>
      <c r="L724" s="36">
        <v>98778.670603652194</v>
      </c>
      <c r="M724" s="36">
        <v>96920.469859094097</v>
      </c>
      <c r="N724" s="36">
        <v>94981.282988886305</v>
      </c>
      <c r="O724" s="36">
        <v>92984.585702705896</v>
      </c>
      <c r="P724" s="36">
        <v>90947.639227586405</v>
      </c>
      <c r="Q724" s="36">
        <v>89056.295671263593</v>
      </c>
      <c r="R724" s="36">
        <v>87308.081307827393</v>
      </c>
      <c r="S724" s="36">
        <v>85697.698127750002</v>
      </c>
      <c r="T724" s="36">
        <v>84200.229585810099</v>
      </c>
      <c r="U724" s="36">
        <v>73163.370770936104</v>
      </c>
      <c r="V724" s="36">
        <v>69187.7330269058</v>
      </c>
      <c r="W724" s="36">
        <v>66671.498794596802</v>
      </c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</row>
    <row r="725" spans="1:35" customFormat="1" x14ac:dyDescent="0.15">
      <c r="A725" t="s">
        <v>46</v>
      </c>
      <c r="B725" t="s">
        <v>52</v>
      </c>
      <c r="C725" t="s">
        <v>66</v>
      </c>
      <c r="D725">
        <v>2024</v>
      </c>
      <c r="E725">
        <v>0</v>
      </c>
      <c r="F725" s="36"/>
      <c r="G725" s="36"/>
      <c r="H725" s="36"/>
      <c r="I725" s="36"/>
      <c r="J725" s="36">
        <v>121356.255488678</v>
      </c>
      <c r="K725" s="36">
        <v>119597.72170445</v>
      </c>
      <c r="L725" s="36">
        <v>117589.154287984</v>
      </c>
      <c r="M725" s="36">
        <v>115377.095219821</v>
      </c>
      <c r="N725" s="36">
        <v>113068.627787727</v>
      </c>
      <c r="O725" s="36">
        <v>110691.698195374</v>
      </c>
      <c r="P725" s="36">
        <v>108266.854735997</v>
      </c>
      <c r="Q725" s="36">
        <v>106015.34144981</v>
      </c>
      <c r="R725" s="36">
        <v>103934.21353773899</v>
      </c>
      <c r="S725" s="36">
        <v>102017.16408700599</v>
      </c>
      <c r="T725" s="36">
        <v>100234.531679184</v>
      </c>
      <c r="U725" s="36">
        <v>87095.916975162399</v>
      </c>
      <c r="V725" s="36">
        <v>82363.196062651798</v>
      </c>
      <c r="W725" s="36">
        <v>79367.793780362306</v>
      </c>
      <c r="X725" s="36">
        <v>78310.482291296503</v>
      </c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</row>
    <row r="726" spans="1:35" customFormat="1" x14ac:dyDescent="0.15">
      <c r="A726" t="s">
        <v>46</v>
      </c>
      <c r="B726" t="s">
        <v>52</v>
      </c>
      <c r="C726" t="s">
        <v>66</v>
      </c>
      <c r="D726">
        <v>2025</v>
      </c>
      <c r="E726">
        <v>0</v>
      </c>
      <c r="F726" s="36"/>
      <c r="G726" s="36"/>
      <c r="H726" s="36"/>
      <c r="I726" s="36"/>
      <c r="J726" s="36"/>
      <c r="K726" s="36">
        <v>145555.42657599499</v>
      </c>
      <c r="L726" s="36">
        <v>143110.916070746</v>
      </c>
      <c r="M726" s="36">
        <v>140418.74771930001</v>
      </c>
      <c r="N726" s="36">
        <v>137609.246359018</v>
      </c>
      <c r="O726" s="36">
        <v>134716.42368794</v>
      </c>
      <c r="P726" s="36">
        <v>131765.28783786201</v>
      </c>
      <c r="Q726" s="36">
        <v>129025.10205386901</v>
      </c>
      <c r="R726" s="36">
        <v>126492.282392393</v>
      </c>
      <c r="S726" s="36">
        <v>124159.153076951</v>
      </c>
      <c r="T726" s="36">
        <v>121989.61492145099</v>
      </c>
      <c r="U726" s="36">
        <v>105999.371624112</v>
      </c>
      <c r="V726" s="36">
        <v>100239.45244280899</v>
      </c>
      <c r="W726" s="36">
        <v>96593.922655521601</v>
      </c>
      <c r="X726" s="36">
        <v>95307.130377028399</v>
      </c>
      <c r="Y726" s="36">
        <v>94077.8096120236</v>
      </c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</row>
    <row r="727" spans="1:35" customFormat="1" x14ac:dyDescent="0.15">
      <c r="A727" t="s">
        <v>46</v>
      </c>
      <c r="B727" t="s">
        <v>52</v>
      </c>
      <c r="C727" t="s">
        <v>66</v>
      </c>
      <c r="D727">
        <v>2026</v>
      </c>
      <c r="E727">
        <v>0</v>
      </c>
      <c r="F727" s="36"/>
      <c r="G727" s="36"/>
      <c r="H727" s="36"/>
      <c r="I727" s="36"/>
      <c r="J727" s="36"/>
      <c r="K727" s="36"/>
      <c r="L727" s="36">
        <v>167750.44411286901</v>
      </c>
      <c r="M727" s="36">
        <v>164594.76284842601</v>
      </c>
      <c r="N727" s="36">
        <v>161301.54725130199</v>
      </c>
      <c r="O727" s="36">
        <v>157910.66484248999</v>
      </c>
      <c r="P727" s="36">
        <v>154451.42942509399</v>
      </c>
      <c r="Q727" s="36">
        <v>151239.46352593499</v>
      </c>
      <c r="R727" s="36">
        <v>148270.566150837</v>
      </c>
      <c r="S727" s="36">
        <v>145535.73997835399</v>
      </c>
      <c r="T727" s="36">
        <v>142992.67059484901</v>
      </c>
      <c r="U727" s="36">
        <v>124249.37351976499</v>
      </c>
      <c r="V727" s="36">
        <v>117497.764157973</v>
      </c>
      <c r="W727" s="36">
        <v>113224.58040906901</v>
      </c>
      <c r="X727" s="36">
        <v>111716.24001041301</v>
      </c>
      <c r="Y727" s="36">
        <v>110275.26604456401</v>
      </c>
      <c r="Z727" s="36">
        <v>108898.048527091</v>
      </c>
      <c r="AA727" s="36"/>
      <c r="AB727" s="36"/>
      <c r="AC727" s="36"/>
      <c r="AD727" s="36"/>
      <c r="AE727" s="36"/>
      <c r="AF727" s="36"/>
      <c r="AG727" s="36"/>
      <c r="AH727" s="36"/>
      <c r="AI727" s="36"/>
    </row>
    <row r="728" spans="1:35" customFormat="1" x14ac:dyDescent="0.15">
      <c r="A728" t="s">
        <v>46</v>
      </c>
      <c r="B728" t="s">
        <v>52</v>
      </c>
      <c r="C728" t="s">
        <v>66</v>
      </c>
      <c r="D728">
        <v>2027</v>
      </c>
      <c r="E728">
        <v>0</v>
      </c>
      <c r="F728" s="36"/>
      <c r="G728" s="36"/>
      <c r="H728" s="36"/>
      <c r="I728" s="36"/>
      <c r="J728" s="36"/>
      <c r="K728" s="36"/>
      <c r="L728" s="36"/>
      <c r="M728" s="36">
        <v>189049.01856088001</v>
      </c>
      <c r="N728" s="36">
        <v>185266.52168326601</v>
      </c>
      <c r="O728" s="36">
        <v>181371.847391402</v>
      </c>
      <c r="P728" s="36">
        <v>177398.66471345801</v>
      </c>
      <c r="Q728" s="36">
        <v>173709.48900471299</v>
      </c>
      <c r="R728" s="36">
        <v>170299.49511877701</v>
      </c>
      <c r="S728" s="36">
        <v>167158.34897964599</v>
      </c>
      <c r="T728" s="36">
        <v>164237.44941538401</v>
      </c>
      <c r="U728" s="36">
        <v>142709.41380040601</v>
      </c>
      <c r="V728" s="36">
        <v>134954.70094402801</v>
      </c>
      <c r="W728" s="36">
        <v>130046.639594564</v>
      </c>
      <c r="X728" s="36">
        <v>128314.201289195</v>
      </c>
      <c r="Y728" s="36">
        <v>126659.138216099</v>
      </c>
      <c r="Z728" s="36">
        <v>125077.304046424</v>
      </c>
      <c r="AA728" s="36">
        <v>123495.31612364</v>
      </c>
      <c r="AB728" s="36"/>
      <c r="AC728" s="36"/>
      <c r="AD728" s="36"/>
      <c r="AE728" s="36"/>
      <c r="AF728" s="36"/>
      <c r="AG728" s="36"/>
      <c r="AH728" s="36"/>
      <c r="AI728" s="36"/>
    </row>
    <row r="729" spans="1:35" customFormat="1" x14ac:dyDescent="0.15">
      <c r="A729" t="s">
        <v>46</v>
      </c>
      <c r="B729" t="s">
        <v>52</v>
      </c>
      <c r="C729" t="s">
        <v>66</v>
      </c>
      <c r="D729">
        <v>2028</v>
      </c>
      <c r="E729">
        <v>0</v>
      </c>
      <c r="F729" s="36"/>
      <c r="G729" s="36"/>
      <c r="H729" s="36"/>
      <c r="I729" s="36"/>
      <c r="J729" s="36"/>
      <c r="K729" s="36"/>
      <c r="L729" s="36"/>
      <c r="M729" s="36"/>
      <c r="N729" s="36">
        <v>203565.945901859</v>
      </c>
      <c r="O729" s="36">
        <v>199286.58096857401</v>
      </c>
      <c r="P729" s="36">
        <v>194920.953100527</v>
      </c>
      <c r="Q729" s="36">
        <v>190867.384566258</v>
      </c>
      <c r="R729" s="36">
        <v>187120.57362274101</v>
      </c>
      <c r="S729" s="36">
        <v>183669.16546103699</v>
      </c>
      <c r="T729" s="36">
        <v>180459.758400975</v>
      </c>
      <c r="U729" s="36">
        <v>156805.323192957</v>
      </c>
      <c r="V729" s="36">
        <v>148284.650146022</v>
      </c>
      <c r="W729" s="36">
        <v>142891.80236073199</v>
      </c>
      <c r="X729" s="36">
        <v>140988.24504695099</v>
      </c>
      <c r="Y729" s="36">
        <v>139169.70558854699</v>
      </c>
      <c r="Z729" s="36">
        <v>137431.62810922699</v>
      </c>
      <c r="AA729" s="36">
        <v>135693.38169006401</v>
      </c>
      <c r="AB729" s="36">
        <v>133976.81554135701</v>
      </c>
      <c r="AC729" s="36"/>
      <c r="AD729" s="36"/>
      <c r="AE729" s="36"/>
      <c r="AF729" s="36"/>
      <c r="AG729" s="36"/>
      <c r="AH729" s="36"/>
      <c r="AI729" s="36"/>
    </row>
    <row r="730" spans="1:35" customFormat="1" x14ac:dyDescent="0.15">
      <c r="A730" t="s">
        <v>46</v>
      </c>
      <c r="B730" t="s">
        <v>52</v>
      </c>
      <c r="C730" t="s">
        <v>66</v>
      </c>
      <c r="D730">
        <v>2029</v>
      </c>
      <c r="E730">
        <v>0</v>
      </c>
      <c r="F730" s="36"/>
      <c r="G730" s="36"/>
      <c r="H730" s="36"/>
      <c r="I730" s="36"/>
      <c r="J730" s="36"/>
      <c r="K730" s="36"/>
      <c r="L730" s="36"/>
      <c r="M730" s="36"/>
      <c r="N730" s="36"/>
      <c r="O730" s="36">
        <v>216993.69346124301</v>
      </c>
      <c r="P730" s="36">
        <v>212240.16860893901</v>
      </c>
      <c r="Q730" s="36">
        <v>207826.43034480599</v>
      </c>
      <c r="R730" s="36">
        <v>203746.70585265299</v>
      </c>
      <c r="S730" s="36">
        <v>199988.631420294</v>
      </c>
      <c r="T730" s="36">
        <v>196494.06049435001</v>
      </c>
      <c r="U730" s="36">
        <v>170737.86939718301</v>
      </c>
      <c r="V730" s="36">
        <v>161460.11318176801</v>
      </c>
      <c r="W730" s="36">
        <v>155588.09734649799</v>
      </c>
      <c r="X730" s="36">
        <v>153515.40419162001</v>
      </c>
      <c r="Y730" s="36">
        <v>151535.28294177901</v>
      </c>
      <c r="Z730" s="36">
        <v>149642.77291964699</v>
      </c>
      <c r="AA730" s="36">
        <v>147750.07894694299</v>
      </c>
      <c r="AB730" s="36">
        <v>145880.99159109601</v>
      </c>
      <c r="AC730" s="36">
        <v>144095.48765530001</v>
      </c>
      <c r="AD730" s="36"/>
      <c r="AE730" s="36"/>
      <c r="AF730" s="36"/>
      <c r="AG730" s="36"/>
      <c r="AH730" s="36"/>
      <c r="AI730" s="36"/>
    </row>
    <row r="731" spans="1:35" customFormat="1" x14ac:dyDescent="0.15">
      <c r="A731" t="s">
        <v>46</v>
      </c>
      <c r="B731" t="s">
        <v>52</v>
      </c>
      <c r="C731" t="s">
        <v>66</v>
      </c>
      <c r="D731">
        <v>2030</v>
      </c>
      <c r="E731">
        <v>0</v>
      </c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>
        <v>229559.38411735001</v>
      </c>
      <c r="Q731" s="36">
        <v>224785.476123353</v>
      </c>
      <c r="R731" s="36">
        <v>220372.83808256499</v>
      </c>
      <c r="S731" s="36">
        <v>216308.09737954999</v>
      </c>
      <c r="T731" s="36">
        <v>212528.36258772499</v>
      </c>
      <c r="U731" s="36">
        <v>184670.41560140901</v>
      </c>
      <c r="V731" s="36">
        <v>174635.576217514</v>
      </c>
      <c r="W731" s="36">
        <v>168284.392332263</v>
      </c>
      <c r="X731" s="36">
        <v>166042.56333628899</v>
      </c>
      <c r="Y731" s="36">
        <v>163900.86029501099</v>
      </c>
      <c r="Z731" s="36">
        <v>161853.91773006701</v>
      </c>
      <c r="AA731" s="36">
        <v>159806.776203822</v>
      </c>
      <c r="AB731" s="36">
        <v>157785.167640834</v>
      </c>
      <c r="AC731" s="36">
        <v>155853.96306949001</v>
      </c>
      <c r="AD731" s="36">
        <v>154026.89338121901</v>
      </c>
      <c r="AE731" s="36"/>
      <c r="AF731" s="36"/>
      <c r="AG731" s="36"/>
      <c r="AH731" s="36"/>
      <c r="AI731" s="36"/>
    </row>
    <row r="732" spans="1:35" customFormat="1" x14ac:dyDescent="0.15">
      <c r="A732" t="s">
        <v>46</v>
      </c>
      <c r="B732" t="s">
        <v>52</v>
      </c>
      <c r="C732" t="s">
        <v>66</v>
      </c>
      <c r="D732">
        <v>2031</v>
      </c>
      <c r="E732">
        <v>0</v>
      </c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>
        <v>237341.41956408499</v>
      </c>
      <c r="R732" s="36">
        <v>232682.302815598</v>
      </c>
      <c r="S732" s="36">
        <v>228390.51606295101</v>
      </c>
      <c r="T732" s="36">
        <v>224399.654924862</v>
      </c>
      <c r="U732" s="36">
        <v>194985.63406416899</v>
      </c>
      <c r="V732" s="36">
        <v>184390.27414347601</v>
      </c>
      <c r="W732" s="36">
        <v>177684.329323399</v>
      </c>
      <c r="X732" s="36">
        <v>175317.277476897</v>
      </c>
      <c r="Y732" s="36">
        <v>173055.94436557699</v>
      </c>
      <c r="Z732" s="36">
        <v>170894.664809137</v>
      </c>
      <c r="AA732" s="36">
        <v>168733.17517792599</v>
      </c>
      <c r="AB732" s="36">
        <v>166598.644716184</v>
      </c>
      <c r="AC732" s="36">
        <v>164559.56798250799</v>
      </c>
      <c r="AD732" s="36">
        <v>162630.44284090499</v>
      </c>
      <c r="AE732" s="36">
        <v>160822.52787456699</v>
      </c>
      <c r="AF732" s="36">
        <v>160822.52787456699</v>
      </c>
      <c r="AG732" s="36">
        <v>160822.52787456699</v>
      </c>
      <c r="AH732" s="36">
        <v>160822.52787456699</v>
      </c>
      <c r="AI732" s="36">
        <v>160822.52787456699</v>
      </c>
    </row>
    <row r="733" spans="1:35" customFormat="1" x14ac:dyDescent="0.15">
      <c r="A733" t="s">
        <v>46</v>
      </c>
      <c r="B733" t="s">
        <v>52</v>
      </c>
      <c r="C733" t="s">
        <v>66</v>
      </c>
      <c r="D733">
        <v>2032</v>
      </c>
      <c r="E733">
        <v>0</v>
      </c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>
        <v>242930.90693721801</v>
      </c>
      <c r="S733" s="36">
        <v>238450.08636949401</v>
      </c>
      <c r="T733" s="36">
        <v>234283.44582999099</v>
      </c>
      <c r="U733" s="36">
        <v>203573.870250359</v>
      </c>
      <c r="V733" s="36">
        <v>192511.83259767099</v>
      </c>
      <c r="W733" s="36">
        <v>185510.52120742199</v>
      </c>
      <c r="X733" s="36">
        <v>183039.21142201999</v>
      </c>
      <c r="Y733" s="36">
        <v>180678.27680442101</v>
      </c>
      <c r="Z733" s="36">
        <v>178421.80264872601</v>
      </c>
      <c r="AA733" s="36">
        <v>176165.10916541601</v>
      </c>
      <c r="AB733" s="36">
        <v>173936.56228118201</v>
      </c>
      <c r="AC733" s="36">
        <v>171807.67343045201</v>
      </c>
      <c r="AD733" s="36">
        <v>169793.57904263501</v>
      </c>
      <c r="AE733" s="36">
        <v>167906.03359064599</v>
      </c>
      <c r="AF733" s="36">
        <v>167906.03359064599</v>
      </c>
      <c r="AG733" s="36">
        <v>167906.03359064599</v>
      </c>
      <c r="AH733" s="36">
        <v>167906.03359064599</v>
      </c>
      <c r="AI733" s="36">
        <v>167906.03359064599</v>
      </c>
    </row>
    <row r="734" spans="1:35" customFormat="1" x14ac:dyDescent="0.15">
      <c r="A734" t="s">
        <v>46</v>
      </c>
      <c r="B734" t="s">
        <v>52</v>
      </c>
      <c r="C734" t="s">
        <v>66</v>
      </c>
      <c r="D734">
        <v>2033</v>
      </c>
      <c r="E734">
        <v>0</v>
      </c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>
        <v>246186.11462153701</v>
      </c>
      <c r="T734" s="36">
        <v>241884.29590105501</v>
      </c>
      <c r="U734" s="36">
        <v>210178.410578326</v>
      </c>
      <c r="V734" s="36">
        <v>198757.48760456601</v>
      </c>
      <c r="W734" s="36">
        <v>191529.03290084199</v>
      </c>
      <c r="X734" s="36">
        <v>188977.546493948</v>
      </c>
      <c r="Y734" s="36">
        <v>186540.01615277</v>
      </c>
      <c r="Z734" s="36">
        <v>184210.33528080099</v>
      </c>
      <c r="AA734" s="36">
        <v>181880.42796557801</v>
      </c>
      <c r="AB734" s="36">
        <v>179579.58040861299</v>
      </c>
      <c r="AC734" s="36">
        <v>177381.62408742899</v>
      </c>
      <c r="AD734" s="36">
        <v>175302.18650211801</v>
      </c>
      <c r="AE734" s="36">
        <v>173353.40347556601</v>
      </c>
      <c r="AF734" s="36">
        <v>173353.40347556601</v>
      </c>
      <c r="AG734" s="36">
        <v>173353.40347556601</v>
      </c>
      <c r="AH734" s="36">
        <v>173353.40347556601</v>
      </c>
      <c r="AI734" s="36">
        <v>173353.40347556601</v>
      </c>
    </row>
    <row r="735" spans="1:35" customFormat="1" x14ac:dyDescent="0.15">
      <c r="A735" t="s">
        <v>46</v>
      </c>
      <c r="B735" t="s">
        <v>52</v>
      </c>
      <c r="C735" t="s">
        <v>66</v>
      </c>
      <c r="D735">
        <v>2034</v>
      </c>
      <c r="E735">
        <v>0</v>
      </c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>
        <v>250183.45728606801</v>
      </c>
      <c r="U735" s="36">
        <v>217389.728462926</v>
      </c>
      <c r="V735" s="36">
        <v>205576.948371812</v>
      </c>
      <c r="W735" s="36">
        <v>198100.482064329</v>
      </c>
      <c r="X735" s="36">
        <v>195461.452985913</v>
      </c>
      <c r="Y735" s="36">
        <v>192940.289858212</v>
      </c>
      <c r="Z735" s="36">
        <v>190530.676564586</v>
      </c>
      <c r="AA735" s="36">
        <v>188120.829058334</v>
      </c>
      <c r="AB735" s="36">
        <v>185741.03836400501</v>
      </c>
      <c r="AC735" s="36">
        <v>183467.669151056</v>
      </c>
      <c r="AD735" s="36">
        <v>181316.88510628801</v>
      </c>
      <c r="AE735" s="36">
        <v>179301.23843825201</v>
      </c>
      <c r="AF735" s="36">
        <v>179301.23843825201</v>
      </c>
      <c r="AG735" s="36">
        <v>179301.23843825201</v>
      </c>
      <c r="AH735" s="36">
        <v>179301.23843825201</v>
      </c>
      <c r="AI735" s="36">
        <v>179301.23843825201</v>
      </c>
    </row>
    <row r="736" spans="1:35" customFormat="1" x14ac:dyDescent="0.15">
      <c r="A736" t="s">
        <v>46</v>
      </c>
      <c r="B736" t="s">
        <v>52</v>
      </c>
      <c r="C736" t="s">
        <v>66</v>
      </c>
      <c r="D736">
        <v>2035</v>
      </c>
      <c r="E736">
        <v>0</v>
      </c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>
        <v>966900.03649463004</v>
      </c>
      <c r="V736" s="36">
        <v>914359.47911889805</v>
      </c>
      <c r="W736" s="36">
        <v>881105.85855149897</v>
      </c>
      <c r="X736" s="36">
        <v>869368.05782709306</v>
      </c>
      <c r="Y736" s="36">
        <v>858154.49802636402</v>
      </c>
      <c r="Z736" s="36">
        <v>847437.08649998799</v>
      </c>
      <c r="AA736" s="36">
        <v>836718.63324915199</v>
      </c>
      <c r="AB736" s="36">
        <v>826133.865857122</v>
      </c>
      <c r="AC736" s="36">
        <v>816022.43699381698</v>
      </c>
      <c r="AD736" s="36">
        <v>806456.23905943299</v>
      </c>
      <c r="AE736" s="36">
        <v>797491.10142085096</v>
      </c>
      <c r="AF736" s="36">
        <v>797491.10142085096</v>
      </c>
      <c r="AG736" s="36">
        <v>797491.10142085096</v>
      </c>
      <c r="AH736" s="36">
        <v>797491.10142085096</v>
      </c>
      <c r="AI736" s="36">
        <v>797491.10142085096</v>
      </c>
    </row>
    <row r="737" spans="1:35" customFormat="1" x14ac:dyDescent="0.15">
      <c r="A737" t="s">
        <v>46</v>
      </c>
      <c r="B737" t="s">
        <v>52</v>
      </c>
      <c r="C737" t="s">
        <v>66</v>
      </c>
      <c r="D737">
        <v>2036</v>
      </c>
      <c r="E737">
        <v>0</v>
      </c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>
        <v>497092.34408230602</v>
      </c>
      <c r="W737" s="36">
        <v>479013.98368405103</v>
      </c>
      <c r="X737" s="36">
        <v>472632.717880268</v>
      </c>
      <c r="Y737" s="36">
        <v>466536.45612091903</v>
      </c>
      <c r="Z737" s="36">
        <v>460709.92581221001</v>
      </c>
      <c r="AA737" s="36">
        <v>454882.82916907303</v>
      </c>
      <c r="AB737" s="36">
        <v>449128.41096198</v>
      </c>
      <c r="AC737" s="36">
        <v>443631.32366702898</v>
      </c>
      <c r="AD737" s="36">
        <v>438430.65165153198</v>
      </c>
      <c r="AE737" s="36">
        <v>433556.74660044903</v>
      </c>
      <c r="AF737" s="36">
        <v>433556.74660044903</v>
      </c>
      <c r="AG737" s="36">
        <v>433556.74660044903</v>
      </c>
      <c r="AH737" s="36">
        <v>433556.74660044903</v>
      </c>
      <c r="AI737" s="36">
        <v>433556.74660044903</v>
      </c>
    </row>
    <row r="738" spans="1:35" customFormat="1" x14ac:dyDescent="0.15">
      <c r="A738" t="s">
        <v>46</v>
      </c>
      <c r="B738" t="s">
        <v>52</v>
      </c>
      <c r="C738" t="s">
        <v>66</v>
      </c>
      <c r="D738">
        <v>2037</v>
      </c>
      <c r="E738">
        <v>0</v>
      </c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>
        <v>412172.35028328001</v>
      </c>
      <c r="X738" s="36">
        <v>406681.52660439903</v>
      </c>
      <c r="Y738" s="36">
        <v>401435.93749243201</v>
      </c>
      <c r="Z738" s="36">
        <v>396422.441492029</v>
      </c>
      <c r="AA738" s="36">
        <v>391408.45818353002</v>
      </c>
      <c r="AB738" s="36">
        <v>386457.01175875298</v>
      </c>
      <c r="AC738" s="36">
        <v>381726.98827875598</v>
      </c>
      <c r="AD738" s="36">
        <v>377252.01827643201</v>
      </c>
      <c r="AE738" s="36">
        <v>373058.21816122002</v>
      </c>
      <c r="AF738" s="36">
        <v>373058.21816122002</v>
      </c>
      <c r="AG738" s="36">
        <v>373058.21816122002</v>
      </c>
      <c r="AH738" s="36">
        <v>373058.21816122002</v>
      </c>
      <c r="AI738" s="36">
        <v>373058.21816122002</v>
      </c>
    </row>
    <row r="739" spans="1:35" customFormat="1" x14ac:dyDescent="0.15">
      <c r="A739" t="s">
        <v>46</v>
      </c>
      <c r="B739" t="s">
        <v>52</v>
      </c>
      <c r="C739" t="s">
        <v>66</v>
      </c>
      <c r="D739">
        <v>2038</v>
      </c>
      <c r="E739">
        <v>0</v>
      </c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>
        <v>270939.16059625399</v>
      </c>
      <c r="Y739" s="36">
        <v>267444.44687592401</v>
      </c>
      <c r="Z739" s="36">
        <v>264104.35811078199</v>
      </c>
      <c r="AA739" s="36">
        <v>260763.944691488</v>
      </c>
      <c r="AB739" s="36">
        <v>257465.19456318099</v>
      </c>
      <c r="AC739" s="36">
        <v>254313.96071695501</v>
      </c>
      <c r="AD739" s="36">
        <v>251332.64846939201</v>
      </c>
      <c r="AE739" s="36">
        <v>248538.657081557</v>
      </c>
      <c r="AF739" s="36">
        <v>248538.657081557</v>
      </c>
      <c r="AG739" s="36">
        <v>248538.657081557</v>
      </c>
      <c r="AH739" s="36">
        <v>248538.657081557</v>
      </c>
      <c r="AI739" s="36">
        <v>248538.657081557</v>
      </c>
    </row>
    <row r="740" spans="1:35" customFormat="1" x14ac:dyDescent="0.15">
      <c r="A740" t="s">
        <v>46</v>
      </c>
      <c r="B740" t="s">
        <v>52</v>
      </c>
      <c r="C740" t="s">
        <v>66</v>
      </c>
      <c r="D740">
        <v>2039</v>
      </c>
      <c r="E740">
        <v>0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>
        <v>280845.66722356301</v>
      </c>
      <c r="Z740" s="36">
        <v>277338.21186679701</v>
      </c>
      <c r="AA740" s="36">
        <v>273830.41558797099</v>
      </c>
      <c r="AB740" s="36">
        <v>270366.37028207601</v>
      </c>
      <c r="AC740" s="36">
        <v>267057.23306700599</v>
      </c>
      <c r="AD740" s="36">
        <v>263926.53195449797</v>
      </c>
      <c r="AE740" s="36">
        <v>260992.538055207</v>
      </c>
      <c r="AF740" s="36">
        <v>260992.538055207</v>
      </c>
      <c r="AG740" s="36">
        <v>260992.538055207</v>
      </c>
      <c r="AH740" s="36">
        <v>260992.538055207</v>
      </c>
      <c r="AI740" s="36">
        <v>260992.538055207</v>
      </c>
    </row>
    <row r="741" spans="1:35" customFormat="1" x14ac:dyDescent="0.15">
      <c r="A741" t="s">
        <v>46</v>
      </c>
      <c r="B741" t="s">
        <v>52</v>
      </c>
      <c r="C741" t="s">
        <v>66</v>
      </c>
      <c r="D741">
        <v>2040</v>
      </c>
      <c r="E741">
        <v>0</v>
      </c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>
        <v>294867.44319431903</v>
      </c>
      <c r="AA741" s="36">
        <v>291137.93577079498</v>
      </c>
      <c r="AB741" s="36">
        <v>287454.94461143401</v>
      </c>
      <c r="AC741" s="36">
        <v>283936.65254767903</v>
      </c>
      <c r="AD741" s="36">
        <v>280608.07468515902</v>
      </c>
      <c r="AE741" s="36">
        <v>277488.63696466398</v>
      </c>
      <c r="AF741" s="36">
        <v>277488.63696466398</v>
      </c>
      <c r="AG741" s="36">
        <v>277488.63696466398</v>
      </c>
      <c r="AH741" s="36">
        <v>277488.63696466398</v>
      </c>
      <c r="AI741" s="36">
        <v>277488.63696466398</v>
      </c>
    </row>
    <row r="742" spans="1:35" customFormat="1" x14ac:dyDescent="0.15">
      <c r="A742" t="s">
        <v>46</v>
      </c>
      <c r="B742" t="s">
        <v>52</v>
      </c>
      <c r="C742" t="s">
        <v>66</v>
      </c>
      <c r="D742">
        <v>2041</v>
      </c>
      <c r="E742">
        <v>0</v>
      </c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>
        <v>308243.50122569402</v>
      </c>
      <c r="AB742" s="36">
        <v>304344.119006956</v>
      </c>
      <c r="AC742" s="36">
        <v>300619.11264117598</v>
      </c>
      <c r="AD742" s="36">
        <v>297094.96697555098</v>
      </c>
      <c r="AE742" s="36">
        <v>293792.24930574599</v>
      </c>
      <c r="AF742" s="36">
        <v>293792.24930574599</v>
      </c>
      <c r="AG742" s="36">
        <v>293792.24930574599</v>
      </c>
      <c r="AH742" s="36">
        <v>293792.24930574599</v>
      </c>
      <c r="AI742" s="36">
        <v>293792.24930574599</v>
      </c>
    </row>
    <row r="743" spans="1:35" customFormat="1" x14ac:dyDescent="0.15">
      <c r="A743" t="s">
        <v>46</v>
      </c>
      <c r="B743" t="s">
        <v>52</v>
      </c>
      <c r="C743" t="s">
        <v>66</v>
      </c>
      <c r="D743">
        <v>2042</v>
      </c>
      <c r="E743">
        <v>0</v>
      </c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>
        <v>323287.11272094701</v>
      </c>
      <c r="AC743" s="36">
        <v>319330.25442255201</v>
      </c>
      <c r="AD743" s="36">
        <v>315586.75880067103</v>
      </c>
      <c r="AE743" s="36">
        <v>312078.47330106102</v>
      </c>
      <c r="AF743" s="36">
        <v>312078.47330106102</v>
      </c>
      <c r="AG743" s="36">
        <v>312078.47330106102</v>
      </c>
      <c r="AH743" s="36">
        <v>312078.47330106102</v>
      </c>
      <c r="AI743" s="36">
        <v>312078.47330106102</v>
      </c>
    </row>
    <row r="744" spans="1:35" customFormat="1" x14ac:dyDescent="0.15">
      <c r="A744" t="s">
        <v>46</v>
      </c>
      <c r="B744" t="s">
        <v>52</v>
      </c>
      <c r="C744" t="s">
        <v>66</v>
      </c>
      <c r="D744">
        <v>2043</v>
      </c>
      <c r="E744">
        <v>0</v>
      </c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>
        <v>333984.03282817599</v>
      </c>
      <c r="AD744" s="36">
        <v>330068.751556342</v>
      </c>
      <c r="AE744" s="36">
        <v>326399.47398791602</v>
      </c>
      <c r="AF744" s="36">
        <v>326399.47398791602</v>
      </c>
      <c r="AG744" s="36">
        <v>326399.47398791602</v>
      </c>
      <c r="AH744" s="36">
        <v>326399.47398791602</v>
      </c>
      <c r="AI744" s="36">
        <v>326399.47398791602</v>
      </c>
    </row>
    <row r="745" spans="1:35" customFormat="1" x14ac:dyDescent="0.15">
      <c r="A745" t="s">
        <v>46</v>
      </c>
      <c r="B745" t="s">
        <v>52</v>
      </c>
      <c r="C745" t="s">
        <v>66</v>
      </c>
      <c r="D745">
        <v>2044</v>
      </c>
      <c r="E745">
        <v>0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>
        <v>344258.76865161501</v>
      </c>
      <c r="AE745" s="36">
        <v>340431.74482221302</v>
      </c>
      <c r="AF745" s="36">
        <v>340431.74482221302</v>
      </c>
      <c r="AG745" s="36">
        <v>340431.74482221302</v>
      </c>
      <c r="AH745" s="36">
        <v>340431.74482221302</v>
      </c>
      <c r="AI745" s="36">
        <v>340431.74482221302</v>
      </c>
    </row>
    <row r="746" spans="1:35" customFormat="1" x14ac:dyDescent="0.15">
      <c r="A746" t="s">
        <v>46</v>
      </c>
      <c r="B746" t="s">
        <v>52</v>
      </c>
      <c r="C746" t="s">
        <v>66</v>
      </c>
      <c r="D746">
        <v>2045</v>
      </c>
      <c r="E746">
        <v>0</v>
      </c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>
        <v>354002.04789241898</v>
      </c>
      <c r="AF746" s="36">
        <v>354002.04789241898</v>
      </c>
      <c r="AG746" s="36">
        <v>354002.04789241898</v>
      </c>
      <c r="AH746" s="36">
        <v>354002.04789241898</v>
      </c>
      <c r="AI746" s="36">
        <v>354002.04789241898</v>
      </c>
    </row>
    <row r="747" spans="1:35" customFormat="1" x14ac:dyDescent="0.15">
      <c r="A747" t="s">
        <v>46</v>
      </c>
      <c r="B747" t="s">
        <v>52</v>
      </c>
      <c r="C747" t="s">
        <v>65</v>
      </c>
      <c r="D747">
        <v>2016</v>
      </c>
      <c r="E747">
        <v>1</v>
      </c>
      <c r="F747" s="36">
        <v>1022472.71307012</v>
      </c>
      <c r="G747" s="36">
        <v>1134778.66312646</v>
      </c>
      <c r="H747" s="36">
        <v>1202472.40412751</v>
      </c>
      <c r="I747" s="36">
        <v>1248744.56911931</v>
      </c>
      <c r="J747" s="36">
        <v>1294193.5490095599</v>
      </c>
      <c r="K747" s="36">
        <v>1332558.92766271</v>
      </c>
      <c r="L747" s="36">
        <v>1364895.4286577201</v>
      </c>
      <c r="M747" s="36">
        <v>1391414.91720399</v>
      </c>
      <c r="N747" s="36">
        <v>1412517.7032965301</v>
      </c>
      <c r="O747" s="36">
        <v>1428880.54607444</v>
      </c>
      <c r="P747" s="36">
        <v>1440795.5531731499</v>
      </c>
      <c r="Q747" s="36">
        <v>1450704.0577418699</v>
      </c>
      <c r="R747" s="36">
        <v>1458882.36904415</v>
      </c>
      <c r="S747" s="36">
        <v>1465387.9912960699</v>
      </c>
      <c r="T747" s="36">
        <v>1593825.23567493</v>
      </c>
      <c r="U747" s="36">
        <v>1669302.84962339</v>
      </c>
      <c r="V747" s="36">
        <v>1669302.84962339</v>
      </c>
      <c r="W747" s="36">
        <v>1669302.84962339</v>
      </c>
      <c r="X747" s="36">
        <v>1669302.84962339</v>
      </c>
      <c r="Y747" s="36">
        <v>1669302.84962339</v>
      </c>
      <c r="Z747" s="36">
        <v>1669302.84962339</v>
      </c>
      <c r="AA747" s="36">
        <v>1669302.84962339</v>
      </c>
      <c r="AB747" s="36">
        <v>1669302.84962339</v>
      </c>
      <c r="AC747" s="36">
        <v>1669302.84962339</v>
      </c>
      <c r="AD747" s="36">
        <v>1669302.84962339</v>
      </c>
      <c r="AE747" s="36">
        <v>1669302.84962339</v>
      </c>
      <c r="AF747" s="36">
        <v>1669302.84962339</v>
      </c>
      <c r="AG747" s="36">
        <v>1669302.84962339</v>
      </c>
      <c r="AH747" s="36">
        <v>1669302.84962339</v>
      </c>
      <c r="AI747" s="36">
        <v>1669302.84962339</v>
      </c>
    </row>
    <row r="748" spans="1:35" customFormat="1" x14ac:dyDescent="0.15">
      <c r="A748" t="s">
        <v>46</v>
      </c>
      <c r="B748" t="s">
        <v>52</v>
      </c>
      <c r="C748" t="s">
        <v>65</v>
      </c>
      <c r="D748">
        <v>2020</v>
      </c>
      <c r="E748">
        <v>1</v>
      </c>
      <c r="F748" s="36">
        <v>987921.27522268903</v>
      </c>
      <c r="G748" s="36">
        <v>1096432.1782291899</v>
      </c>
      <c r="H748" s="36">
        <v>1161838.40969091</v>
      </c>
      <c r="I748" s="36">
        <v>1206546.9438763801</v>
      </c>
      <c r="J748" s="36">
        <v>1250460.1100634099</v>
      </c>
      <c r="K748" s="36">
        <v>1287529.04434295</v>
      </c>
      <c r="L748" s="36">
        <v>1318772.8290335999</v>
      </c>
      <c r="M748" s="36">
        <v>1344396.16998734</v>
      </c>
      <c r="N748" s="36">
        <v>1364785.8499081701</v>
      </c>
      <c r="O748" s="36">
        <v>1380595.7588639699</v>
      </c>
      <c r="P748" s="36">
        <v>1392108.13357752</v>
      </c>
      <c r="Q748" s="36">
        <v>1401681.80957293</v>
      </c>
      <c r="R748" s="36">
        <v>1409583.75906032</v>
      </c>
      <c r="S748" s="36">
        <v>1415869.54307106</v>
      </c>
      <c r="T748" s="36">
        <v>1418976.6858405699</v>
      </c>
      <c r="U748" s="36">
        <v>1418976.6858405699</v>
      </c>
      <c r="V748" s="36">
        <v>1418976.6858405699</v>
      </c>
      <c r="W748" s="36">
        <v>1418976.6858405699</v>
      </c>
      <c r="X748" s="36">
        <v>1418976.6858405699</v>
      </c>
      <c r="Y748" s="36">
        <v>1418976.6858405699</v>
      </c>
      <c r="Z748" s="36">
        <v>1418976.6858405699</v>
      </c>
      <c r="AA748" s="36">
        <v>1418976.6858405699</v>
      </c>
      <c r="AB748" s="36">
        <v>1418976.6858405699</v>
      </c>
      <c r="AC748" s="36">
        <v>1418976.6858405699</v>
      </c>
      <c r="AD748" s="36">
        <v>1418976.6858405699</v>
      </c>
      <c r="AE748" s="36">
        <v>1418976.6858405699</v>
      </c>
      <c r="AF748" s="36">
        <v>1418976.6858405699</v>
      </c>
      <c r="AG748" s="36">
        <v>1418976.6858405699</v>
      </c>
      <c r="AH748" s="36">
        <v>1418976.6858405699</v>
      </c>
      <c r="AI748" s="36">
        <v>1418976.6858405699</v>
      </c>
    </row>
    <row r="749" spans="1:35" customFormat="1" x14ac:dyDescent="0.15">
      <c r="A749" t="s">
        <v>46</v>
      </c>
      <c r="B749" t="s">
        <v>52</v>
      </c>
      <c r="C749" t="s">
        <v>65</v>
      </c>
      <c r="D749">
        <v>2021</v>
      </c>
      <c r="E749">
        <v>1</v>
      </c>
      <c r="F749" s="36"/>
      <c r="G749" s="36">
        <v>273422.40382929298</v>
      </c>
      <c r="H749" s="36">
        <v>289733.06069140899</v>
      </c>
      <c r="I749" s="36">
        <v>300882.23629150802</v>
      </c>
      <c r="J749" s="36">
        <v>311833.06726584502</v>
      </c>
      <c r="K749" s="36">
        <v>321077.12022174202</v>
      </c>
      <c r="L749" s="36">
        <v>328868.52846793202</v>
      </c>
      <c r="M749" s="36">
        <v>335258.34045705502</v>
      </c>
      <c r="N749" s="36">
        <v>340343.00999518199</v>
      </c>
      <c r="O749" s="36">
        <v>344285.60069696</v>
      </c>
      <c r="P749" s="36">
        <v>347156.49524973298</v>
      </c>
      <c r="Q749" s="36">
        <v>349543.92746498698</v>
      </c>
      <c r="R749" s="36">
        <v>351514.47344738501</v>
      </c>
      <c r="S749" s="36">
        <v>353081.98871033901</v>
      </c>
      <c r="T749" s="36">
        <v>353856.83138820698</v>
      </c>
      <c r="U749" s="36">
        <v>353856.83138820698</v>
      </c>
      <c r="V749" s="36">
        <v>353856.83138820698</v>
      </c>
      <c r="W749" s="36">
        <v>353856.83138820698</v>
      </c>
      <c r="X749" s="36">
        <v>353856.83138820698</v>
      </c>
      <c r="Y749" s="36">
        <v>353856.83138820698</v>
      </c>
      <c r="Z749" s="36">
        <v>353856.83138820698</v>
      </c>
      <c r="AA749" s="36">
        <v>353856.83138820698</v>
      </c>
      <c r="AB749" s="36">
        <v>353856.83138820698</v>
      </c>
      <c r="AC749" s="36">
        <v>353856.83138820698</v>
      </c>
      <c r="AD749" s="36">
        <v>353856.83138820698</v>
      </c>
      <c r="AE749" s="36">
        <v>353856.83138820698</v>
      </c>
      <c r="AF749" s="36">
        <v>353856.83138820698</v>
      </c>
      <c r="AG749" s="36">
        <v>353856.83138820698</v>
      </c>
      <c r="AH749" s="36">
        <v>353856.83138820698</v>
      </c>
      <c r="AI749" s="36">
        <v>353856.83138820698</v>
      </c>
    </row>
    <row r="750" spans="1:35" customFormat="1" x14ac:dyDescent="0.15">
      <c r="A750" t="s">
        <v>46</v>
      </c>
      <c r="B750" t="s">
        <v>52</v>
      </c>
      <c r="C750" t="s">
        <v>65</v>
      </c>
      <c r="D750">
        <v>2022</v>
      </c>
      <c r="E750">
        <v>1</v>
      </c>
      <c r="F750" s="36"/>
      <c r="G750" s="36"/>
      <c r="H750" s="36">
        <v>224197.03290031699</v>
      </c>
      <c r="I750" s="36">
        <v>232824.32618490799</v>
      </c>
      <c r="J750" s="36">
        <v>241298.139309238</v>
      </c>
      <c r="K750" s="36">
        <v>248451.23823326101</v>
      </c>
      <c r="L750" s="36">
        <v>254480.27270638</v>
      </c>
      <c r="M750" s="36">
        <v>259424.74430148801</v>
      </c>
      <c r="N750" s="36">
        <v>263359.28950322099</v>
      </c>
      <c r="O750" s="36">
        <v>266410.08783175697</v>
      </c>
      <c r="P750" s="36">
        <v>268631.60179694102</v>
      </c>
      <c r="Q750" s="36">
        <v>270479.00995130598</v>
      </c>
      <c r="R750" s="36">
        <v>272003.82925012201</v>
      </c>
      <c r="S750" s="36">
        <v>273216.78116572899</v>
      </c>
      <c r="T750" s="36">
        <v>273816.35868348897</v>
      </c>
      <c r="U750" s="36">
        <v>273816.35868348897</v>
      </c>
      <c r="V750" s="36">
        <v>273816.35868348897</v>
      </c>
      <c r="W750" s="36">
        <v>273816.35868348897</v>
      </c>
      <c r="X750" s="36">
        <v>273816.35868348897</v>
      </c>
      <c r="Y750" s="36">
        <v>273816.35868348897</v>
      </c>
      <c r="Z750" s="36">
        <v>273816.35868348897</v>
      </c>
      <c r="AA750" s="36">
        <v>273816.35868348897</v>
      </c>
      <c r="AB750" s="36">
        <v>273816.35868348897</v>
      </c>
      <c r="AC750" s="36">
        <v>273816.35868348897</v>
      </c>
      <c r="AD750" s="36">
        <v>273816.35868348897</v>
      </c>
      <c r="AE750" s="36">
        <v>273816.35868348897</v>
      </c>
      <c r="AF750" s="36">
        <v>273816.35868348897</v>
      </c>
      <c r="AG750" s="36">
        <v>273816.35868348897</v>
      </c>
      <c r="AH750" s="36">
        <v>273816.35868348897</v>
      </c>
      <c r="AI750" s="36">
        <v>273816.35868348897</v>
      </c>
    </row>
    <row r="751" spans="1:35" customFormat="1" x14ac:dyDescent="0.15">
      <c r="A751" t="s">
        <v>46</v>
      </c>
      <c r="B751" t="s">
        <v>52</v>
      </c>
      <c r="C751" t="s">
        <v>65</v>
      </c>
      <c r="D751">
        <v>2023</v>
      </c>
      <c r="E751">
        <v>1</v>
      </c>
      <c r="F751" s="36"/>
      <c r="G751" s="36"/>
      <c r="H751" s="36"/>
      <c r="I751" s="36">
        <v>195435.80837802999</v>
      </c>
      <c r="J751" s="36">
        <v>202548.83881232701</v>
      </c>
      <c r="K751" s="36">
        <v>208553.24433786501</v>
      </c>
      <c r="L751" s="36">
        <v>213614.09534643701</v>
      </c>
      <c r="M751" s="36">
        <v>217764.54997902</v>
      </c>
      <c r="N751" s="36">
        <v>221067.25908463899</v>
      </c>
      <c r="O751" s="36">
        <v>223628.13941577001</v>
      </c>
      <c r="P751" s="36">
        <v>225492.90752107601</v>
      </c>
      <c r="Q751" s="36">
        <v>227043.646277497</v>
      </c>
      <c r="R751" s="36">
        <v>228323.599696358</v>
      </c>
      <c r="S751" s="36">
        <v>229341.767522868</v>
      </c>
      <c r="T751" s="36">
        <v>229845.060794619</v>
      </c>
      <c r="U751" s="36">
        <v>229845.060794619</v>
      </c>
      <c r="V751" s="36">
        <v>229845.060794619</v>
      </c>
      <c r="W751" s="36">
        <v>229845.060794619</v>
      </c>
      <c r="X751" s="36">
        <v>229845.060794619</v>
      </c>
      <c r="Y751" s="36">
        <v>229845.060794619</v>
      </c>
      <c r="Z751" s="36">
        <v>229845.060794619</v>
      </c>
      <c r="AA751" s="36">
        <v>229845.060794619</v>
      </c>
      <c r="AB751" s="36">
        <v>229845.060794619</v>
      </c>
      <c r="AC751" s="36">
        <v>229845.060794619</v>
      </c>
      <c r="AD751" s="36">
        <v>229845.060794619</v>
      </c>
      <c r="AE751" s="36">
        <v>229845.060794619</v>
      </c>
      <c r="AF751" s="36">
        <v>229845.060794619</v>
      </c>
      <c r="AG751" s="36">
        <v>229845.060794619</v>
      </c>
      <c r="AH751" s="36">
        <v>229845.060794619</v>
      </c>
      <c r="AI751" s="36">
        <v>229845.060794619</v>
      </c>
    </row>
    <row r="752" spans="1:35" customFormat="1" x14ac:dyDescent="0.15">
      <c r="A752" t="s">
        <v>46</v>
      </c>
      <c r="B752" t="s">
        <v>52</v>
      </c>
      <c r="C752" t="s">
        <v>65</v>
      </c>
      <c r="D752">
        <v>2024</v>
      </c>
      <c r="E752">
        <v>1</v>
      </c>
      <c r="F752" s="36"/>
      <c r="G752" s="36"/>
      <c r="H752" s="36"/>
      <c r="I752" s="36"/>
      <c r="J752" s="36">
        <v>243961.03097142</v>
      </c>
      <c r="K752" s="36">
        <v>251193.069283613</v>
      </c>
      <c r="L752" s="36">
        <v>257288.63831715399</v>
      </c>
      <c r="M752" s="36">
        <v>262287.67557208001</v>
      </c>
      <c r="N752" s="36">
        <v>266265.64119819802</v>
      </c>
      <c r="O752" s="36">
        <v>269350.107193859</v>
      </c>
      <c r="P752" s="36">
        <v>271596.137100327</v>
      </c>
      <c r="Q752" s="36">
        <v>273463.93267991301</v>
      </c>
      <c r="R752" s="36">
        <v>275005.579413075</v>
      </c>
      <c r="S752" s="36">
        <v>276231.91709100798</v>
      </c>
      <c r="T752" s="36">
        <v>276838.11136088002</v>
      </c>
      <c r="U752" s="36">
        <v>276838.11136088002</v>
      </c>
      <c r="V752" s="36">
        <v>276838.11136088002</v>
      </c>
      <c r="W752" s="36">
        <v>276838.11136088002</v>
      </c>
      <c r="X752" s="36">
        <v>276838.11136088002</v>
      </c>
      <c r="Y752" s="36">
        <v>276838.11136088002</v>
      </c>
      <c r="Z752" s="36">
        <v>276838.11136088002</v>
      </c>
      <c r="AA752" s="36">
        <v>276838.11136088002</v>
      </c>
      <c r="AB752" s="36">
        <v>276838.11136088002</v>
      </c>
      <c r="AC752" s="36">
        <v>276838.11136088002</v>
      </c>
      <c r="AD752" s="36">
        <v>276838.11136088002</v>
      </c>
      <c r="AE752" s="36">
        <v>276838.11136088002</v>
      </c>
      <c r="AF752" s="36">
        <v>276838.11136088002</v>
      </c>
      <c r="AG752" s="36">
        <v>276838.11136088002</v>
      </c>
      <c r="AH752" s="36">
        <v>276838.11136088002</v>
      </c>
      <c r="AI752" s="36">
        <v>276838.11136088002</v>
      </c>
    </row>
    <row r="753" spans="1:35" customFormat="1" x14ac:dyDescent="0.15">
      <c r="A753" t="s">
        <v>46</v>
      </c>
      <c r="B753" t="s">
        <v>52</v>
      </c>
      <c r="C753" t="s">
        <v>65</v>
      </c>
      <c r="D753">
        <v>2025</v>
      </c>
      <c r="E753">
        <v>1</v>
      </c>
      <c r="F753" s="36"/>
      <c r="G753" s="36"/>
      <c r="H753" s="36"/>
      <c r="I753" s="36"/>
      <c r="J753" s="36"/>
      <c r="K753" s="36">
        <v>264630.217486726</v>
      </c>
      <c r="L753" s="36">
        <v>271051.858671539</v>
      </c>
      <c r="M753" s="36">
        <v>276318.31096565799</v>
      </c>
      <c r="N753" s="36">
        <v>280509.071131918</v>
      </c>
      <c r="O753" s="36">
        <v>283758.53541686002</v>
      </c>
      <c r="P753" s="36">
        <v>286124.71289271698</v>
      </c>
      <c r="Q753" s="36">
        <v>288092.423036377</v>
      </c>
      <c r="R753" s="36">
        <v>289716.53755294398</v>
      </c>
      <c r="S753" s="36">
        <v>291008.47608990001</v>
      </c>
      <c r="T753" s="36">
        <v>291647.09769651102</v>
      </c>
      <c r="U753" s="36">
        <v>291647.09769651102</v>
      </c>
      <c r="V753" s="36">
        <v>291647.09769651102</v>
      </c>
      <c r="W753" s="36">
        <v>291647.09769651102</v>
      </c>
      <c r="X753" s="36">
        <v>291647.09769651102</v>
      </c>
      <c r="Y753" s="36">
        <v>291647.09769651102</v>
      </c>
      <c r="Z753" s="36">
        <v>291647.09769651102</v>
      </c>
      <c r="AA753" s="36">
        <v>291647.09769651102</v>
      </c>
      <c r="AB753" s="36">
        <v>291647.09769651102</v>
      </c>
      <c r="AC753" s="36">
        <v>291647.09769651102</v>
      </c>
      <c r="AD753" s="36">
        <v>291647.09769651102</v>
      </c>
      <c r="AE753" s="36">
        <v>291647.09769651102</v>
      </c>
      <c r="AF753" s="36">
        <v>291647.09769651102</v>
      </c>
      <c r="AG753" s="36">
        <v>291647.09769651102</v>
      </c>
      <c r="AH753" s="36">
        <v>291647.09769651102</v>
      </c>
      <c r="AI753" s="36">
        <v>291647.09769651102</v>
      </c>
    </row>
    <row r="754" spans="1:35" customFormat="1" x14ac:dyDescent="0.15">
      <c r="A754" t="s">
        <v>46</v>
      </c>
      <c r="B754" t="s">
        <v>52</v>
      </c>
      <c r="C754" t="s">
        <v>65</v>
      </c>
      <c r="D754">
        <v>2026</v>
      </c>
      <c r="E754">
        <v>1</v>
      </c>
      <c r="F754" s="36"/>
      <c r="G754" s="36"/>
      <c r="H754" s="36"/>
      <c r="I754" s="36"/>
      <c r="J754" s="36"/>
      <c r="K754" s="36"/>
      <c r="L754" s="36">
        <v>288503.84496705898</v>
      </c>
      <c r="M754" s="36">
        <v>294109.38386148098</v>
      </c>
      <c r="N754" s="36">
        <v>298569.97095070698</v>
      </c>
      <c r="O754" s="36">
        <v>302028.655738495</v>
      </c>
      <c r="P754" s="36">
        <v>304547.18227804702</v>
      </c>
      <c r="Q754" s="36">
        <v>306641.58570700401</v>
      </c>
      <c r="R754" s="36">
        <v>308370.27070843801</v>
      </c>
      <c r="S754" s="36">
        <v>309745.39219699602</v>
      </c>
      <c r="T754" s="36">
        <v>310425.13219173101</v>
      </c>
      <c r="U754" s="36">
        <v>310425.13219173101</v>
      </c>
      <c r="V754" s="36">
        <v>310425.13219173101</v>
      </c>
      <c r="W754" s="36">
        <v>310425.13219173101</v>
      </c>
      <c r="X754" s="36">
        <v>310425.13219173101</v>
      </c>
      <c r="Y754" s="36">
        <v>310425.13219173101</v>
      </c>
      <c r="Z754" s="36">
        <v>310425.13219173101</v>
      </c>
      <c r="AA754" s="36">
        <v>310425.13219173101</v>
      </c>
      <c r="AB754" s="36">
        <v>310425.13219173101</v>
      </c>
      <c r="AC754" s="36">
        <v>310425.13219173101</v>
      </c>
      <c r="AD754" s="36">
        <v>310425.13219173101</v>
      </c>
      <c r="AE754" s="36">
        <v>310425.13219173101</v>
      </c>
      <c r="AF754" s="36">
        <v>310425.13219173101</v>
      </c>
      <c r="AG754" s="36">
        <v>310425.13219173101</v>
      </c>
      <c r="AH754" s="36">
        <v>310425.13219173101</v>
      </c>
      <c r="AI754" s="36">
        <v>310425.13219173101</v>
      </c>
    </row>
    <row r="755" spans="1:35" customFormat="1" x14ac:dyDescent="0.15">
      <c r="A755" t="s">
        <v>46</v>
      </c>
      <c r="B755" t="s">
        <v>52</v>
      </c>
      <c r="C755" t="s">
        <v>65</v>
      </c>
      <c r="D755">
        <v>2027</v>
      </c>
      <c r="E755">
        <v>1</v>
      </c>
      <c r="F755" s="36"/>
      <c r="G755" s="36"/>
      <c r="H755" s="36"/>
      <c r="I755" s="36"/>
      <c r="J755" s="36"/>
      <c r="K755" s="36"/>
      <c r="L755" s="36"/>
      <c r="M755" s="36">
        <v>309469.23734497599</v>
      </c>
      <c r="N755" s="36">
        <v>314162.77845709398</v>
      </c>
      <c r="O755" s="36">
        <v>317802.09295104299</v>
      </c>
      <c r="P755" s="36">
        <v>320452.14946129499</v>
      </c>
      <c r="Q755" s="36">
        <v>322655.933044606</v>
      </c>
      <c r="R755" s="36">
        <v>324474.89856682002</v>
      </c>
      <c r="S755" s="36">
        <v>325921.835732623</v>
      </c>
      <c r="T755" s="36">
        <v>326637.07512757799</v>
      </c>
      <c r="U755" s="36">
        <v>326637.07512757799</v>
      </c>
      <c r="V755" s="36">
        <v>326637.07512757799</v>
      </c>
      <c r="W755" s="36">
        <v>326637.07512757799</v>
      </c>
      <c r="X755" s="36">
        <v>326637.07512757799</v>
      </c>
      <c r="Y755" s="36">
        <v>326637.07512757799</v>
      </c>
      <c r="Z755" s="36">
        <v>326637.07512757799</v>
      </c>
      <c r="AA755" s="36">
        <v>326637.07512757799</v>
      </c>
      <c r="AB755" s="36">
        <v>326637.07512757799</v>
      </c>
      <c r="AC755" s="36">
        <v>326637.07512757799</v>
      </c>
      <c r="AD755" s="36">
        <v>326637.07512757799</v>
      </c>
      <c r="AE755" s="36">
        <v>326637.07512757799</v>
      </c>
      <c r="AF755" s="36">
        <v>326637.07512757799</v>
      </c>
      <c r="AG755" s="36">
        <v>326637.07512757799</v>
      </c>
      <c r="AH755" s="36">
        <v>326637.07512757799</v>
      </c>
      <c r="AI755" s="36">
        <v>326637.07512757799</v>
      </c>
    </row>
    <row r="756" spans="1:35" customFormat="1" x14ac:dyDescent="0.15">
      <c r="A756" t="s">
        <v>46</v>
      </c>
      <c r="B756" t="s">
        <v>52</v>
      </c>
      <c r="C756" t="s">
        <v>65</v>
      </c>
      <c r="D756">
        <v>2028</v>
      </c>
      <c r="E756">
        <v>1</v>
      </c>
      <c r="F756" s="36"/>
      <c r="G756" s="36"/>
      <c r="H756" s="36"/>
      <c r="I756" s="36"/>
      <c r="J756" s="36"/>
      <c r="K756" s="36"/>
      <c r="L756" s="36"/>
      <c r="M756" s="36"/>
      <c r="N756" s="36">
        <v>327391.29192589998</v>
      </c>
      <c r="O756" s="36">
        <v>331183.84774600703</v>
      </c>
      <c r="P756" s="36">
        <v>333945.49070329498</v>
      </c>
      <c r="Q756" s="36">
        <v>336242.06943234999</v>
      </c>
      <c r="R756" s="36">
        <v>338137.62649105297</v>
      </c>
      <c r="S756" s="36">
        <v>339645.49012268602</v>
      </c>
      <c r="T756" s="36">
        <v>340390.84624253103</v>
      </c>
      <c r="U756" s="36">
        <v>340390.84624253103</v>
      </c>
      <c r="V756" s="36">
        <v>340390.84624253103</v>
      </c>
      <c r="W756" s="36">
        <v>340390.84624253103</v>
      </c>
      <c r="X756" s="36">
        <v>340390.84624253103</v>
      </c>
      <c r="Y756" s="36">
        <v>340390.84624253103</v>
      </c>
      <c r="Z756" s="36">
        <v>340390.84624253103</v>
      </c>
      <c r="AA756" s="36">
        <v>340390.84624253103</v>
      </c>
      <c r="AB756" s="36">
        <v>340390.84624253103</v>
      </c>
      <c r="AC756" s="36">
        <v>340390.84624253103</v>
      </c>
      <c r="AD756" s="36">
        <v>340390.84624253103</v>
      </c>
      <c r="AE756" s="36">
        <v>340390.84624253103</v>
      </c>
      <c r="AF756" s="36">
        <v>340390.84624253103</v>
      </c>
      <c r="AG756" s="36">
        <v>340390.84624253103</v>
      </c>
      <c r="AH756" s="36">
        <v>340390.84624253103</v>
      </c>
      <c r="AI756" s="36">
        <v>340390.84624253103</v>
      </c>
    </row>
    <row r="757" spans="1:35" customFormat="1" x14ac:dyDescent="0.15">
      <c r="A757" t="s">
        <v>46</v>
      </c>
      <c r="B757" t="s">
        <v>52</v>
      </c>
      <c r="C757" t="s">
        <v>65</v>
      </c>
      <c r="D757">
        <v>2029</v>
      </c>
      <c r="E757">
        <v>1</v>
      </c>
      <c r="F757" s="36"/>
      <c r="G757" s="36"/>
      <c r="H757" s="36"/>
      <c r="I757" s="36"/>
      <c r="J757" s="36"/>
      <c r="K757" s="36"/>
      <c r="L757" s="36"/>
      <c r="M757" s="36"/>
      <c r="N757" s="36"/>
      <c r="O757" s="36">
        <v>346420.61475753703</v>
      </c>
      <c r="P757" s="36">
        <v>349309.31255338597</v>
      </c>
      <c r="Q757" s="36">
        <v>351711.54992266803</v>
      </c>
      <c r="R757" s="36">
        <v>353694.31582762802</v>
      </c>
      <c r="S757" s="36">
        <v>355271.55170369998</v>
      </c>
      <c r="T757" s="36">
        <v>356051.19940393401</v>
      </c>
      <c r="U757" s="36">
        <v>356051.19940393401</v>
      </c>
      <c r="V757" s="36">
        <v>356051.19940393401</v>
      </c>
      <c r="W757" s="36">
        <v>356051.19940393401</v>
      </c>
      <c r="X757" s="36">
        <v>356051.19940393401</v>
      </c>
      <c r="Y757" s="36">
        <v>356051.19940393401</v>
      </c>
      <c r="Z757" s="36">
        <v>356051.19940393401</v>
      </c>
      <c r="AA757" s="36">
        <v>356051.19940393401</v>
      </c>
      <c r="AB757" s="36">
        <v>356051.19940393401</v>
      </c>
      <c r="AC757" s="36">
        <v>356051.19940393401</v>
      </c>
      <c r="AD757" s="36">
        <v>356051.19940393401</v>
      </c>
      <c r="AE757" s="36">
        <v>356051.19940393401</v>
      </c>
      <c r="AF757" s="36">
        <v>356051.19940393401</v>
      </c>
      <c r="AG757" s="36">
        <v>356051.19940393401</v>
      </c>
      <c r="AH757" s="36">
        <v>356051.19940393401</v>
      </c>
      <c r="AI757" s="36">
        <v>356051.19940393401</v>
      </c>
    </row>
    <row r="758" spans="1:35" customFormat="1" x14ac:dyDescent="0.15">
      <c r="A758" t="s">
        <v>46</v>
      </c>
      <c r="B758" t="s">
        <v>52</v>
      </c>
      <c r="C758" t="s">
        <v>65</v>
      </c>
      <c r="D758">
        <v>2030</v>
      </c>
      <c r="E758">
        <v>1</v>
      </c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>
        <v>359061.69257920899</v>
      </c>
      <c r="Q758" s="36">
        <v>361530.998105267</v>
      </c>
      <c r="R758" s="36">
        <v>363569.12092718401</v>
      </c>
      <c r="S758" s="36">
        <v>365190.39171186299</v>
      </c>
      <c r="T758" s="36">
        <v>365991.80642598902</v>
      </c>
      <c r="U758" s="36">
        <v>365991.80642598902</v>
      </c>
      <c r="V758" s="36">
        <v>365991.80642598902</v>
      </c>
      <c r="W758" s="36">
        <v>365991.80642598902</v>
      </c>
      <c r="X758" s="36">
        <v>365991.80642598902</v>
      </c>
      <c r="Y758" s="36">
        <v>365991.80642598902</v>
      </c>
      <c r="Z758" s="36">
        <v>365991.80642598902</v>
      </c>
      <c r="AA758" s="36">
        <v>365991.80642598902</v>
      </c>
      <c r="AB758" s="36">
        <v>365991.80642598902</v>
      </c>
      <c r="AC758" s="36">
        <v>365991.80642598902</v>
      </c>
      <c r="AD758" s="36">
        <v>365991.80642598902</v>
      </c>
      <c r="AE758" s="36">
        <v>365991.80642598902</v>
      </c>
      <c r="AF758" s="36">
        <v>365991.80642598902</v>
      </c>
      <c r="AG758" s="36">
        <v>365991.80642598902</v>
      </c>
      <c r="AH758" s="36">
        <v>365991.80642598902</v>
      </c>
      <c r="AI758" s="36">
        <v>365991.80642598902</v>
      </c>
    </row>
    <row r="759" spans="1:35" customFormat="1" x14ac:dyDescent="0.15">
      <c r="A759" t="s">
        <v>46</v>
      </c>
      <c r="B759" t="s">
        <v>52</v>
      </c>
      <c r="C759" t="s">
        <v>65</v>
      </c>
      <c r="D759">
        <v>2031</v>
      </c>
      <c r="E759">
        <v>1</v>
      </c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>
        <v>370983.25341252203</v>
      </c>
      <c r="R759" s="36">
        <v>373074.66310986801</v>
      </c>
      <c r="S759" s="36">
        <v>374738.32214191603</v>
      </c>
      <c r="T759" s="36">
        <v>375560.68990439601</v>
      </c>
      <c r="U759" s="36">
        <v>375560.68990439601</v>
      </c>
      <c r="V759" s="36">
        <v>375560.68990439601</v>
      </c>
      <c r="W759" s="36">
        <v>375560.68990439601</v>
      </c>
      <c r="X759" s="36">
        <v>375560.68990439601</v>
      </c>
      <c r="Y759" s="36">
        <v>375560.68990439601</v>
      </c>
      <c r="Z759" s="36">
        <v>375560.68990439601</v>
      </c>
      <c r="AA759" s="36">
        <v>375560.68990439601</v>
      </c>
      <c r="AB759" s="36">
        <v>375560.68990439601</v>
      </c>
      <c r="AC759" s="36">
        <v>375560.68990439601</v>
      </c>
      <c r="AD759" s="36">
        <v>375560.68990439601</v>
      </c>
      <c r="AE759" s="36">
        <v>375560.68990439601</v>
      </c>
      <c r="AF759" s="36">
        <v>375560.68990439601</v>
      </c>
      <c r="AG759" s="36">
        <v>375560.68990439601</v>
      </c>
      <c r="AH759" s="36">
        <v>375560.68990439601</v>
      </c>
      <c r="AI759" s="36">
        <v>375560.68990439601</v>
      </c>
    </row>
    <row r="760" spans="1:35" customFormat="1" x14ac:dyDescent="0.15">
      <c r="A760" t="s">
        <v>46</v>
      </c>
      <c r="B760" t="s">
        <v>52</v>
      </c>
      <c r="C760" t="s">
        <v>65</v>
      </c>
      <c r="D760">
        <v>2032</v>
      </c>
      <c r="E760">
        <v>1</v>
      </c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>
        <v>383961.96330407099</v>
      </c>
      <c r="S760" s="36">
        <v>385674.17228360497</v>
      </c>
      <c r="T760" s="36">
        <v>386520.53890096798</v>
      </c>
      <c r="U760" s="36">
        <v>386520.53890096798</v>
      </c>
      <c r="V760" s="36">
        <v>386520.53890096798</v>
      </c>
      <c r="W760" s="36">
        <v>386520.53890096798</v>
      </c>
      <c r="X760" s="36">
        <v>386520.53890096798</v>
      </c>
      <c r="Y760" s="36">
        <v>386520.53890096798</v>
      </c>
      <c r="Z760" s="36">
        <v>386520.53890096798</v>
      </c>
      <c r="AA760" s="36">
        <v>386520.53890096798</v>
      </c>
      <c r="AB760" s="36">
        <v>386520.53890096798</v>
      </c>
      <c r="AC760" s="36">
        <v>386520.53890096798</v>
      </c>
      <c r="AD760" s="36">
        <v>386520.53890096798</v>
      </c>
      <c r="AE760" s="36">
        <v>386520.53890096798</v>
      </c>
      <c r="AF760" s="36">
        <v>386520.53890096798</v>
      </c>
      <c r="AG760" s="36">
        <v>386520.53890096798</v>
      </c>
      <c r="AH760" s="36">
        <v>386520.53890096798</v>
      </c>
      <c r="AI760" s="36">
        <v>386520.53890096798</v>
      </c>
    </row>
    <row r="761" spans="1:35" customFormat="1" x14ac:dyDescent="0.15">
      <c r="A761" t="s">
        <v>46</v>
      </c>
      <c r="B761" t="s">
        <v>52</v>
      </c>
      <c r="C761" t="s">
        <v>65</v>
      </c>
      <c r="D761">
        <v>2033</v>
      </c>
      <c r="E761">
        <v>1</v>
      </c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>
        <v>387899.62975226302</v>
      </c>
      <c r="T761" s="36">
        <v>388750.88016285101</v>
      </c>
      <c r="U761" s="36">
        <v>388750.88016285101</v>
      </c>
      <c r="V761" s="36">
        <v>388750.88016285101</v>
      </c>
      <c r="W761" s="36">
        <v>388750.88016285101</v>
      </c>
      <c r="X761" s="36">
        <v>388750.88016285101</v>
      </c>
      <c r="Y761" s="36">
        <v>388750.88016285101</v>
      </c>
      <c r="Z761" s="36">
        <v>388750.88016285101</v>
      </c>
      <c r="AA761" s="36">
        <v>388750.88016285101</v>
      </c>
      <c r="AB761" s="36">
        <v>388750.88016285101</v>
      </c>
      <c r="AC761" s="36">
        <v>388750.88016285101</v>
      </c>
      <c r="AD761" s="36">
        <v>388750.88016285101</v>
      </c>
      <c r="AE761" s="36">
        <v>388750.88016285101</v>
      </c>
      <c r="AF761" s="36">
        <v>388750.88016285101</v>
      </c>
      <c r="AG761" s="36">
        <v>388750.88016285101</v>
      </c>
      <c r="AH761" s="36">
        <v>388750.88016285101</v>
      </c>
      <c r="AI761" s="36">
        <v>388750.88016285101</v>
      </c>
    </row>
    <row r="762" spans="1:35" customFormat="1" x14ac:dyDescent="0.15">
      <c r="A762" t="s">
        <v>46</v>
      </c>
      <c r="B762" t="s">
        <v>52</v>
      </c>
      <c r="C762" t="s">
        <v>65</v>
      </c>
      <c r="D762">
        <v>2034</v>
      </c>
      <c r="E762">
        <v>1</v>
      </c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>
        <v>280105.31850687001</v>
      </c>
      <c r="U762" s="36">
        <v>302576.32262328803</v>
      </c>
      <c r="V762" s="36">
        <v>302576.32262328803</v>
      </c>
      <c r="W762" s="36">
        <v>302576.32262328803</v>
      </c>
      <c r="X762" s="36">
        <v>302576.32262328803</v>
      </c>
      <c r="Y762" s="36">
        <v>302576.32262328803</v>
      </c>
      <c r="Z762" s="36">
        <v>302576.32262328803</v>
      </c>
      <c r="AA762" s="36">
        <v>302576.32262328803</v>
      </c>
      <c r="AB762" s="36">
        <v>302576.32262328803</v>
      </c>
      <c r="AC762" s="36">
        <v>302576.32262328803</v>
      </c>
      <c r="AD762" s="36">
        <v>302576.32262328803</v>
      </c>
      <c r="AE762" s="36">
        <v>302576.32262328803</v>
      </c>
      <c r="AF762" s="36">
        <v>302576.32262328803</v>
      </c>
      <c r="AG762" s="36">
        <v>302576.32262328803</v>
      </c>
      <c r="AH762" s="36">
        <v>302576.32262328803</v>
      </c>
      <c r="AI762" s="36">
        <v>302576.32262328803</v>
      </c>
    </row>
    <row r="763" spans="1:35" customFormat="1" x14ac:dyDescent="0.15">
      <c r="A763" t="s">
        <v>46</v>
      </c>
      <c r="B763" t="s">
        <v>52</v>
      </c>
      <c r="C763" t="s">
        <v>65</v>
      </c>
      <c r="D763">
        <v>2035</v>
      </c>
      <c r="E763">
        <v>1</v>
      </c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>
        <v>57854.063218979798</v>
      </c>
      <c r="V763" s="36">
        <v>57854.063218979798</v>
      </c>
      <c r="W763" s="36">
        <v>57854.063218979798</v>
      </c>
      <c r="X763" s="36">
        <v>57854.063218979798</v>
      </c>
      <c r="Y763" s="36">
        <v>57854.063218979798</v>
      </c>
      <c r="Z763" s="36">
        <v>57854.063218979798</v>
      </c>
      <c r="AA763" s="36">
        <v>57854.063218979798</v>
      </c>
      <c r="AB763" s="36">
        <v>57854.063218979798</v>
      </c>
      <c r="AC763" s="36">
        <v>57854.063218979798</v>
      </c>
      <c r="AD763" s="36">
        <v>57854.063218979798</v>
      </c>
      <c r="AE763" s="36">
        <v>57854.063218979798</v>
      </c>
      <c r="AF763" s="36">
        <v>57854.063218979798</v>
      </c>
      <c r="AG763" s="36">
        <v>57854.063218979798</v>
      </c>
      <c r="AH763" s="36">
        <v>57854.063218979798</v>
      </c>
      <c r="AI763" s="36">
        <v>57854.063218979798</v>
      </c>
    </row>
    <row r="764" spans="1:35" customFormat="1" x14ac:dyDescent="0.15">
      <c r="A764" t="s">
        <v>46</v>
      </c>
      <c r="B764" t="s">
        <v>52</v>
      </c>
      <c r="C764" t="s">
        <v>64</v>
      </c>
      <c r="D764">
        <v>2016</v>
      </c>
      <c r="E764">
        <v>1</v>
      </c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>
        <v>121978.741044587</v>
      </c>
      <c r="V764" s="36">
        <v>179586.67741903599</v>
      </c>
      <c r="W764" s="36">
        <v>201685.633144063</v>
      </c>
      <c r="X764" s="36">
        <v>313204.06742860802</v>
      </c>
      <c r="Y764" s="36">
        <v>403852.94936493901</v>
      </c>
      <c r="Z764" s="36">
        <v>439967.87203461002</v>
      </c>
      <c r="AA764" s="36">
        <v>622605.635420901</v>
      </c>
      <c r="AB764" s="36">
        <v>693814.10490098398</v>
      </c>
      <c r="AC764" s="36">
        <v>731758.95235592802</v>
      </c>
      <c r="AD764" s="36">
        <v>754621.38856615499</v>
      </c>
      <c r="AE764" s="36">
        <v>822863.334991663</v>
      </c>
      <c r="AF764" s="36">
        <v>822863.334991663</v>
      </c>
      <c r="AG764" s="36">
        <v>822863.334991663</v>
      </c>
      <c r="AH764" s="36">
        <v>822863.334991663</v>
      </c>
      <c r="AI764" s="36">
        <v>822863.334991663</v>
      </c>
    </row>
    <row r="765" spans="1:35" customFormat="1" x14ac:dyDescent="0.15">
      <c r="A765" t="s">
        <v>46</v>
      </c>
      <c r="B765" t="s">
        <v>52</v>
      </c>
      <c r="C765" t="s">
        <v>64</v>
      </c>
      <c r="D765">
        <v>2035</v>
      </c>
      <c r="E765">
        <v>1</v>
      </c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>
        <v>104129.90385030401</v>
      </c>
      <c r="V765" s="36">
        <v>153308.218237833</v>
      </c>
      <c r="W765" s="36">
        <v>172173.49029370799</v>
      </c>
      <c r="X765" s="36">
        <v>177676.05400045199</v>
      </c>
      <c r="Y765" s="36">
        <v>177676.05400045199</v>
      </c>
      <c r="Z765" s="36">
        <v>177676.05400045199</v>
      </c>
      <c r="AA765" s="36">
        <v>177676.05400045199</v>
      </c>
      <c r="AB765" s="36">
        <v>177676.05400045199</v>
      </c>
      <c r="AC765" s="36">
        <v>177676.05400045199</v>
      </c>
      <c r="AD765" s="36">
        <v>177676.05400045199</v>
      </c>
      <c r="AE765" s="36">
        <v>177676.05400045199</v>
      </c>
      <c r="AF765" s="36">
        <v>177676.05400045199</v>
      </c>
      <c r="AG765" s="36">
        <v>177676.05400045199</v>
      </c>
      <c r="AH765" s="36">
        <v>177676.05400045199</v>
      </c>
      <c r="AI765" s="36">
        <v>177676.05400045199</v>
      </c>
    </row>
    <row r="766" spans="1:35" customFormat="1" x14ac:dyDescent="0.15">
      <c r="A766" t="s">
        <v>46</v>
      </c>
      <c r="B766" t="s">
        <v>52</v>
      </c>
      <c r="C766" t="s">
        <v>64</v>
      </c>
      <c r="D766">
        <v>2036</v>
      </c>
      <c r="E766">
        <v>1</v>
      </c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>
        <v>240561.04932541601</v>
      </c>
      <c r="W766" s="36">
        <v>270163.17825062602</v>
      </c>
      <c r="X766" s="36">
        <v>278797.43487750099</v>
      </c>
      <c r="Y766" s="36">
        <v>278797.43487750099</v>
      </c>
      <c r="Z766" s="36">
        <v>278797.43487750099</v>
      </c>
      <c r="AA766" s="36">
        <v>278797.43487750099</v>
      </c>
      <c r="AB766" s="36">
        <v>278797.43487750099</v>
      </c>
      <c r="AC766" s="36">
        <v>278797.43487750099</v>
      </c>
      <c r="AD766" s="36">
        <v>278797.43487750099</v>
      </c>
      <c r="AE766" s="36">
        <v>278797.43487750099</v>
      </c>
      <c r="AF766" s="36">
        <v>278797.43487750099</v>
      </c>
      <c r="AG766" s="36">
        <v>278797.43487750099</v>
      </c>
      <c r="AH766" s="36">
        <v>278797.43487750099</v>
      </c>
      <c r="AI766" s="36">
        <v>278797.43487750099</v>
      </c>
    </row>
    <row r="767" spans="1:35" customFormat="1" x14ac:dyDescent="0.15">
      <c r="A767" t="s">
        <v>46</v>
      </c>
      <c r="B767" t="s">
        <v>52</v>
      </c>
      <c r="C767" t="s">
        <v>64</v>
      </c>
      <c r="D767">
        <v>2037</v>
      </c>
      <c r="E767">
        <v>1</v>
      </c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>
        <v>273376.954048026</v>
      </c>
      <c r="X767" s="36">
        <v>282113.92106332502</v>
      </c>
      <c r="Y767" s="36">
        <v>282113.92106332502</v>
      </c>
      <c r="Z767" s="36">
        <v>282113.92106332502</v>
      </c>
      <c r="AA767" s="36">
        <v>282113.92106332502</v>
      </c>
      <c r="AB767" s="36">
        <v>282113.92106332502</v>
      </c>
      <c r="AC767" s="36">
        <v>282113.92106332502</v>
      </c>
      <c r="AD767" s="36">
        <v>282113.92106332502</v>
      </c>
      <c r="AE767" s="36">
        <v>282113.92106332502</v>
      </c>
      <c r="AF767" s="36">
        <v>282113.92106332502</v>
      </c>
      <c r="AG767" s="36">
        <v>282113.92106332502</v>
      </c>
      <c r="AH767" s="36">
        <v>282113.92106332502</v>
      </c>
      <c r="AI767" s="36">
        <v>282113.92106332502</v>
      </c>
    </row>
    <row r="768" spans="1:35" customFormat="1" x14ac:dyDescent="0.15">
      <c r="A768" t="s">
        <v>46</v>
      </c>
      <c r="B768" t="s">
        <v>52</v>
      </c>
      <c r="C768" t="s">
        <v>64</v>
      </c>
      <c r="D768">
        <v>2038</v>
      </c>
      <c r="E768">
        <v>1</v>
      </c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>
        <v>200352.142356575</v>
      </c>
      <c r="Y768" s="36">
        <v>241767.33771049799</v>
      </c>
      <c r="Z768" s="36">
        <v>258267.33799298</v>
      </c>
      <c r="AA768" s="36">
        <v>258267.33799298</v>
      </c>
      <c r="AB768" s="36">
        <v>258267.33799298</v>
      </c>
      <c r="AC768" s="36">
        <v>258267.33799298</v>
      </c>
      <c r="AD768" s="36">
        <v>258267.33799298</v>
      </c>
      <c r="AE768" s="36">
        <v>258481.669907926</v>
      </c>
      <c r="AF768" s="36">
        <v>258481.669907926</v>
      </c>
      <c r="AG768" s="36">
        <v>258481.669907926</v>
      </c>
      <c r="AH768" s="36">
        <v>258481.669907926</v>
      </c>
      <c r="AI768" s="36">
        <v>258481.669907926</v>
      </c>
    </row>
    <row r="769" spans="1:35" customFormat="1" x14ac:dyDescent="0.15">
      <c r="A769" t="s">
        <v>46</v>
      </c>
      <c r="B769" t="s">
        <v>52</v>
      </c>
      <c r="C769" t="s">
        <v>64</v>
      </c>
      <c r="D769">
        <v>2039</v>
      </c>
      <c r="E769">
        <v>1</v>
      </c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>
        <v>196073.808203419</v>
      </c>
      <c r="Z769" s="36">
        <v>232253.728073048</v>
      </c>
      <c r="AA769" s="36">
        <v>232253.728073048</v>
      </c>
      <c r="AB769" s="36">
        <v>232253.728073048</v>
      </c>
      <c r="AC769" s="36">
        <v>232253.728073048</v>
      </c>
      <c r="AD769" s="36">
        <v>232253.728073048</v>
      </c>
      <c r="AE769" s="36">
        <v>232723.69845944201</v>
      </c>
      <c r="AF769" s="36">
        <v>232723.69845944201</v>
      </c>
      <c r="AG769" s="36">
        <v>232723.69845944201</v>
      </c>
      <c r="AH769" s="36">
        <v>232723.69845944201</v>
      </c>
      <c r="AI769" s="36">
        <v>232723.69845944201</v>
      </c>
    </row>
    <row r="770" spans="1:35" customFormat="1" x14ac:dyDescent="0.15">
      <c r="A770" t="s">
        <v>46</v>
      </c>
      <c r="B770" t="s">
        <v>52</v>
      </c>
      <c r="C770" t="s">
        <v>64</v>
      </c>
      <c r="D770">
        <v>2040</v>
      </c>
      <c r="E770">
        <v>1</v>
      </c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>
        <v>233383.38730448499</v>
      </c>
      <c r="AA770" s="36">
        <v>233383.38730448499</v>
      </c>
      <c r="AB770" s="36">
        <v>233383.38730448499</v>
      </c>
      <c r="AC770" s="36">
        <v>233383.38730448499</v>
      </c>
      <c r="AD770" s="36">
        <v>233383.38730448499</v>
      </c>
      <c r="AE770" s="36">
        <v>233855.643580495</v>
      </c>
      <c r="AF770" s="36">
        <v>233855.643580495</v>
      </c>
      <c r="AG770" s="36">
        <v>233855.643580495</v>
      </c>
      <c r="AH770" s="36">
        <v>233855.643580495</v>
      </c>
      <c r="AI770" s="36">
        <v>233855.643580495</v>
      </c>
    </row>
    <row r="771" spans="1:35" customFormat="1" x14ac:dyDescent="0.15">
      <c r="A771" t="s">
        <v>46</v>
      </c>
      <c r="B771" t="s">
        <v>52</v>
      </c>
      <c r="C771" t="s">
        <v>64</v>
      </c>
      <c r="D771">
        <v>2041</v>
      </c>
      <c r="E771">
        <v>1</v>
      </c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>
        <v>138167.95985515701</v>
      </c>
      <c r="AB771" s="36">
        <v>192038.13856327799</v>
      </c>
      <c r="AC771" s="36">
        <v>220743.933370763</v>
      </c>
      <c r="AD771" s="36">
        <v>238039.67829184199</v>
      </c>
      <c r="AE771" s="36">
        <v>245801.25405016699</v>
      </c>
      <c r="AF771" s="36">
        <v>245801.25405016699</v>
      </c>
      <c r="AG771" s="36">
        <v>245801.25405016699</v>
      </c>
      <c r="AH771" s="36">
        <v>245801.25405016699</v>
      </c>
      <c r="AI771" s="36">
        <v>245801.25405016699</v>
      </c>
    </row>
    <row r="772" spans="1:35" customFormat="1" x14ac:dyDescent="0.15">
      <c r="A772" t="s">
        <v>46</v>
      </c>
      <c r="B772" t="s">
        <v>52</v>
      </c>
      <c r="C772" t="s">
        <v>64</v>
      </c>
      <c r="D772">
        <v>2042</v>
      </c>
      <c r="E772">
        <v>1</v>
      </c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>
        <v>191383.79574126101</v>
      </c>
      <c r="AC772" s="36">
        <v>219991.77960909001</v>
      </c>
      <c r="AD772" s="36">
        <v>237228.59172325299</v>
      </c>
      <c r="AE772" s="36">
        <v>244963.72100889901</v>
      </c>
      <c r="AF772" s="36">
        <v>244963.72100889901</v>
      </c>
      <c r="AG772" s="36">
        <v>244963.72100889901</v>
      </c>
      <c r="AH772" s="36">
        <v>244963.72100889901</v>
      </c>
      <c r="AI772" s="36">
        <v>244963.72100889901</v>
      </c>
    </row>
    <row r="773" spans="1:35" customFormat="1" x14ac:dyDescent="0.15">
      <c r="A773" t="s">
        <v>46</v>
      </c>
      <c r="B773" t="s">
        <v>52</v>
      </c>
      <c r="C773" t="s">
        <v>64</v>
      </c>
      <c r="D773">
        <v>2043</v>
      </c>
      <c r="E773">
        <v>1</v>
      </c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>
        <v>224801.60497978199</v>
      </c>
      <c r="AD773" s="36">
        <v>242415.27688554299</v>
      </c>
      <c r="AE773" s="36">
        <v>250319.52440437701</v>
      </c>
      <c r="AF773" s="36">
        <v>250319.52440437701</v>
      </c>
      <c r="AG773" s="36">
        <v>250319.52440437701</v>
      </c>
      <c r="AH773" s="36">
        <v>250319.52440437701</v>
      </c>
      <c r="AI773" s="36">
        <v>250319.52440437701</v>
      </c>
    </row>
    <row r="774" spans="1:35" customFormat="1" x14ac:dyDescent="0.15">
      <c r="A774" t="s">
        <v>46</v>
      </c>
      <c r="B774" t="s">
        <v>52</v>
      </c>
      <c r="C774" t="s">
        <v>64</v>
      </c>
      <c r="D774">
        <v>2044</v>
      </c>
      <c r="E774">
        <v>1</v>
      </c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>
        <v>244649.32234639299</v>
      </c>
      <c r="AE774" s="36">
        <v>252626.413658398</v>
      </c>
      <c r="AF774" s="36">
        <v>252626.413658398</v>
      </c>
      <c r="AG774" s="36">
        <v>252626.413658398</v>
      </c>
      <c r="AH774" s="36">
        <v>252626.413658398</v>
      </c>
      <c r="AI774" s="36">
        <v>252626.413658398</v>
      </c>
    </row>
    <row r="775" spans="1:35" customFormat="1" x14ac:dyDescent="0.15">
      <c r="A775" t="s">
        <v>46</v>
      </c>
      <c r="B775" t="s">
        <v>52</v>
      </c>
      <c r="C775" t="s">
        <v>64</v>
      </c>
      <c r="D775">
        <v>2045</v>
      </c>
      <c r="E775">
        <v>1</v>
      </c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>
        <v>221527.13646151999</v>
      </c>
      <c r="AF775" s="36">
        <v>221527.13646151999</v>
      </c>
      <c r="AG775" s="36">
        <v>221527.13646151999</v>
      </c>
      <c r="AH775" s="36">
        <v>221527.13646151999</v>
      </c>
      <c r="AI775" s="36">
        <v>221527.13646151999</v>
      </c>
    </row>
    <row r="776" spans="1:35" customFormat="1" x14ac:dyDescent="0.15">
      <c r="A776" t="s">
        <v>46</v>
      </c>
      <c r="B776" t="s">
        <v>49</v>
      </c>
      <c r="C776" t="s">
        <v>65</v>
      </c>
      <c r="D776">
        <v>2016</v>
      </c>
      <c r="E776">
        <v>1</v>
      </c>
      <c r="F776" s="36">
        <v>307695.91661914397</v>
      </c>
      <c r="G776" s="36">
        <v>307695.91661914397</v>
      </c>
      <c r="H776" s="36">
        <v>307695.91661914397</v>
      </c>
      <c r="I776" s="36">
        <v>307695.91661914397</v>
      </c>
      <c r="J776" s="36">
        <v>307695.91661914397</v>
      </c>
      <c r="K776" s="36">
        <v>307695.91661914397</v>
      </c>
      <c r="L776" s="36">
        <v>307695.91661914397</v>
      </c>
      <c r="M776" s="36">
        <v>307695.91661914397</v>
      </c>
      <c r="N776" s="36">
        <v>306806.09297183302</v>
      </c>
      <c r="O776" s="36">
        <v>306391.47338580398</v>
      </c>
      <c r="P776" s="36">
        <v>306195.81912694703</v>
      </c>
      <c r="Q776" s="36">
        <v>297027.19640101702</v>
      </c>
      <c r="R776" s="36">
        <v>293322.08708460903</v>
      </c>
      <c r="S776" s="36">
        <v>287920.37851511402</v>
      </c>
      <c r="T776" s="36">
        <v>282016.87094914698</v>
      </c>
      <c r="U776" s="36">
        <v>294006.64659179299</v>
      </c>
      <c r="V776" s="36">
        <v>299199.79642502399</v>
      </c>
      <c r="W776" s="36">
        <v>292194.34253515198</v>
      </c>
      <c r="X776" s="36">
        <v>297912.51293454698</v>
      </c>
      <c r="Y776" s="36">
        <v>296887.81483493798</v>
      </c>
      <c r="Z776" s="36">
        <v>298489.676228892</v>
      </c>
      <c r="AA776" s="36">
        <v>283625.44709518203</v>
      </c>
      <c r="AB776" s="36">
        <v>255379.354696917</v>
      </c>
      <c r="AC776" s="36">
        <v>243452.35499352799</v>
      </c>
      <c r="AD776" s="36">
        <v>228313.92788214399</v>
      </c>
      <c r="AE776" s="36">
        <v>207820.620466411</v>
      </c>
      <c r="AF776" s="36">
        <v>207820.620466411</v>
      </c>
      <c r="AG776" s="36">
        <v>207820.620466411</v>
      </c>
      <c r="AH776" s="36">
        <v>207820.620466411</v>
      </c>
      <c r="AI776" s="36">
        <v>207820.620466411</v>
      </c>
    </row>
    <row r="777" spans="1:35" customFormat="1" x14ac:dyDescent="0.15">
      <c r="A777" t="s">
        <v>46</v>
      </c>
      <c r="B777" t="s">
        <v>49</v>
      </c>
      <c r="C777" t="s">
        <v>65</v>
      </c>
      <c r="D777">
        <v>2020</v>
      </c>
      <c r="E777">
        <v>1</v>
      </c>
      <c r="F777" s="36">
        <v>205254.81244445199</v>
      </c>
      <c r="G777" s="36">
        <v>205254.81244445199</v>
      </c>
      <c r="H777" s="36">
        <v>205254.81244445199</v>
      </c>
      <c r="I777" s="36">
        <v>205254.81244445199</v>
      </c>
      <c r="J777" s="36">
        <v>205254.81244445199</v>
      </c>
      <c r="K777" s="36">
        <v>205254.81244445199</v>
      </c>
      <c r="L777" s="36">
        <v>205254.81244445199</v>
      </c>
      <c r="M777" s="36">
        <v>205254.81244445199</v>
      </c>
      <c r="N777" s="36">
        <v>205254.81244445199</v>
      </c>
      <c r="O777" s="36">
        <v>205254.81244445199</v>
      </c>
      <c r="P777" s="36">
        <v>205182.796925081</v>
      </c>
      <c r="Q777" s="36">
        <v>199662.997412219</v>
      </c>
      <c r="R777" s="36">
        <v>198708.360192049</v>
      </c>
      <c r="S777" s="36">
        <v>194702.57771887901</v>
      </c>
      <c r="T777" s="36">
        <v>192890.66992717001</v>
      </c>
      <c r="U777" s="36">
        <v>200345.665335328</v>
      </c>
      <c r="V777" s="36">
        <v>198332.313444648</v>
      </c>
      <c r="W777" s="36">
        <v>196964.21182912501</v>
      </c>
      <c r="X777" s="36">
        <v>197565.06859700699</v>
      </c>
      <c r="Y777" s="36">
        <v>198428.281804192</v>
      </c>
      <c r="Z777" s="36">
        <v>199854.03200206201</v>
      </c>
      <c r="AA777" s="36">
        <v>187586.45378472799</v>
      </c>
      <c r="AB777" s="36">
        <v>168487.75279178799</v>
      </c>
      <c r="AC777" s="36">
        <v>155958.461790945</v>
      </c>
      <c r="AD777" s="36">
        <v>154950.51495184199</v>
      </c>
      <c r="AE777" s="36">
        <v>131751.271092932</v>
      </c>
      <c r="AF777" s="36">
        <v>131751.271092932</v>
      </c>
      <c r="AG777" s="36">
        <v>131751.271092932</v>
      </c>
      <c r="AH777" s="36">
        <v>131751.271092932</v>
      </c>
      <c r="AI777" s="36">
        <v>131751.271092932</v>
      </c>
    </row>
    <row r="778" spans="1:35" customFormat="1" x14ac:dyDescent="0.15">
      <c r="A778" t="s">
        <v>46</v>
      </c>
      <c r="B778" t="s">
        <v>49</v>
      </c>
      <c r="C778" t="s">
        <v>65</v>
      </c>
      <c r="D778">
        <v>2021</v>
      </c>
      <c r="E778">
        <v>1</v>
      </c>
      <c r="F778" s="36"/>
      <c r="G778" s="36">
        <v>51185.349472989903</v>
      </c>
      <c r="H778" s="36">
        <v>51185.349472989903</v>
      </c>
      <c r="I778" s="36">
        <v>51185.349472989903</v>
      </c>
      <c r="J778" s="36">
        <v>51185.349472989903</v>
      </c>
      <c r="K778" s="36">
        <v>51185.349472989903</v>
      </c>
      <c r="L778" s="36">
        <v>51185.349472989903</v>
      </c>
      <c r="M778" s="36">
        <v>51185.349472989903</v>
      </c>
      <c r="N778" s="36">
        <v>51185.349472989903</v>
      </c>
      <c r="O778" s="36">
        <v>51185.349472989903</v>
      </c>
      <c r="P778" s="36">
        <v>51167.390627189401</v>
      </c>
      <c r="Q778" s="36">
        <v>49790.892489475198</v>
      </c>
      <c r="R778" s="36">
        <v>49552.830155382202</v>
      </c>
      <c r="S778" s="36">
        <v>48553.889505172301</v>
      </c>
      <c r="T778" s="36">
        <v>48102.045612076901</v>
      </c>
      <c r="U778" s="36">
        <v>49961.132572044698</v>
      </c>
      <c r="V778" s="36">
        <v>49459.053624860702</v>
      </c>
      <c r="W778" s="36">
        <v>49117.883746936001</v>
      </c>
      <c r="X778" s="36">
        <v>49267.722200324701</v>
      </c>
      <c r="Y778" s="36">
        <v>49482.985702082697</v>
      </c>
      <c r="Z778" s="36">
        <v>49838.531675743601</v>
      </c>
      <c r="AA778" s="36">
        <v>46779.308504489498</v>
      </c>
      <c r="AB778" s="36">
        <v>42016.576400128499</v>
      </c>
      <c r="AC778" s="36">
        <v>38892.088691951401</v>
      </c>
      <c r="AD778" s="36">
        <v>38640.732289656698</v>
      </c>
      <c r="AE778" s="36">
        <v>32855.428694162198</v>
      </c>
      <c r="AF778" s="36">
        <v>32855.428694162198</v>
      </c>
      <c r="AG778" s="36">
        <v>32855.428694162198</v>
      </c>
      <c r="AH778" s="36">
        <v>32855.428694162198</v>
      </c>
      <c r="AI778" s="36">
        <v>32855.428694162198</v>
      </c>
    </row>
    <row r="779" spans="1:35" customFormat="1" x14ac:dyDescent="0.15">
      <c r="A779" t="s">
        <v>46</v>
      </c>
      <c r="B779" t="s">
        <v>49</v>
      </c>
      <c r="C779" t="s">
        <v>65</v>
      </c>
      <c r="D779">
        <v>2022</v>
      </c>
      <c r="E779">
        <v>1</v>
      </c>
      <c r="F779" s="36"/>
      <c r="G779" s="36"/>
      <c r="H779" s="36">
        <v>39607.5044125969</v>
      </c>
      <c r="I779" s="36">
        <v>39607.5044125969</v>
      </c>
      <c r="J779" s="36">
        <v>39607.5044125969</v>
      </c>
      <c r="K779" s="36">
        <v>39607.5044125969</v>
      </c>
      <c r="L779" s="36">
        <v>39607.5044125969</v>
      </c>
      <c r="M779" s="36">
        <v>39607.5044125969</v>
      </c>
      <c r="N779" s="36">
        <v>39607.5044125969</v>
      </c>
      <c r="O779" s="36">
        <v>39607.5044125969</v>
      </c>
      <c r="P779" s="36">
        <v>39593.607759128397</v>
      </c>
      <c r="Q779" s="36">
        <v>38528.465943652198</v>
      </c>
      <c r="R779" s="36">
        <v>38344.252002648602</v>
      </c>
      <c r="S779" s="36">
        <v>37571.266243667204</v>
      </c>
      <c r="T779" s="36">
        <v>37221.626958718502</v>
      </c>
      <c r="U779" s="36">
        <v>38660.198654105297</v>
      </c>
      <c r="V779" s="36">
        <v>38271.687208529402</v>
      </c>
      <c r="W779" s="36">
        <v>38007.6880840831</v>
      </c>
      <c r="X779" s="36">
        <v>38123.6339018781</v>
      </c>
      <c r="Y779" s="36">
        <v>38290.205981262901</v>
      </c>
      <c r="Z779" s="36">
        <v>38565.329407509802</v>
      </c>
      <c r="AA779" s="36">
        <v>36198.085723484401</v>
      </c>
      <c r="AB779" s="36">
        <v>32512.657475328499</v>
      </c>
      <c r="AC779" s="36">
        <v>30094.911734351601</v>
      </c>
      <c r="AD779" s="36">
        <v>29900.410770393701</v>
      </c>
      <c r="AE779" s="36">
        <v>25423.711088824199</v>
      </c>
      <c r="AF779" s="36">
        <v>25423.711088824199</v>
      </c>
      <c r="AG779" s="36">
        <v>25423.711088824199</v>
      </c>
      <c r="AH779" s="36">
        <v>25423.711088824199</v>
      </c>
      <c r="AI779" s="36">
        <v>25423.711088824199</v>
      </c>
    </row>
    <row r="780" spans="1:35" customFormat="1" x14ac:dyDescent="0.15">
      <c r="A780" t="s">
        <v>46</v>
      </c>
      <c r="B780" t="s">
        <v>49</v>
      </c>
      <c r="C780" t="s">
        <v>65</v>
      </c>
      <c r="D780">
        <v>2023</v>
      </c>
      <c r="E780">
        <v>1</v>
      </c>
      <c r="F780" s="36"/>
      <c r="G780" s="36"/>
      <c r="H780" s="36"/>
      <c r="I780" s="36">
        <v>33247.0612910294</v>
      </c>
      <c r="J780" s="36">
        <v>33247.0612910294</v>
      </c>
      <c r="K780" s="36">
        <v>33247.0612910294</v>
      </c>
      <c r="L780" s="36">
        <v>33247.0612910294</v>
      </c>
      <c r="M780" s="36">
        <v>33247.0612910294</v>
      </c>
      <c r="N780" s="36">
        <v>33247.0612910294</v>
      </c>
      <c r="O780" s="36">
        <v>33247.0612910294</v>
      </c>
      <c r="P780" s="36">
        <v>33235.396256929002</v>
      </c>
      <c r="Q780" s="36">
        <v>32341.302176830501</v>
      </c>
      <c r="R780" s="36">
        <v>32186.670566532499</v>
      </c>
      <c r="S780" s="36">
        <v>31537.8161313165</v>
      </c>
      <c r="T780" s="36">
        <v>31244.3243067535</v>
      </c>
      <c r="U780" s="36">
        <v>32451.880350422201</v>
      </c>
      <c r="V780" s="36">
        <v>32125.7587218345</v>
      </c>
      <c r="W780" s="36">
        <v>31904.154376864699</v>
      </c>
      <c r="X780" s="36">
        <v>32001.4808246639</v>
      </c>
      <c r="Y780" s="36">
        <v>32141.303623772601</v>
      </c>
      <c r="Z780" s="36">
        <v>32372.245854309102</v>
      </c>
      <c r="AA780" s="36">
        <v>30385.1503020692</v>
      </c>
      <c r="AB780" s="36">
        <v>27291.5532510224</v>
      </c>
      <c r="AC780" s="36">
        <v>25262.065606483498</v>
      </c>
      <c r="AD780" s="36">
        <v>25098.798933519</v>
      </c>
      <c r="AE780" s="36">
        <v>21340.998211104899</v>
      </c>
      <c r="AF780" s="36">
        <v>21340.998211104899</v>
      </c>
      <c r="AG780" s="36">
        <v>21340.998211104899</v>
      </c>
      <c r="AH780" s="36">
        <v>21340.998211104899</v>
      </c>
      <c r="AI780" s="36">
        <v>21340.998211104899</v>
      </c>
    </row>
    <row r="781" spans="1:35" customFormat="1" x14ac:dyDescent="0.15">
      <c r="A781" t="s">
        <v>46</v>
      </c>
      <c r="B781" t="s">
        <v>49</v>
      </c>
      <c r="C781" t="s">
        <v>65</v>
      </c>
      <c r="D781">
        <v>2024</v>
      </c>
      <c r="E781">
        <v>1</v>
      </c>
      <c r="F781" s="36"/>
      <c r="G781" s="36"/>
      <c r="H781" s="36"/>
      <c r="I781" s="36"/>
      <c r="J781" s="36">
        <v>40044.6005856634</v>
      </c>
      <c r="K781" s="36">
        <v>40044.6005856634</v>
      </c>
      <c r="L781" s="36">
        <v>40044.6005856634</v>
      </c>
      <c r="M781" s="36">
        <v>40044.6005856634</v>
      </c>
      <c r="N781" s="36">
        <v>40044.6005856634</v>
      </c>
      <c r="O781" s="36">
        <v>40044.6005856634</v>
      </c>
      <c r="P781" s="36">
        <v>40030.550573023698</v>
      </c>
      <c r="Q781" s="36">
        <v>38953.654181786602</v>
      </c>
      <c r="R781" s="36">
        <v>38767.407312684401</v>
      </c>
      <c r="S781" s="36">
        <v>37985.8911218543</v>
      </c>
      <c r="T781" s="36">
        <v>37632.393325856603</v>
      </c>
      <c r="U781" s="36">
        <v>39086.840653703897</v>
      </c>
      <c r="V781" s="36">
        <v>38694.041715932399</v>
      </c>
      <c r="W781" s="36">
        <v>38427.1291787706</v>
      </c>
      <c r="X781" s="36">
        <v>38544.354538763298</v>
      </c>
      <c r="Y781" s="36">
        <v>38712.764856116301</v>
      </c>
      <c r="Z781" s="36">
        <v>38990.9244594341</v>
      </c>
      <c r="AA781" s="36">
        <v>36597.556606003302</v>
      </c>
      <c r="AB781" s="36">
        <v>32871.457111141099</v>
      </c>
      <c r="AC781" s="36">
        <v>30427.0298756722</v>
      </c>
      <c r="AD781" s="36">
        <v>30230.382459210799</v>
      </c>
      <c r="AE781" s="36">
        <v>25704.2793040369</v>
      </c>
      <c r="AF781" s="36">
        <v>25704.2793040369</v>
      </c>
      <c r="AG781" s="36">
        <v>25704.2793040369</v>
      </c>
      <c r="AH781" s="36">
        <v>25704.2793040369</v>
      </c>
      <c r="AI781" s="36">
        <v>25704.2793040369</v>
      </c>
    </row>
    <row r="782" spans="1:35" customFormat="1" x14ac:dyDescent="0.15">
      <c r="A782" t="s">
        <v>46</v>
      </c>
      <c r="B782" t="s">
        <v>49</v>
      </c>
      <c r="C782" t="s">
        <v>65</v>
      </c>
      <c r="D782">
        <v>2025</v>
      </c>
      <c r="E782">
        <v>1</v>
      </c>
      <c r="F782" s="36"/>
      <c r="G782" s="36"/>
      <c r="H782" s="36"/>
      <c r="I782" s="36"/>
      <c r="J782" s="36"/>
      <c r="K782" s="36">
        <v>42186.718735414099</v>
      </c>
      <c r="L782" s="36">
        <v>42186.718735414099</v>
      </c>
      <c r="M782" s="36">
        <v>42186.718735414099</v>
      </c>
      <c r="N782" s="36">
        <v>42186.718735414099</v>
      </c>
      <c r="O782" s="36">
        <v>42186.718735414099</v>
      </c>
      <c r="P782" s="36">
        <v>42171.917141122001</v>
      </c>
      <c r="Q782" s="36">
        <v>41037.413999628101</v>
      </c>
      <c r="R782" s="36">
        <v>40841.204169407501</v>
      </c>
      <c r="S782" s="36">
        <v>40017.882092335101</v>
      </c>
      <c r="T782" s="36">
        <v>39645.474529886204</v>
      </c>
      <c r="U782" s="36">
        <v>41177.725056498799</v>
      </c>
      <c r="V782" s="36">
        <v>40763.914004197599</v>
      </c>
      <c r="W782" s="36">
        <v>40482.723432496998</v>
      </c>
      <c r="X782" s="36">
        <v>40606.2195647681</v>
      </c>
      <c r="Y782" s="36">
        <v>40783.638707084603</v>
      </c>
      <c r="Z782" s="36">
        <v>41076.677987714203</v>
      </c>
      <c r="AA782" s="36">
        <v>38555.2809707286</v>
      </c>
      <c r="AB782" s="36">
        <v>34629.860088239097</v>
      </c>
      <c r="AC782" s="36">
        <v>32054.6723539698</v>
      </c>
      <c r="AD782" s="36">
        <v>31847.505616707502</v>
      </c>
      <c r="AE782" s="36">
        <v>27079.2862317662</v>
      </c>
      <c r="AF782" s="36">
        <v>27079.2862317662</v>
      </c>
      <c r="AG782" s="36">
        <v>27079.2862317662</v>
      </c>
      <c r="AH782" s="36">
        <v>27079.2862317662</v>
      </c>
      <c r="AI782" s="36">
        <v>27079.2862317662</v>
      </c>
    </row>
    <row r="783" spans="1:35" customFormat="1" x14ac:dyDescent="0.15">
      <c r="A783" t="s">
        <v>46</v>
      </c>
      <c r="B783" t="s">
        <v>49</v>
      </c>
      <c r="C783" t="s">
        <v>65</v>
      </c>
      <c r="D783">
        <v>2026</v>
      </c>
      <c r="E783">
        <v>1</v>
      </c>
      <c r="F783" s="36"/>
      <c r="G783" s="36"/>
      <c r="H783" s="36"/>
      <c r="I783" s="36"/>
      <c r="J783" s="36"/>
      <c r="K783" s="36"/>
      <c r="L783" s="36">
        <v>44902.959239470503</v>
      </c>
      <c r="M783" s="36">
        <v>44902.959239470503</v>
      </c>
      <c r="N783" s="36">
        <v>44902.959239470503</v>
      </c>
      <c r="O783" s="36">
        <v>44902.959239470503</v>
      </c>
      <c r="P783" s="36">
        <v>44887.204627471699</v>
      </c>
      <c r="Q783" s="36">
        <v>43679.6551937494</v>
      </c>
      <c r="R783" s="36">
        <v>43470.8121674871</v>
      </c>
      <c r="S783" s="36">
        <v>42594.479549641197</v>
      </c>
      <c r="T783" s="36">
        <v>42198.094097101202</v>
      </c>
      <c r="U783" s="36">
        <v>43829.000339718899</v>
      </c>
      <c r="V783" s="36">
        <v>43388.5455859168</v>
      </c>
      <c r="W783" s="36">
        <v>43089.250235197898</v>
      </c>
      <c r="X783" s="36">
        <v>43220.697808268902</v>
      </c>
      <c r="Y783" s="36">
        <v>43409.540286531002</v>
      </c>
      <c r="Z783" s="36">
        <v>43721.447238958397</v>
      </c>
      <c r="AA783" s="36">
        <v>41037.707169238704</v>
      </c>
      <c r="AB783" s="36">
        <v>36859.543539360799</v>
      </c>
      <c r="AC783" s="36">
        <v>34118.549375033697</v>
      </c>
      <c r="AD783" s="36">
        <v>33898.043968642603</v>
      </c>
      <c r="AE783" s="36">
        <v>28822.817283445602</v>
      </c>
      <c r="AF783" s="36">
        <v>28822.817283445602</v>
      </c>
      <c r="AG783" s="36">
        <v>28822.817283445602</v>
      </c>
      <c r="AH783" s="36">
        <v>28822.817283445602</v>
      </c>
      <c r="AI783" s="36">
        <v>28822.817283445602</v>
      </c>
    </row>
    <row r="784" spans="1:35" customFormat="1" x14ac:dyDescent="0.15">
      <c r="A784" t="s">
        <v>46</v>
      </c>
      <c r="B784" t="s">
        <v>49</v>
      </c>
      <c r="C784" t="s">
        <v>65</v>
      </c>
      <c r="D784">
        <v>2027</v>
      </c>
      <c r="E784">
        <v>1</v>
      </c>
      <c r="F784" s="36"/>
      <c r="G784" s="36"/>
      <c r="H784" s="36"/>
      <c r="I784" s="36"/>
      <c r="J784" s="36"/>
      <c r="K784" s="36"/>
      <c r="L784" s="36"/>
      <c r="M784" s="36">
        <v>47248.014898144902</v>
      </c>
      <c r="N784" s="36">
        <v>47248.014898144902</v>
      </c>
      <c r="O784" s="36">
        <v>47248.014898144902</v>
      </c>
      <c r="P784" s="36">
        <v>47231.437502021399</v>
      </c>
      <c r="Q784" s="36">
        <v>45960.823836438998</v>
      </c>
      <c r="R784" s="36">
        <v>45741.0739895839</v>
      </c>
      <c r="S784" s="36">
        <v>44818.974927851697</v>
      </c>
      <c r="T784" s="36">
        <v>44401.888257302096</v>
      </c>
      <c r="U784" s="36">
        <v>46117.968528041602</v>
      </c>
      <c r="V784" s="36">
        <v>45654.511038333301</v>
      </c>
      <c r="W784" s="36">
        <v>45339.584997172002</v>
      </c>
      <c r="X784" s="36">
        <v>45477.897415684703</v>
      </c>
      <c r="Y784" s="36">
        <v>45676.602186538301</v>
      </c>
      <c r="Z784" s="36">
        <v>46004.798469917499</v>
      </c>
      <c r="AA784" s="36">
        <v>43180.900157990603</v>
      </c>
      <c r="AB784" s="36">
        <v>38784.532061657403</v>
      </c>
      <c r="AC784" s="36">
        <v>35900.389561801501</v>
      </c>
      <c r="AD784" s="36">
        <v>35668.368267375699</v>
      </c>
      <c r="AE784" s="36">
        <v>30328.088025380799</v>
      </c>
      <c r="AF784" s="36">
        <v>30328.088025380799</v>
      </c>
      <c r="AG784" s="36">
        <v>30328.088025380799</v>
      </c>
      <c r="AH784" s="36">
        <v>30328.088025380799</v>
      </c>
      <c r="AI784" s="36">
        <v>30328.088025380799</v>
      </c>
    </row>
    <row r="785" spans="1:35" customFormat="1" x14ac:dyDescent="0.15">
      <c r="A785" t="s">
        <v>46</v>
      </c>
      <c r="B785" t="s">
        <v>49</v>
      </c>
      <c r="C785" t="s">
        <v>65</v>
      </c>
      <c r="D785">
        <v>2028</v>
      </c>
      <c r="E785">
        <v>1</v>
      </c>
      <c r="F785" s="36"/>
      <c r="G785" s="36"/>
      <c r="H785" s="36"/>
      <c r="I785" s="36"/>
      <c r="J785" s="36"/>
      <c r="K785" s="36"/>
      <c r="L785" s="36"/>
      <c r="M785" s="36"/>
      <c r="N785" s="36">
        <v>49237.496289046903</v>
      </c>
      <c r="O785" s="36">
        <v>49237.496289046903</v>
      </c>
      <c r="P785" s="36">
        <v>49220.220865267198</v>
      </c>
      <c r="Q785" s="36">
        <v>47896.105221915997</v>
      </c>
      <c r="R785" s="36">
        <v>47667.102325341999</v>
      </c>
      <c r="S785" s="36">
        <v>46706.176258330503</v>
      </c>
      <c r="T785" s="36">
        <v>46271.527237886599</v>
      </c>
      <c r="U785" s="36">
        <v>48059.866835738401</v>
      </c>
      <c r="V785" s="36">
        <v>47576.894450997199</v>
      </c>
      <c r="W785" s="36">
        <v>47248.707757515404</v>
      </c>
      <c r="X785" s="36">
        <v>47392.844124046896</v>
      </c>
      <c r="Y785" s="36">
        <v>47599.915795494097</v>
      </c>
      <c r="Z785" s="36">
        <v>47941.931503874701</v>
      </c>
      <c r="AA785" s="36">
        <v>44999.126754217199</v>
      </c>
      <c r="AB785" s="36">
        <v>40417.639927836499</v>
      </c>
      <c r="AC785" s="36">
        <v>37412.054276463197</v>
      </c>
      <c r="AD785" s="36">
        <v>37170.263216079002</v>
      </c>
      <c r="AE785" s="36">
        <v>31605.1187509722</v>
      </c>
      <c r="AF785" s="36">
        <v>31605.1187509722</v>
      </c>
      <c r="AG785" s="36">
        <v>31605.1187509722</v>
      </c>
      <c r="AH785" s="36">
        <v>31605.1187509722</v>
      </c>
      <c r="AI785" s="36">
        <v>31605.1187509722</v>
      </c>
    </row>
    <row r="786" spans="1:35" customFormat="1" x14ac:dyDescent="0.15">
      <c r="A786" t="s">
        <v>46</v>
      </c>
      <c r="B786" t="s">
        <v>49</v>
      </c>
      <c r="C786" t="s">
        <v>65</v>
      </c>
      <c r="D786">
        <v>2029</v>
      </c>
      <c r="E786">
        <v>1</v>
      </c>
      <c r="F786" s="36"/>
      <c r="G786" s="36"/>
      <c r="H786" s="36"/>
      <c r="I786" s="36"/>
      <c r="J786" s="36"/>
      <c r="K786" s="36"/>
      <c r="L786" s="36"/>
      <c r="M786" s="36"/>
      <c r="N786" s="36"/>
      <c r="O786" s="36">
        <v>51502.764551050503</v>
      </c>
      <c r="P786" s="36">
        <v>51484.694337280504</v>
      </c>
      <c r="Q786" s="36">
        <v>50099.660138596999</v>
      </c>
      <c r="R786" s="36">
        <v>49860.12151148</v>
      </c>
      <c r="S786" s="36">
        <v>48854.986142903799</v>
      </c>
      <c r="T786" s="36">
        <v>48400.340235832198</v>
      </c>
      <c r="U786" s="36">
        <v>50270.955928896401</v>
      </c>
      <c r="V786" s="36">
        <v>49765.763445713303</v>
      </c>
      <c r="W786" s="36">
        <v>49422.477875221302</v>
      </c>
      <c r="X786" s="36">
        <v>49573.245519967801</v>
      </c>
      <c r="Y786" s="36">
        <v>49789.843932631396</v>
      </c>
      <c r="Z786" s="36">
        <v>50147.594749165197</v>
      </c>
      <c r="AA786" s="36">
        <v>47069.400454890398</v>
      </c>
      <c r="AB786" s="36">
        <v>42277.133278516601</v>
      </c>
      <c r="AC786" s="36">
        <v>39133.269723148798</v>
      </c>
      <c r="AD786" s="36">
        <v>38880.354587488502</v>
      </c>
      <c r="AE786" s="36">
        <v>33059.174659971803</v>
      </c>
      <c r="AF786" s="36">
        <v>33059.174659971803</v>
      </c>
      <c r="AG786" s="36">
        <v>33059.174659971803</v>
      </c>
      <c r="AH786" s="36">
        <v>33059.174659971803</v>
      </c>
      <c r="AI786" s="36">
        <v>33059.174659971803</v>
      </c>
    </row>
    <row r="787" spans="1:35" customFormat="1" x14ac:dyDescent="0.15">
      <c r="A787" t="s">
        <v>46</v>
      </c>
      <c r="B787" t="s">
        <v>49</v>
      </c>
      <c r="C787" t="s">
        <v>65</v>
      </c>
      <c r="D787">
        <v>2030</v>
      </c>
      <c r="E787">
        <v>1</v>
      </c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>
        <v>52922.097482991798</v>
      </c>
      <c r="Q787" s="36">
        <v>51498.394461666401</v>
      </c>
      <c r="R787" s="36">
        <v>51252.168146478798</v>
      </c>
      <c r="S787" s="36">
        <v>50218.970365194204</v>
      </c>
      <c r="T787" s="36">
        <v>49751.631181695098</v>
      </c>
      <c r="U787" s="36">
        <v>51674.472665671303</v>
      </c>
      <c r="V787" s="36">
        <v>51155.175694273501</v>
      </c>
      <c r="W787" s="36">
        <v>50802.305920840197</v>
      </c>
      <c r="X787" s="36">
        <v>50957.282853213197</v>
      </c>
      <c r="Y787" s="36">
        <v>51179.9284852247</v>
      </c>
      <c r="Z787" s="36">
        <v>51547.6673604561</v>
      </c>
      <c r="AA787" s="36">
        <v>48383.532842224296</v>
      </c>
      <c r="AB787" s="36">
        <v>43457.470175694201</v>
      </c>
      <c r="AC787" s="36">
        <v>40225.832973763099</v>
      </c>
      <c r="AD787" s="36">
        <v>39965.856690779801</v>
      </c>
      <c r="AE787" s="36">
        <v>33982.155018747202</v>
      </c>
      <c r="AF787" s="36">
        <v>33982.155018747202</v>
      </c>
      <c r="AG787" s="36">
        <v>33982.155018747202</v>
      </c>
      <c r="AH787" s="36">
        <v>33982.155018747202</v>
      </c>
      <c r="AI787" s="36">
        <v>33982.155018747202</v>
      </c>
    </row>
    <row r="788" spans="1:35" customFormat="1" x14ac:dyDescent="0.15">
      <c r="A788" t="s">
        <v>46</v>
      </c>
      <c r="B788" t="s">
        <v>49</v>
      </c>
      <c r="C788" t="s">
        <v>65</v>
      </c>
      <c r="D788">
        <v>2031</v>
      </c>
      <c r="E788">
        <v>1</v>
      </c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>
        <v>52844.823882425597</v>
      </c>
      <c r="R788" s="36">
        <v>52592.159961592202</v>
      </c>
      <c r="S788" s="36">
        <v>51531.9491461203</v>
      </c>
      <c r="T788" s="36">
        <v>51052.391344299002</v>
      </c>
      <c r="U788" s="36">
        <v>53025.505664400298</v>
      </c>
      <c r="V788" s="36">
        <v>52492.631634383302</v>
      </c>
      <c r="W788" s="36">
        <v>52130.536054017299</v>
      </c>
      <c r="X788" s="36">
        <v>52289.564870016402</v>
      </c>
      <c r="Y788" s="36">
        <v>52518.031588927297</v>
      </c>
      <c r="Z788" s="36">
        <v>52895.385024883202</v>
      </c>
      <c r="AA788" s="36">
        <v>49648.523970200702</v>
      </c>
      <c r="AB788" s="36">
        <v>44593.669022434398</v>
      </c>
      <c r="AC788" s="36">
        <v>41277.5404212785</v>
      </c>
      <c r="AD788" s="36">
        <v>41010.767038700797</v>
      </c>
      <c r="AE788" s="36">
        <v>34870.621033587602</v>
      </c>
      <c r="AF788" s="36">
        <v>34870.621033587602</v>
      </c>
      <c r="AG788" s="36">
        <v>34870.621033587602</v>
      </c>
      <c r="AH788" s="36">
        <v>34870.621033587602</v>
      </c>
      <c r="AI788" s="36">
        <v>34870.621033587602</v>
      </c>
    </row>
    <row r="789" spans="1:35" customFormat="1" x14ac:dyDescent="0.15">
      <c r="A789" t="s">
        <v>46</v>
      </c>
      <c r="B789" t="s">
        <v>49</v>
      </c>
      <c r="C789" t="s">
        <v>65</v>
      </c>
      <c r="D789">
        <v>2032</v>
      </c>
      <c r="E789">
        <v>1</v>
      </c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>
        <v>54126.937554340999</v>
      </c>
      <c r="S789" s="36">
        <v>53035.786997957897</v>
      </c>
      <c r="T789" s="36">
        <v>52542.234437807499</v>
      </c>
      <c r="U789" s="36">
        <v>54572.929424849302</v>
      </c>
      <c r="V789" s="36">
        <v>54024.504728694497</v>
      </c>
      <c r="W789" s="36">
        <v>53651.842246653599</v>
      </c>
      <c r="X789" s="36">
        <v>53815.511941893601</v>
      </c>
      <c r="Y789" s="36">
        <v>54050.645920736999</v>
      </c>
      <c r="Z789" s="36">
        <v>54439.011522735796</v>
      </c>
      <c r="AA789" s="36">
        <v>51097.398520289003</v>
      </c>
      <c r="AB789" s="36">
        <v>45895.029606294702</v>
      </c>
      <c r="AC789" s="36">
        <v>42482.1276481319</v>
      </c>
      <c r="AD789" s="36">
        <v>42207.569116394698</v>
      </c>
      <c r="AE789" s="36">
        <v>35888.237496700604</v>
      </c>
      <c r="AF789" s="36">
        <v>35888.237496700604</v>
      </c>
      <c r="AG789" s="36">
        <v>35888.237496700604</v>
      </c>
      <c r="AH789" s="36">
        <v>35888.237496700604</v>
      </c>
      <c r="AI789" s="36">
        <v>35888.237496700604</v>
      </c>
    </row>
    <row r="790" spans="1:35" customFormat="1" x14ac:dyDescent="0.15">
      <c r="A790" t="s">
        <v>46</v>
      </c>
      <c r="B790" t="s">
        <v>49</v>
      </c>
      <c r="C790" t="s">
        <v>65</v>
      </c>
      <c r="D790">
        <v>2033</v>
      </c>
      <c r="E790">
        <v>1</v>
      </c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>
        <v>53341.819646143602</v>
      </c>
      <c r="T790" s="36">
        <v>52845.4191373617</v>
      </c>
      <c r="U790" s="36">
        <v>54887.831853124299</v>
      </c>
      <c r="V790" s="36">
        <v>54336.242579396603</v>
      </c>
      <c r="W790" s="36">
        <v>53961.429721303801</v>
      </c>
      <c r="X790" s="36">
        <v>54126.043840546801</v>
      </c>
      <c r="Y790" s="36">
        <v>54362.534614081102</v>
      </c>
      <c r="Z790" s="36">
        <v>54753.141203917898</v>
      </c>
      <c r="AA790" s="36">
        <v>51392.246076433701</v>
      </c>
      <c r="AB790" s="36">
        <v>46159.857908918202</v>
      </c>
      <c r="AC790" s="36">
        <v>42727.262466725602</v>
      </c>
      <c r="AD790" s="36">
        <v>42451.119648616703</v>
      </c>
      <c r="AE790" s="36">
        <v>36095.323560309997</v>
      </c>
      <c r="AF790" s="36">
        <v>36095.323560309997</v>
      </c>
      <c r="AG790" s="36">
        <v>36095.323560309997</v>
      </c>
      <c r="AH790" s="36">
        <v>36095.323560309997</v>
      </c>
      <c r="AI790" s="36">
        <v>36095.323560309997</v>
      </c>
    </row>
    <row r="791" spans="1:35" customFormat="1" x14ac:dyDescent="0.15">
      <c r="A791" t="s">
        <v>46</v>
      </c>
      <c r="B791" t="s">
        <v>49</v>
      </c>
      <c r="C791" t="s">
        <v>65</v>
      </c>
      <c r="D791">
        <v>2034</v>
      </c>
      <c r="E791">
        <v>1</v>
      </c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>
        <v>50923.264038003297</v>
      </c>
      <c r="U791" s="36">
        <v>54017.143688743301</v>
      </c>
      <c r="V791" s="36">
        <v>55295.805908312497</v>
      </c>
      <c r="W791" s="36">
        <v>53200.262557383001</v>
      </c>
      <c r="X791" s="36">
        <v>54984.089028267801</v>
      </c>
      <c r="Y791" s="36">
        <v>54197.925490631402</v>
      </c>
      <c r="Z791" s="36">
        <v>54577.594572583097</v>
      </c>
      <c r="AA791" s="36">
        <v>52274.199031849501</v>
      </c>
      <c r="AB791" s="36">
        <v>47017.8299587687</v>
      </c>
      <c r="AC791" s="36">
        <v>45628.0400212284</v>
      </c>
      <c r="AD791" s="36">
        <v>41988.016995443199</v>
      </c>
      <c r="AE791" s="36">
        <v>39292.858004615402</v>
      </c>
      <c r="AF791" s="36">
        <v>39292.858004615402</v>
      </c>
      <c r="AG791" s="36">
        <v>39292.858004615402</v>
      </c>
      <c r="AH791" s="36">
        <v>39292.858004615402</v>
      </c>
      <c r="AI791" s="36">
        <v>39292.858004615402</v>
      </c>
    </row>
    <row r="792" spans="1:35" customFormat="1" x14ac:dyDescent="0.15">
      <c r="A792" t="s">
        <v>46</v>
      </c>
      <c r="B792" t="s">
        <v>49</v>
      </c>
      <c r="C792" t="s">
        <v>65</v>
      </c>
      <c r="D792">
        <v>2035</v>
      </c>
      <c r="E792">
        <v>1</v>
      </c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>
        <v>19106.007647318002</v>
      </c>
      <c r="V792" s="36">
        <v>20677.659576460199</v>
      </c>
      <c r="W792" s="36">
        <v>18875.348646490798</v>
      </c>
      <c r="X792" s="36">
        <v>20502.9684040219</v>
      </c>
      <c r="Y792" s="36">
        <v>19598.743655918599</v>
      </c>
      <c r="Z792" s="36">
        <v>19730.119904372601</v>
      </c>
      <c r="AA792" s="36">
        <v>19532.5150089667</v>
      </c>
      <c r="AB792" s="36">
        <v>17607.578221393698</v>
      </c>
      <c r="AC792" s="36">
        <v>18337.929044597</v>
      </c>
      <c r="AD792" s="36">
        <v>14980.5121076133</v>
      </c>
      <c r="AE792" s="36">
        <v>16214.8759785687</v>
      </c>
      <c r="AF792" s="36">
        <v>16214.8759785687</v>
      </c>
      <c r="AG792" s="36">
        <v>16214.8759785687</v>
      </c>
      <c r="AH792" s="36">
        <v>16214.8759785687</v>
      </c>
      <c r="AI792" s="36">
        <v>16214.8759785687</v>
      </c>
    </row>
    <row r="793" spans="1:35" customFormat="1" x14ac:dyDescent="0.15">
      <c r="A793" t="s">
        <v>46</v>
      </c>
      <c r="B793" t="s">
        <v>49</v>
      </c>
      <c r="C793" t="s">
        <v>64</v>
      </c>
      <c r="D793">
        <v>2016</v>
      </c>
      <c r="E793">
        <v>1</v>
      </c>
      <c r="F793" s="36">
        <v>416411.139766165</v>
      </c>
      <c r="G793" s="36">
        <v>416411.139766165</v>
      </c>
      <c r="H793" s="36">
        <v>416411.139766165</v>
      </c>
      <c r="I793" s="36">
        <v>416411.139766165</v>
      </c>
      <c r="J793" s="36">
        <v>416411.139766165</v>
      </c>
      <c r="K793" s="36">
        <v>416116.70981891098</v>
      </c>
      <c r="L793" s="36">
        <v>414886.51526386902</v>
      </c>
      <c r="M793" s="36">
        <v>414163.88962089602</v>
      </c>
      <c r="N793" s="36">
        <v>404981.83134277503</v>
      </c>
      <c r="O793" s="36">
        <v>407738.17755361402</v>
      </c>
      <c r="P793" s="36">
        <v>396565.32143462502</v>
      </c>
      <c r="Q793" s="36">
        <v>401940.51498222601</v>
      </c>
      <c r="R793" s="36">
        <v>386106.49558934901</v>
      </c>
      <c r="S793" s="36">
        <v>381029.84508493502</v>
      </c>
      <c r="T793" s="36">
        <v>385140.78669417702</v>
      </c>
      <c r="U793" s="36">
        <v>374836.88641260797</v>
      </c>
      <c r="V793" s="36">
        <v>393587.35880760802</v>
      </c>
      <c r="W793" s="36">
        <v>393451.94601348398</v>
      </c>
      <c r="X793" s="36">
        <v>398178.95948902098</v>
      </c>
      <c r="Y793" s="36">
        <v>407325.215806211</v>
      </c>
      <c r="Z793" s="36">
        <v>404958.05887535098</v>
      </c>
      <c r="AA793" s="36">
        <v>377821.28565314302</v>
      </c>
      <c r="AB793" s="36">
        <v>353638.96478386101</v>
      </c>
      <c r="AC793" s="36">
        <v>323851.31960338302</v>
      </c>
      <c r="AD793" s="36">
        <v>294694.53476710798</v>
      </c>
      <c r="AE793" s="36">
        <v>292985.24382121302</v>
      </c>
      <c r="AF793" s="36">
        <v>292985.24382121302</v>
      </c>
      <c r="AG793" s="36">
        <v>292985.24382121302</v>
      </c>
      <c r="AH793" s="36">
        <v>292985.24382121302</v>
      </c>
      <c r="AI793" s="36">
        <v>292985.24382121302</v>
      </c>
    </row>
    <row r="794" spans="1:35" customFormat="1" x14ac:dyDescent="0.15">
      <c r="A794" t="s">
        <v>46</v>
      </c>
      <c r="B794" t="s">
        <v>49</v>
      </c>
      <c r="C794" t="s">
        <v>64</v>
      </c>
      <c r="D794">
        <v>2035</v>
      </c>
      <c r="E794">
        <v>1</v>
      </c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>
        <v>33570.202565534397</v>
      </c>
      <c r="V794" s="36">
        <v>35634.655090869703</v>
      </c>
      <c r="W794" s="36">
        <v>35864.308604433703</v>
      </c>
      <c r="X794" s="36">
        <v>35676.798100361899</v>
      </c>
      <c r="Y794" s="36">
        <v>36002.917208978703</v>
      </c>
      <c r="Z794" s="36">
        <v>35473.657118725299</v>
      </c>
      <c r="AA794" s="36">
        <v>31434.638478535901</v>
      </c>
      <c r="AB794" s="36">
        <v>33171.369213586899</v>
      </c>
      <c r="AC794" s="36">
        <v>27710.292946160102</v>
      </c>
      <c r="AD794" s="36">
        <v>27022.375320561001</v>
      </c>
      <c r="AE794" s="36">
        <v>26309.6561944104</v>
      </c>
      <c r="AF794" s="36">
        <v>26309.6561944104</v>
      </c>
      <c r="AG794" s="36">
        <v>26309.6561944104</v>
      </c>
      <c r="AH794" s="36">
        <v>26309.6561944104</v>
      </c>
      <c r="AI794" s="36">
        <v>26309.6561944104</v>
      </c>
    </row>
    <row r="795" spans="1:35" customFormat="1" x14ac:dyDescent="0.15">
      <c r="A795" t="s">
        <v>46</v>
      </c>
      <c r="B795" t="s">
        <v>49</v>
      </c>
      <c r="C795" t="s">
        <v>64</v>
      </c>
      <c r="D795">
        <v>2036</v>
      </c>
      <c r="E795">
        <v>1</v>
      </c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>
        <v>55915.528335932402</v>
      </c>
      <c r="W795" s="36">
        <v>56275.885339876702</v>
      </c>
      <c r="X795" s="36">
        <v>55981.656340690999</v>
      </c>
      <c r="Y795" s="36">
        <v>56493.380734045</v>
      </c>
      <c r="Z795" s="36">
        <v>55662.901036734198</v>
      </c>
      <c r="AA795" s="36">
        <v>49325.1418905053</v>
      </c>
      <c r="AB795" s="36">
        <v>52050.304134393802</v>
      </c>
      <c r="AC795" s="36">
        <v>43481.1468352054</v>
      </c>
      <c r="AD795" s="36">
        <v>42401.712296302598</v>
      </c>
      <c r="AE795" s="36">
        <v>41283.360893932797</v>
      </c>
      <c r="AF795" s="36">
        <v>41283.360893932797</v>
      </c>
      <c r="AG795" s="36">
        <v>41283.360893932797</v>
      </c>
      <c r="AH795" s="36">
        <v>41283.360893932797</v>
      </c>
      <c r="AI795" s="36">
        <v>41283.360893932797</v>
      </c>
    </row>
    <row r="796" spans="1:35" customFormat="1" x14ac:dyDescent="0.15">
      <c r="A796" t="s">
        <v>46</v>
      </c>
      <c r="B796" t="s">
        <v>49</v>
      </c>
      <c r="C796" t="s">
        <v>64</v>
      </c>
      <c r="D796">
        <v>2037</v>
      </c>
      <c r="E796">
        <v>1</v>
      </c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>
        <v>56945.325488803297</v>
      </c>
      <c r="X796" s="36">
        <v>56647.596434419102</v>
      </c>
      <c r="Y796" s="36">
        <v>57165.408139452498</v>
      </c>
      <c r="Z796" s="36">
        <v>56325.049318092497</v>
      </c>
      <c r="AA796" s="36">
        <v>49911.898191780398</v>
      </c>
      <c r="AB796" s="36">
        <v>52669.478104575901</v>
      </c>
      <c r="AC796" s="36">
        <v>43998.384817994403</v>
      </c>
      <c r="AD796" s="36">
        <v>42906.109666916003</v>
      </c>
      <c r="AE796" s="36">
        <v>41774.454709660698</v>
      </c>
      <c r="AF796" s="36">
        <v>41774.454709660698</v>
      </c>
      <c r="AG796" s="36">
        <v>41774.454709660698</v>
      </c>
      <c r="AH796" s="36">
        <v>41774.454709660698</v>
      </c>
      <c r="AI796" s="36">
        <v>41774.454709660698</v>
      </c>
    </row>
    <row r="797" spans="1:35" customFormat="1" x14ac:dyDescent="0.15">
      <c r="A797" t="s">
        <v>46</v>
      </c>
      <c r="B797" t="s">
        <v>49</v>
      </c>
      <c r="C797" t="s">
        <v>64</v>
      </c>
      <c r="D797">
        <v>2038</v>
      </c>
      <c r="E797">
        <v>1</v>
      </c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>
        <v>53536.706829763003</v>
      </c>
      <c r="Y797" s="36">
        <v>56217.626568467997</v>
      </c>
      <c r="Z797" s="36">
        <v>55381.803739545801</v>
      </c>
      <c r="AA797" s="36">
        <v>49138.66366405</v>
      </c>
      <c r="AB797" s="36">
        <v>50082.223523212102</v>
      </c>
      <c r="AC797" s="36">
        <v>43058.199525060503</v>
      </c>
      <c r="AD797" s="36">
        <v>39684.060912626403</v>
      </c>
      <c r="AE797" s="36">
        <v>40456.880071765598</v>
      </c>
      <c r="AF797" s="36">
        <v>40456.880071765598</v>
      </c>
      <c r="AG797" s="36">
        <v>40456.880071765598</v>
      </c>
      <c r="AH797" s="36">
        <v>40456.880071765598</v>
      </c>
      <c r="AI797" s="36">
        <v>40456.880071765598</v>
      </c>
    </row>
    <row r="798" spans="1:35" customFormat="1" x14ac:dyDescent="0.15">
      <c r="A798" t="s">
        <v>46</v>
      </c>
      <c r="B798" t="s">
        <v>49</v>
      </c>
      <c r="C798" t="s">
        <v>64</v>
      </c>
      <c r="D798">
        <v>2039</v>
      </c>
      <c r="E798">
        <v>1</v>
      </c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>
        <v>55579.328265935597</v>
      </c>
      <c r="Z798" s="36">
        <v>54741.680894274497</v>
      </c>
      <c r="AA798" s="36">
        <v>48646.105426020004</v>
      </c>
      <c r="AB798" s="36">
        <v>47449.783217737197</v>
      </c>
      <c r="AC798" s="36">
        <v>42315.605420517502</v>
      </c>
      <c r="AD798" s="36">
        <v>36210.433700258603</v>
      </c>
      <c r="AE798" s="36">
        <v>39245.019241585098</v>
      </c>
      <c r="AF798" s="36">
        <v>39245.019241585098</v>
      </c>
      <c r="AG798" s="36">
        <v>39245.019241585098</v>
      </c>
      <c r="AH798" s="36">
        <v>39245.019241585098</v>
      </c>
      <c r="AI798" s="36">
        <v>39245.019241585098</v>
      </c>
    </row>
    <row r="799" spans="1:35" customFormat="1" x14ac:dyDescent="0.15">
      <c r="A799" t="s">
        <v>46</v>
      </c>
      <c r="B799" t="s">
        <v>49</v>
      </c>
      <c r="C799" t="s">
        <v>64</v>
      </c>
      <c r="D799">
        <v>2040</v>
      </c>
      <c r="E799">
        <v>1</v>
      </c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>
        <v>55007.939032215399</v>
      </c>
      <c r="AA799" s="36">
        <v>48882.715285951497</v>
      </c>
      <c r="AB799" s="36">
        <v>47680.574284413698</v>
      </c>
      <c r="AC799" s="36">
        <v>42521.424352655697</v>
      </c>
      <c r="AD799" s="36">
        <v>36386.557679163903</v>
      </c>
      <c r="AE799" s="36">
        <v>39435.903145331104</v>
      </c>
      <c r="AF799" s="36">
        <v>39435.903145331104</v>
      </c>
      <c r="AG799" s="36">
        <v>39435.903145331104</v>
      </c>
      <c r="AH799" s="36">
        <v>39435.903145331104</v>
      </c>
      <c r="AI799" s="36">
        <v>39435.903145331104</v>
      </c>
    </row>
    <row r="800" spans="1:35" customFormat="1" x14ac:dyDescent="0.15">
      <c r="A800" t="s">
        <v>46</v>
      </c>
      <c r="B800" t="s">
        <v>49</v>
      </c>
      <c r="C800" t="s">
        <v>64</v>
      </c>
      <c r="D800">
        <v>2041</v>
      </c>
      <c r="E800">
        <v>1</v>
      </c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>
        <v>51029.089307791997</v>
      </c>
      <c r="AB800" s="36">
        <v>45140.100883826701</v>
      </c>
      <c r="AC800" s="36">
        <v>45266.389072563397</v>
      </c>
      <c r="AD800" s="36">
        <v>37303.968913880897</v>
      </c>
      <c r="AE800" s="36">
        <v>39613.242498203799</v>
      </c>
      <c r="AF800" s="36">
        <v>39613.242498203799</v>
      </c>
      <c r="AG800" s="36">
        <v>39613.242498203799</v>
      </c>
      <c r="AH800" s="36">
        <v>39613.242498203799</v>
      </c>
      <c r="AI800" s="36">
        <v>39613.242498203799</v>
      </c>
    </row>
    <row r="801" spans="1:35" customFormat="1" x14ac:dyDescent="0.15">
      <c r="A801" t="s">
        <v>46</v>
      </c>
      <c r="B801" t="s">
        <v>49</v>
      </c>
      <c r="C801" t="s">
        <v>64</v>
      </c>
      <c r="D801">
        <v>2042</v>
      </c>
      <c r="E801">
        <v>1</v>
      </c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>
        <v>44986.292368396302</v>
      </c>
      <c r="AC801" s="36">
        <v>45112.150247974401</v>
      </c>
      <c r="AD801" s="36">
        <v>37176.860910886498</v>
      </c>
      <c r="AE801" s="36">
        <v>39478.265971772897</v>
      </c>
      <c r="AF801" s="36">
        <v>39478.265971772897</v>
      </c>
      <c r="AG801" s="36">
        <v>39478.265971772897</v>
      </c>
      <c r="AH801" s="36">
        <v>39478.265971772897</v>
      </c>
      <c r="AI801" s="36">
        <v>39478.265971772897</v>
      </c>
    </row>
    <row r="802" spans="1:35" customFormat="1" x14ac:dyDescent="0.15">
      <c r="A802" t="s">
        <v>46</v>
      </c>
      <c r="B802" t="s">
        <v>49</v>
      </c>
      <c r="C802" t="s">
        <v>64</v>
      </c>
      <c r="D802">
        <v>2043</v>
      </c>
      <c r="E802">
        <v>1</v>
      </c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>
        <v>46098.466942056097</v>
      </c>
      <c r="AD802" s="36">
        <v>37989.683140560803</v>
      </c>
      <c r="AE802" s="36">
        <v>40341.4053381591</v>
      </c>
      <c r="AF802" s="36">
        <v>40341.4053381591</v>
      </c>
      <c r="AG802" s="36">
        <v>40341.4053381591</v>
      </c>
      <c r="AH802" s="36">
        <v>40341.4053381591</v>
      </c>
      <c r="AI802" s="36">
        <v>40341.4053381591</v>
      </c>
    </row>
    <row r="803" spans="1:35" customFormat="1" x14ac:dyDescent="0.15">
      <c r="A803" t="s">
        <v>46</v>
      </c>
      <c r="B803" t="s">
        <v>49</v>
      </c>
      <c r="C803" t="s">
        <v>64</v>
      </c>
      <c r="D803">
        <v>2044</v>
      </c>
      <c r="E803">
        <v>1</v>
      </c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>
        <v>38339.7876400366</v>
      </c>
      <c r="AE803" s="36">
        <v>40713.182788152801</v>
      </c>
      <c r="AF803" s="36">
        <v>40713.182788152801</v>
      </c>
      <c r="AG803" s="36">
        <v>40713.182788152801</v>
      </c>
      <c r="AH803" s="36">
        <v>40713.182788152801</v>
      </c>
      <c r="AI803" s="36">
        <v>40713.182788152801</v>
      </c>
    </row>
    <row r="804" spans="1:35" customFormat="1" x14ac:dyDescent="0.15">
      <c r="A804" t="s">
        <v>46</v>
      </c>
      <c r="B804" t="s">
        <v>49</v>
      </c>
      <c r="C804" t="s">
        <v>64</v>
      </c>
      <c r="D804">
        <v>2045</v>
      </c>
      <c r="E804">
        <v>1</v>
      </c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>
        <v>41794.512468452704</v>
      </c>
      <c r="AF804" s="36">
        <v>41794.512468452704</v>
      </c>
      <c r="AG804" s="36">
        <v>41794.512468452704</v>
      </c>
      <c r="AH804" s="36">
        <v>41794.512468452704</v>
      </c>
      <c r="AI804" s="36">
        <v>41794.512468452704</v>
      </c>
    </row>
    <row r="805" spans="1:35" customFormat="1" x14ac:dyDescent="0.15">
      <c r="A805" t="s">
        <v>46</v>
      </c>
      <c r="B805" t="s">
        <v>48</v>
      </c>
      <c r="C805" t="s">
        <v>66</v>
      </c>
      <c r="D805">
        <v>2020</v>
      </c>
      <c r="E805">
        <v>0</v>
      </c>
      <c r="F805" s="36">
        <v>2516.46161779256</v>
      </c>
      <c r="G805" s="36">
        <v>1275.5899724648</v>
      </c>
      <c r="H805" s="36">
        <v>5575.1594471964199</v>
      </c>
      <c r="I805" s="36">
        <v>5456.48949150713</v>
      </c>
      <c r="J805" s="36">
        <v>5413.8202413259596</v>
      </c>
      <c r="K805" s="36">
        <v>5205.2961407426901</v>
      </c>
      <c r="L805" s="36">
        <v>5400.5505268053503</v>
      </c>
      <c r="M805" s="36">
        <v>5319.82305816398</v>
      </c>
      <c r="N805" s="36">
        <v>5181.54</v>
      </c>
      <c r="O805" s="36">
        <v>5153.41410203754</v>
      </c>
      <c r="P805" s="36">
        <v>5150.88427689529</v>
      </c>
      <c r="Q805" s="36">
        <v>5155.2323070498596</v>
      </c>
      <c r="R805" s="36">
        <v>5483.9829611695504</v>
      </c>
      <c r="S805" s="36">
        <v>5221.4817799562998</v>
      </c>
      <c r="T805" s="36">
        <v>4935.17684168505</v>
      </c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</row>
    <row r="806" spans="1:35" customFormat="1" x14ac:dyDescent="0.15">
      <c r="A806" t="s">
        <v>46</v>
      </c>
      <c r="B806" t="s">
        <v>48</v>
      </c>
      <c r="C806" t="s">
        <v>66</v>
      </c>
      <c r="D806">
        <v>2021</v>
      </c>
      <c r="E806">
        <v>0</v>
      </c>
      <c r="F806" s="36"/>
      <c r="G806" s="36">
        <v>517.88769177306801</v>
      </c>
      <c r="H806" s="36">
        <v>2263.5067064663899</v>
      </c>
      <c r="I806" s="36">
        <v>2215.3268753597099</v>
      </c>
      <c r="J806" s="36">
        <v>2198.0032212364999</v>
      </c>
      <c r="K806" s="36">
        <v>2113.3427367067702</v>
      </c>
      <c r="L806" s="36">
        <v>2192.6157362515801</v>
      </c>
      <c r="M806" s="36">
        <v>2159.8405002432801</v>
      </c>
      <c r="N806" s="36">
        <v>2103.6977777777702</v>
      </c>
      <c r="O806" s="36">
        <v>2092.27870371068</v>
      </c>
      <c r="P806" s="36">
        <v>2091.2515983462599</v>
      </c>
      <c r="Q806" s="36">
        <v>2093.0168923271799</v>
      </c>
      <c r="R806" s="36">
        <v>2226.4891844477802</v>
      </c>
      <c r="S806" s="36">
        <v>2119.9140829176699</v>
      </c>
      <c r="T806" s="36">
        <v>2003.6746903031101</v>
      </c>
      <c r="U806" s="36">
        <v>2073.1039129332198</v>
      </c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</row>
    <row r="807" spans="1:35" customFormat="1" x14ac:dyDescent="0.15">
      <c r="A807" t="s">
        <v>46</v>
      </c>
      <c r="B807" t="s">
        <v>48</v>
      </c>
      <c r="C807" t="s">
        <v>66</v>
      </c>
      <c r="D807">
        <v>2022</v>
      </c>
      <c r="E807">
        <v>0</v>
      </c>
      <c r="F807" s="36"/>
      <c r="G807" s="36"/>
      <c r="H807" s="36">
        <v>1691.8700266640001</v>
      </c>
      <c r="I807" s="36">
        <v>1655.8577577777301</v>
      </c>
      <c r="J807" s="36">
        <v>1642.9091011293399</v>
      </c>
      <c r="K807" s="36">
        <v>1579.6291754240201</v>
      </c>
      <c r="L807" s="36">
        <v>1638.8821970609599</v>
      </c>
      <c r="M807" s="36">
        <v>1614.3841740328501</v>
      </c>
      <c r="N807" s="36">
        <v>1572.42</v>
      </c>
      <c r="O807" s="36">
        <v>1563.8847528583899</v>
      </c>
      <c r="P807" s="36">
        <v>1563.1170375362699</v>
      </c>
      <c r="Q807" s="36">
        <v>1564.4365158333801</v>
      </c>
      <c r="R807" s="36">
        <v>1664.20108458146</v>
      </c>
      <c r="S807" s="36">
        <v>1584.5409628100699</v>
      </c>
      <c r="T807" s="36">
        <v>1497.6572156930899</v>
      </c>
      <c r="U807" s="36">
        <v>1549.55245435393</v>
      </c>
      <c r="V807" s="36">
        <v>1501.8932190298401</v>
      </c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</row>
    <row r="808" spans="1:35" customFormat="1" x14ac:dyDescent="0.15">
      <c r="A808" t="s">
        <v>46</v>
      </c>
      <c r="B808" t="s">
        <v>48</v>
      </c>
      <c r="C808" t="s">
        <v>66</v>
      </c>
      <c r="D808">
        <v>2023</v>
      </c>
      <c r="E808">
        <v>0</v>
      </c>
      <c r="F808" s="36"/>
      <c r="G808" s="36"/>
      <c r="H808" s="36"/>
      <c r="I808" s="36">
        <v>535.55288049449905</v>
      </c>
      <c r="J808" s="36">
        <v>531.36490581249302</v>
      </c>
      <c r="K808" s="36">
        <v>510.89832507524102</v>
      </c>
      <c r="L808" s="36">
        <v>530.06248713361197</v>
      </c>
      <c r="M808" s="36">
        <v>522.13910921211095</v>
      </c>
      <c r="N808" s="36">
        <v>508.56666666666501</v>
      </c>
      <c r="O808" s="36">
        <v>505.80611783875401</v>
      </c>
      <c r="P808" s="36">
        <v>505.55781622575</v>
      </c>
      <c r="Q808" s="36">
        <v>505.98457413985898</v>
      </c>
      <c r="R808" s="36">
        <v>538.25135666592996</v>
      </c>
      <c r="S808" s="36">
        <v>512.48694092742801</v>
      </c>
      <c r="T808" s="36">
        <v>484.38619325264</v>
      </c>
      <c r="U808" s="36">
        <v>501.17063286903499</v>
      </c>
      <c r="V808" s="36">
        <v>485.75624075709601</v>
      </c>
      <c r="W808" s="36">
        <v>468.25832636918602</v>
      </c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</row>
    <row r="809" spans="1:35" customFormat="1" x14ac:dyDescent="0.15">
      <c r="A809" t="s">
        <v>46</v>
      </c>
      <c r="B809" t="s">
        <v>48</v>
      </c>
      <c r="C809" t="s">
        <v>66</v>
      </c>
      <c r="D809">
        <v>2024</v>
      </c>
      <c r="E809">
        <v>0</v>
      </c>
      <c r="F809" s="36"/>
      <c r="G809" s="36"/>
      <c r="H809" s="36"/>
      <c r="I809" s="36"/>
      <c r="J809" s="36">
        <v>632.55305534042395</v>
      </c>
      <c r="K809" s="36">
        <v>608.18901090296799</v>
      </c>
      <c r="L809" s="36">
        <v>631.00261626240695</v>
      </c>
      <c r="M809" s="36">
        <v>621.57038455489806</v>
      </c>
      <c r="N809" s="36">
        <v>605.41333333333296</v>
      </c>
      <c r="O809" s="36">
        <v>602.12709147503494</v>
      </c>
      <c r="P809" s="36">
        <v>601.83150563142101</v>
      </c>
      <c r="Q809" s="36">
        <v>602.33953132056195</v>
      </c>
      <c r="R809" s="36">
        <v>640.75089731332002</v>
      </c>
      <c r="S809" s="36">
        <v>610.08014786002104</v>
      </c>
      <c r="T809" s="36">
        <v>576.62815732658999</v>
      </c>
      <c r="U809" s="36">
        <v>596.60886821921702</v>
      </c>
      <c r="V809" s="36">
        <v>578.25910382950201</v>
      </c>
      <c r="W809" s="36">
        <v>557.42905072083101</v>
      </c>
      <c r="X809" s="36">
        <v>590.48360439710905</v>
      </c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</row>
    <row r="810" spans="1:35" customFormat="1" x14ac:dyDescent="0.15">
      <c r="A810" t="s">
        <v>46</v>
      </c>
      <c r="B810" t="s">
        <v>48</v>
      </c>
      <c r="C810" t="s">
        <v>66</v>
      </c>
      <c r="D810">
        <v>2025</v>
      </c>
      <c r="E810">
        <v>0</v>
      </c>
      <c r="F810" s="36"/>
      <c r="G810" s="36"/>
      <c r="H810" s="36"/>
      <c r="I810" s="36"/>
      <c r="J810" s="36"/>
      <c r="K810" s="36">
        <v>740.19144896068804</v>
      </c>
      <c r="L810" s="36">
        <v>767.95656030650105</v>
      </c>
      <c r="M810" s="36">
        <v>756.47714004510999</v>
      </c>
      <c r="N810" s="36">
        <v>736.81333333333498</v>
      </c>
      <c r="O810" s="36">
        <v>732.813839624764</v>
      </c>
      <c r="P810" s="36">
        <v>732.45409929740697</v>
      </c>
      <c r="Q810" s="36">
        <v>733.07238779689101</v>
      </c>
      <c r="R810" s="36">
        <v>779.82062582987805</v>
      </c>
      <c r="S810" s="36">
        <v>742.49304168816195</v>
      </c>
      <c r="T810" s="36">
        <v>701.78057089425999</v>
      </c>
      <c r="U810" s="36">
        <v>726.097931257151</v>
      </c>
      <c r="V810" s="36">
        <v>703.76550096291601</v>
      </c>
      <c r="W810" s="36">
        <v>678.41445562004901</v>
      </c>
      <c r="X810" s="36">
        <v>718.64322914567902</v>
      </c>
      <c r="Y810" s="36">
        <v>669.83984811486198</v>
      </c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</row>
    <row r="811" spans="1:35" customFormat="1" x14ac:dyDescent="0.15">
      <c r="A811" t="s">
        <v>46</v>
      </c>
      <c r="B811" t="s">
        <v>48</v>
      </c>
      <c r="C811" t="s">
        <v>66</v>
      </c>
      <c r="D811">
        <v>2026</v>
      </c>
      <c r="E811">
        <v>0</v>
      </c>
      <c r="F811" s="36"/>
      <c r="G811" s="36"/>
      <c r="H811" s="36"/>
      <c r="I811" s="36"/>
      <c r="J811" s="36"/>
      <c r="K811" s="36"/>
      <c r="L811" s="36">
        <v>900.17629393919003</v>
      </c>
      <c r="M811" s="36">
        <v>886.72045213565798</v>
      </c>
      <c r="N811" s="36">
        <v>863.67111111111103</v>
      </c>
      <c r="O811" s="36">
        <v>858.98302117178196</v>
      </c>
      <c r="P811" s="36">
        <v>858.56134404653903</v>
      </c>
      <c r="Q811" s="36">
        <v>859.28608380242997</v>
      </c>
      <c r="R811" s="36">
        <v>914.08300570635402</v>
      </c>
      <c r="S811" s="36">
        <v>870.32869968026603</v>
      </c>
      <c r="T811" s="36">
        <v>822.60672819045101</v>
      </c>
      <c r="U811" s="36">
        <v>851.11082915302995</v>
      </c>
      <c r="V811" s="36">
        <v>824.93340535591301</v>
      </c>
      <c r="W811" s="36">
        <v>795.21764899188202</v>
      </c>
      <c r="X811" s="36">
        <v>842.37264464367797</v>
      </c>
      <c r="Y811" s="36">
        <v>785.16674402543299</v>
      </c>
      <c r="Z811" s="36">
        <v>772.68505762376003</v>
      </c>
      <c r="AA811" s="36"/>
      <c r="AB811" s="36"/>
      <c r="AC811" s="36"/>
      <c r="AD811" s="36"/>
      <c r="AE811" s="36"/>
      <c r="AF811" s="36"/>
      <c r="AG811" s="36"/>
      <c r="AH811" s="36"/>
      <c r="AI811" s="36"/>
    </row>
    <row r="812" spans="1:35" customFormat="1" x14ac:dyDescent="0.15">
      <c r="A812" t="s">
        <v>46</v>
      </c>
      <c r="B812" t="s">
        <v>48</v>
      </c>
      <c r="C812" t="s">
        <v>66</v>
      </c>
      <c r="D812">
        <v>2027</v>
      </c>
      <c r="E812">
        <v>0</v>
      </c>
      <c r="F812" s="36"/>
      <c r="G812" s="36"/>
      <c r="H812" s="36"/>
      <c r="I812" s="36"/>
      <c r="J812" s="36"/>
      <c r="K812" s="36"/>
      <c r="L812" s="36"/>
      <c r="M812" s="36">
        <v>1018.46272817609</v>
      </c>
      <c r="N812" s="36">
        <v>991.98888888888803</v>
      </c>
      <c r="O812" s="36">
        <v>986.60427769824196</v>
      </c>
      <c r="P812" s="36">
        <v>986.11995094751796</v>
      </c>
      <c r="Q812" s="36">
        <v>986.95236710215295</v>
      </c>
      <c r="R812" s="36">
        <v>1049.89060478857</v>
      </c>
      <c r="S812" s="36">
        <v>999.63561204823895</v>
      </c>
      <c r="T812" s="36">
        <v>944.82346785961795</v>
      </c>
      <c r="U812" s="36">
        <v>977.56249441599903</v>
      </c>
      <c r="V812" s="36">
        <v>947.495825272616</v>
      </c>
      <c r="W812" s="36">
        <v>913.36512464037503</v>
      </c>
      <c r="X812" s="36">
        <v>967.52605597221805</v>
      </c>
      <c r="Y812" s="36">
        <v>901.82093157691997</v>
      </c>
      <c r="Z812" s="36">
        <v>887.48480979888996</v>
      </c>
      <c r="AA812" s="36">
        <v>931.45739422971997</v>
      </c>
      <c r="AB812" s="36"/>
      <c r="AC812" s="36"/>
      <c r="AD812" s="36"/>
      <c r="AE812" s="36"/>
      <c r="AF812" s="36"/>
      <c r="AG812" s="36"/>
      <c r="AH812" s="36"/>
      <c r="AI812" s="36"/>
    </row>
    <row r="813" spans="1:35" customFormat="1" x14ac:dyDescent="0.15">
      <c r="A813" t="s">
        <v>46</v>
      </c>
      <c r="B813" t="s">
        <v>48</v>
      </c>
      <c r="C813" t="s">
        <v>66</v>
      </c>
      <c r="D813">
        <v>2028</v>
      </c>
      <c r="E813">
        <v>0</v>
      </c>
      <c r="F813" s="36"/>
      <c r="G813" s="36"/>
      <c r="H813" s="36"/>
      <c r="I813" s="36"/>
      <c r="J813" s="36"/>
      <c r="K813" s="36"/>
      <c r="L813" s="36"/>
      <c r="M813" s="36"/>
      <c r="N813" s="36">
        <v>1089.9711111111101</v>
      </c>
      <c r="O813" s="36">
        <v>1084.05464298519</v>
      </c>
      <c r="P813" s="36">
        <v>1083.5224775823999</v>
      </c>
      <c r="Q813" s="36">
        <v>1084.4371144005499</v>
      </c>
      <c r="R813" s="36">
        <v>1153.59198259597</v>
      </c>
      <c r="S813" s="36">
        <v>1098.3731279398301</v>
      </c>
      <c r="T813" s="36">
        <v>1038.1469960014299</v>
      </c>
      <c r="U813" s="36">
        <v>1074.1197710516899</v>
      </c>
      <c r="V813" s="36">
        <v>1041.08331153012</v>
      </c>
      <c r="W813" s="36">
        <v>1003.58140187386</v>
      </c>
      <c r="X813" s="36">
        <v>1063.0919983773199</v>
      </c>
      <c r="Y813" s="36">
        <v>990.89694836718297</v>
      </c>
      <c r="Z813" s="36">
        <v>975.14479755335105</v>
      </c>
      <c r="AA813" s="36">
        <v>1023.46070839402</v>
      </c>
      <c r="AB813" s="36">
        <v>1068.0153642149</v>
      </c>
      <c r="AC813" s="36"/>
      <c r="AD813" s="36"/>
      <c r="AE813" s="36"/>
      <c r="AF813" s="36"/>
      <c r="AG813" s="36"/>
      <c r="AH813" s="36"/>
      <c r="AI813" s="36"/>
    </row>
    <row r="814" spans="1:35" customFormat="1" x14ac:dyDescent="0.15">
      <c r="A814" t="s">
        <v>46</v>
      </c>
      <c r="B814" t="s">
        <v>48</v>
      </c>
      <c r="C814" t="s">
        <v>66</v>
      </c>
      <c r="D814">
        <v>2029</v>
      </c>
      <c r="E814">
        <v>0</v>
      </c>
      <c r="F814" s="36"/>
      <c r="G814" s="36"/>
      <c r="H814" s="36"/>
      <c r="I814" s="36"/>
      <c r="J814" s="36"/>
      <c r="K814" s="36"/>
      <c r="L814" s="36"/>
      <c r="M814" s="36"/>
      <c r="N814" s="36"/>
      <c r="O814" s="36">
        <v>1180.37561662148</v>
      </c>
      <c r="P814" s="36">
        <v>1179.7961669880699</v>
      </c>
      <c r="Q814" s="36">
        <v>1180.79207158125</v>
      </c>
      <c r="R814" s="36">
        <v>1256.0915232433599</v>
      </c>
      <c r="S814" s="36">
        <v>1195.96633487243</v>
      </c>
      <c r="T814" s="36">
        <v>1130.3889600753801</v>
      </c>
      <c r="U814" s="36">
        <v>1169.55800640187</v>
      </c>
      <c r="V814" s="36">
        <v>1133.58617460252</v>
      </c>
      <c r="W814" s="36">
        <v>1092.75212622551</v>
      </c>
      <c r="X814" s="36">
        <v>1157.55038846978</v>
      </c>
      <c r="Y814" s="36">
        <v>1078.94062721451</v>
      </c>
      <c r="Z814" s="36">
        <v>1061.7888582974099</v>
      </c>
      <c r="AA814" s="36">
        <v>1114.3977589835799</v>
      </c>
      <c r="AB814" s="36">
        <v>1162.9112077089201</v>
      </c>
      <c r="AC814" s="36">
        <v>975.79326321318399</v>
      </c>
      <c r="AD814" s="36"/>
      <c r="AE814" s="36"/>
      <c r="AF814" s="36"/>
      <c r="AG814" s="36"/>
      <c r="AH814" s="36"/>
      <c r="AI814" s="36"/>
    </row>
    <row r="815" spans="1:35" customFormat="1" x14ac:dyDescent="0.15">
      <c r="A815" t="s">
        <v>46</v>
      </c>
      <c r="B815" t="s">
        <v>48</v>
      </c>
      <c r="C815" t="s">
        <v>66</v>
      </c>
      <c r="D815">
        <v>2030</v>
      </c>
      <c r="E815">
        <v>0</v>
      </c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>
        <v>1276.0698563937401</v>
      </c>
      <c r="Q815" s="36">
        <v>1277.14702876195</v>
      </c>
      <c r="R815" s="36">
        <v>1358.5910638907501</v>
      </c>
      <c r="S815" s="36">
        <v>1293.55954180502</v>
      </c>
      <c r="T815" s="36">
        <v>1222.63092414933</v>
      </c>
      <c r="U815" s="36">
        <v>1264.9962417520501</v>
      </c>
      <c r="V815" s="36">
        <v>1226.0890376749301</v>
      </c>
      <c r="W815" s="36">
        <v>1181.92285057715</v>
      </c>
      <c r="X815" s="36">
        <v>1252.00877856225</v>
      </c>
      <c r="Y815" s="36">
        <v>1166.98430606184</v>
      </c>
      <c r="Z815" s="36">
        <v>1148.4329190414701</v>
      </c>
      <c r="AA815" s="36">
        <v>1205.3348095731401</v>
      </c>
      <c r="AB815" s="36">
        <v>1257.8070512029401</v>
      </c>
      <c r="AC815" s="36">
        <v>1055.4199141342101</v>
      </c>
      <c r="AD815" s="36">
        <v>1094.15677047552</v>
      </c>
      <c r="AE815" s="36"/>
      <c r="AF815" s="36"/>
      <c r="AG815" s="36"/>
      <c r="AH815" s="36"/>
      <c r="AI815" s="36"/>
    </row>
    <row r="816" spans="1:35" customFormat="1" x14ac:dyDescent="0.15">
      <c r="A816" t="s">
        <v>46</v>
      </c>
      <c r="B816" t="s">
        <v>48</v>
      </c>
      <c r="C816" t="s">
        <v>66</v>
      </c>
      <c r="D816">
        <v>2031</v>
      </c>
      <c r="E816">
        <v>0</v>
      </c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>
        <v>1348.48520476508</v>
      </c>
      <c r="R816" s="36">
        <v>1434.4784959948499</v>
      </c>
      <c r="S816" s="36">
        <v>1365.8144789309899</v>
      </c>
      <c r="T816" s="36">
        <v>1290.92396957761</v>
      </c>
      <c r="U816" s="36">
        <v>1335.6557057801499</v>
      </c>
      <c r="V816" s="36">
        <v>1294.5752445057501</v>
      </c>
      <c r="W816" s="36">
        <v>1247.9420468307901</v>
      </c>
      <c r="X816" s="36">
        <v>1321.9427960176399</v>
      </c>
      <c r="Y816" s="36">
        <v>1232.1690733156399</v>
      </c>
      <c r="Z816" s="36">
        <v>1212.5814531266899</v>
      </c>
      <c r="AA816" s="36">
        <v>1272.6617381503299</v>
      </c>
      <c r="AB816" s="36">
        <v>1328.06494538109</v>
      </c>
      <c r="AC816" s="36">
        <v>1114.3729789702199</v>
      </c>
      <c r="AD816" s="36">
        <v>1155.2735773187101</v>
      </c>
      <c r="AE816" s="36">
        <v>913.628977723449</v>
      </c>
      <c r="AF816" s="36">
        <v>913.628977723449</v>
      </c>
      <c r="AG816" s="36">
        <v>913.628977723449</v>
      </c>
      <c r="AH816" s="36">
        <v>913.628977723449</v>
      </c>
      <c r="AI816" s="36">
        <v>913.628977723449</v>
      </c>
    </row>
    <row r="817" spans="1:35" customFormat="1" x14ac:dyDescent="0.15">
      <c r="A817" t="s">
        <v>46</v>
      </c>
      <c r="B817" t="s">
        <v>48</v>
      </c>
      <c r="C817" t="s">
        <v>66</v>
      </c>
      <c r="D817">
        <v>2032</v>
      </c>
      <c r="E817">
        <v>0</v>
      </c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>
        <v>1497.6607924073101</v>
      </c>
      <c r="S817" s="36">
        <v>1425.9724356331601</v>
      </c>
      <c r="T817" s="36">
        <v>1347.783337717</v>
      </c>
      <c r="U817" s="36">
        <v>1394.4853047899801</v>
      </c>
      <c r="V817" s="36">
        <v>1351.5954348083401</v>
      </c>
      <c r="W817" s="36">
        <v>1302.90825547637</v>
      </c>
      <c r="X817" s="36">
        <v>1380.1684033108199</v>
      </c>
      <c r="Y817" s="36">
        <v>1286.4405537441501</v>
      </c>
      <c r="Z817" s="36">
        <v>1265.99018738769</v>
      </c>
      <c r="AA817" s="36">
        <v>1328.7167375087199</v>
      </c>
      <c r="AB817" s="36">
        <v>1386.5602056923101</v>
      </c>
      <c r="AC817" s="36">
        <v>1163.4560736753101</v>
      </c>
      <c r="AD817" s="36">
        <v>1206.1581585818201</v>
      </c>
      <c r="AE817" s="36">
        <v>953.87020618571501</v>
      </c>
      <c r="AF817" s="36">
        <v>953.87020618571501</v>
      </c>
      <c r="AG817" s="36">
        <v>953.87020618571501</v>
      </c>
      <c r="AH817" s="36">
        <v>953.87020618571501</v>
      </c>
      <c r="AI817" s="36">
        <v>953.87020618571501</v>
      </c>
    </row>
    <row r="818" spans="1:35" customFormat="1" x14ac:dyDescent="0.15">
      <c r="A818" t="s">
        <v>46</v>
      </c>
      <c r="B818" t="s">
        <v>48</v>
      </c>
      <c r="C818" t="s">
        <v>66</v>
      </c>
      <c r="D818">
        <v>2033</v>
      </c>
      <c r="E818">
        <v>0</v>
      </c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>
        <v>1472.2352121187901</v>
      </c>
      <c r="T818" s="36">
        <v>1391.5094278894001</v>
      </c>
      <c r="U818" s="36">
        <v>1439.72654533286</v>
      </c>
      <c r="V818" s="36">
        <v>1395.4452007203899</v>
      </c>
      <c r="W818" s="36">
        <v>1345.17846484239</v>
      </c>
      <c r="X818" s="36">
        <v>1424.9451610933399</v>
      </c>
      <c r="Y818" s="36">
        <v>1328.1765020084599</v>
      </c>
      <c r="Z818" s="36">
        <v>1307.06266509383</v>
      </c>
      <c r="AA818" s="36">
        <v>1371.82425060226</v>
      </c>
      <c r="AB818" s="36">
        <v>1431.5443325077299</v>
      </c>
      <c r="AC818" s="36">
        <v>1201.2020405273199</v>
      </c>
      <c r="AD818" s="36">
        <v>1245.28950775971</v>
      </c>
      <c r="AE818" s="36">
        <v>984.81658568251203</v>
      </c>
      <c r="AF818" s="36">
        <v>984.81658568251203</v>
      </c>
      <c r="AG818" s="36">
        <v>984.81658568251203</v>
      </c>
      <c r="AH818" s="36">
        <v>984.81658568251203</v>
      </c>
      <c r="AI818" s="36">
        <v>984.81658568251203</v>
      </c>
    </row>
    <row r="819" spans="1:35" customFormat="1" x14ac:dyDescent="0.15">
      <c r="A819" t="s">
        <v>46</v>
      </c>
      <c r="B819" t="s">
        <v>48</v>
      </c>
      <c r="C819" t="s">
        <v>66</v>
      </c>
      <c r="D819">
        <v>2034</v>
      </c>
      <c r="E819">
        <v>0</v>
      </c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>
        <v>1439.2527560281801</v>
      </c>
      <c r="U819" s="36">
        <v>1489.1242249362299</v>
      </c>
      <c r="V819" s="36">
        <v>1443.3235670342401</v>
      </c>
      <c r="W819" s="36">
        <v>1391.33215634098</v>
      </c>
      <c r="X819" s="36">
        <v>1473.8356846085401</v>
      </c>
      <c r="Y819" s="36">
        <v>1373.74684834652</v>
      </c>
      <c r="Z819" s="36">
        <v>1351.90858598146</v>
      </c>
      <c r="AA819" s="36">
        <v>1418.89217125917</v>
      </c>
      <c r="AB819" s="36">
        <v>1480.6612766277501</v>
      </c>
      <c r="AC819" s="36">
        <v>1242.4158347226301</v>
      </c>
      <c r="AD819" s="36">
        <v>1288.01596322248</v>
      </c>
      <c r="AE819" s="36">
        <v>1018.6060954511</v>
      </c>
      <c r="AF819" s="36">
        <v>1018.6060954511</v>
      </c>
      <c r="AG819" s="36">
        <v>1018.6060954511</v>
      </c>
      <c r="AH819" s="36">
        <v>1018.6060954511</v>
      </c>
      <c r="AI819" s="36">
        <v>1018.6060954511</v>
      </c>
    </row>
    <row r="820" spans="1:35" customFormat="1" x14ac:dyDescent="0.15">
      <c r="A820" t="s">
        <v>46</v>
      </c>
      <c r="B820" t="s">
        <v>48</v>
      </c>
      <c r="C820" t="s">
        <v>66</v>
      </c>
      <c r="D820">
        <v>2035</v>
      </c>
      <c r="E820">
        <v>0</v>
      </c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>
        <v>6623.2856428698797</v>
      </c>
      <c r="V820" s="36">
        <v>6419.5747402894203</v>
      </c>
      <c r="W820" s="36">
        <v>6188.3287782461903</v>
      </c>
      <c r="X820" s="36">
        <v>6555.2856950098203</v>
      </c>
      <c r="Y820" s="36">
        <v>6110.1133305254998</v>
      </c>
      <c r="Z820" s="36">
        <v>6012.9817096938395</v>
      </c>
      <c r="AA820" s="36">
        <v>6310.9094522210298</v>
      </c>
      <c r="AB820" s="36">
        <v>6585.64437487541</v>
      </c>
      <c r="AC820" s="36">
        <v>5525.9828715398398</v>
      </c>
      <c r="AD820" s="36">
        <v>5728.8018649780797</v>
      </c>
      <c r="AE820" s="36">
        <v>4530.52808809817</v>
      </c>
      <c r="AF820" s="36">
        <v>4530.52808809817</v>
      </c>
      <c r="AG820" s="36">
        <v>4530.52808809817</v>
      </c>
      <c r="AH820" s="36">
        <v>4530.52808809817</v>
      </c>
      <c r="AI820" s="36">
        <v>4530.52808809817</v>
      </c>
    </row>
    <row r="821" spans="1:35" customFormat="1" x14ac:dyDescent="0.15">
      <c r="A821" t="s">
        <v>46</v>
      </c>
      <c r="B821" t="s">
        <v>48</v>
      </c>
      <c r="C821" t="s">
        <v>66</v>
      </c>
      <c r="D821">
        <v>2036</v>
      </c>
      <c r="E821">
        <v>0</v>
      </c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>
        <v>3490.0075173246701</v>
      </c>
      <c r="W821" s="36">
        <v>3364.2904443826301</v>
      </c>
      <c r="X821" s="36">
        <v>3563.7868985639002</v>
      </c>
      <c r="Y821" s="36">
        <v>3321.7685466620601</v>
      </c>
      <c r="Z821" s="36">
        <v>3268.9628546050999</v>
      </c>
      <c r="AA821" s="36">
        <v>3430.9315368160601</v>
      </c>
      <c r="AB821" s="36">
        <v>3580.2914218747701</v>
      </c>
      <c r="AC821" s="36">
        <v>3004.2055030909901</v>
      </c>
      <c r="AD821" s="36">
        <v>3114.46822926712</v>
      </c>
      <c r="AE821" s="36">
        <v>2463.0256246849699</v>
      </c>
      <c r="AF821" s="36">
        <v>2463.0256246849699</v>
      </c>
      <c r="AG821" s="36">
        <v>2463.0256246849699</v>
      </c>
      <c r="AH821" s="36">
        <v>2463.0256246849699</v>
      </c>
      <c r="AI821" s="36">
        <v>2463.0256246849699</v>
      </c>
    </row>
    <row r="822" spans="1:35" customFormat="1" x14ac:dyDescent="0.15">
      <c r="A822" t="s">
        <v>46</v>
      </c>
      <c r="B822" t="s">
        <v>48</v>
      </c>
      <c r="C822" t="s">
        <v>66</v>
      </c>
      <c r="D822">
        <v>2037</v>
      </c>
      <c r="E822">
        <v>0</v>
      </c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>
        <v>2894.8372004342</v>
      </c>
      <c r="X822" s="36">
        <v>3066.4959101876698</v>
      </c>
      <c r="Y822" s="36">
        <v>2858.2488102849202</v>
      </c>
      <c r="Z822" s="36">
        <v>2812.8116269357802</v>
      </c>
      <c r="AA822" s="36">
        <v>2952.1791917524502</v>
      </c>
      <c r="AB822" s="36">
        <v>3080.6973915536701</v>
      </c>
      <c r="AC822" s="36">
        <v>2584.9985284765899</v>
      </c>
      <c r="AD822" s="36">
        <v>2679.8751887509402</v>
      </c>
      <c r="AE822" s="36">
        <v>2119.3349152912201</v>
      </c>
      <c r="AF822" s="36">
        <v>2119.3349152912201</v>
      </c>
      <c r="AG822" s="36">
        <v>2119.3349152912201</v>
      </c>
      <c r="AH822" s="36">
        <v>2119.3349152912201</v>
      </c>
      <c r="AI822" s="36">
        <v>2119.3349152912201</v>
      </c>
    </row>
    <row r="823" spans="1:35" customFormat="1" x14ac:dyDescent="0.15">
      <c r="A823" t="s">
        <v>46</v>
      </c>
      <c r="B823" t="s">
        <v>48</v>
      </c>
      <c r="C823" t="s">
        <v>66</v>
      </c>
      <c r="D823">
        <v>2038</v>
      </c>
      <c r="E823">
        <v>0</v>
      </c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>
        <v>2042.9593515475501</v>
      </c>
      <c r="Y823" s="36">
        <v>1904.2210741653601</v>
      </c>
      <c r="Z823" s="36">
        <v>1873.9499368966899</v>
      </c>
      <c r="AA823" s="36">
        <v>1966.79932531384</v>
      </c>
      <c r="AB823" s="36">
        <v>2052.4206552675801</v>
      </c>
      <c r="AC823" s="36">
        <v>1722.17640986996</v>
      </c>
      <c r="AD823" s="36">
        <v>1785.3850904056601</v>
      </c>
      <c r="AE823" s="36">
        <v>1411.9422334368801</v>
      </c>
      <c r="AF823" s="36">
        <v>1411.9422334368801</v>
      </c>
      <c r="AG823" s="36">
        <v>1411.9422334368801</v>
      </c>
      <c r="AH823" s="36">
        <v>1411.9422334368801</v>
      </c>
      <c r="AI823" s="36">
        <v>1411.9422334368801</v>
      </c>
    </row>
    <row r="824" spans="1:35" customFormat="1" x14ac:dyDescent="0.15">
      <c r="A824" t="s">
        <v>46</v>
      </c>
      <c r="B824" t="s">
        <v>48</v>
      </c>
      <c r="C824" t="s">
        <v>66</v>
      </c>
      <c r="D824">
        <v>2039</v>
      </c>
      <c r="E824">
        <v>0</v>
      </c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>
        <v>1999.6385954622101</v>
      </c>
      <c r="Z824" s="36">
        <v>1967.8506191435999</v>
      </c>
      <c r="AA824" s="36">
        <v>2065.3525442944801</v>
      </c>
      <c r="AB824" s="36">
        <v>2155.2642243473601</v>
      </c>
      <c r="AC824" s="36">
        <v>1808.4719595280901</v>
      </c>
      <c r="AD824" s="36">
        <v>1874.8479275720499</v>
      </c>
      <c r="AE824" s="36">
        <v>1482.6924367387401</v>
      </c>
      <c r="AF824" s="36">
        <v>1482.6924367387401</v>
      </c>
      <c r="AG824" s="36">
        <v>1482.6924367387401</v>
      </c>
      <c r="AH824" s="36">
        <v>1482.6924367387401</v>
      </c>
      <c r="AI824" s="36">
        <v>1482.6924367387401</v>
      </c>
    </row>
    <row r="825" spans="1:35" customFormat="1" x14ac:dyDescent="0.15">
      <c r="A825" t="s">
        <v>46</v>
      </c>
      <c r="B825" t="s">
        <v>48</v>
      </c>
      <c r="C825" t="s">
        <v>66</v>
      </c>
      <c r="D825">
        <v>2040</v>
      </c>
      <c r="E825">
        <v>0</v>
      </c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>
        <v>2092.2291117025102</v>
      </c>
      <c r="AA825" s="36">
        <v>2195.8936705176902</v>
      </c>
      <c r="AB825" s="36">
        <v>2291.48824088736</v>
      </c>
      <c r="AC825" s="36">
        <v>1922.77688388208</v>
      </c>
      <c r="AD825" s="36">
        <v>1993.3481616549</v>
      </c>
      <c r="AE825" s="36">
        <v>1576.4063845435401</v>
      </c>
      <c r="AF825" s="36">
        <v>1576.4063845435401</v>
      </c>
      <c r="AG825" s="36">
        <v>1576.4063845435401</v>
      </c>
      <c r="AH825" s="36">
        <v>1576.4063845435401</v>
      </c>
      <c r="AI825" s="36">
        <v>1576.4063845435401</v>
      </c>
    </row>
    <row r="826" spans="1:35" customFormat="1" x14ac:dyDescent="0.15">
      <c r="A826" t="s">
        <v>46</v>
      </c>
      <c r="B826" t="s">
        <v>48</v>
      </c>
      <c r="C826" t="s">
        <v>66</v>
      </c>
      <c r="D826">
        <v>2041</v>
      </c>
      <c r="E826">
        <v>0</v>
      </c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>
        <v>2324.9115630626602</v>
      </c>
      <c r="AB826" s="36">
        <v>2426.1227123101698</v>
      </c>
      <c r="AC826" s="36">
        <v>2035.7480284886201</v>
      </c>
      <c r="AD826" s="36">
        <v>2110.4656625512298</v>
      </c>
      <c r="AE826" s="36">
        <v>1669.02682070532</v>
      </c>
      <c r="AF826" s="36">
        <v>1669.02682070532</v>
      </c>
      <c r="AG826" s="36">
        <v>1669.02682070532</v>
      </c>
      <c r="AH826" s="36">
        <v>1669.02682070532</v>
      </c>
      <c r="AI826" s="36">
        <v>1669.02682070532</v>
      </c>
    </row>
    <row r="827" spans="1:35" customFormat="1" x14ac:dyDescent="0.15">
      <c r="A827" t="s">
        <v>46</v>
      </c>
      <c r="B827" t="s">
        <v>48</v>
      </c>
      <c r="C827" t="s">
        <v>66</v>
      </c>
      <c r="D827">
        <v>2042</v>
      </c>
      <c r="E827">
        <v>0</v>
      </c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>
        <v>2577.1294984397</v>
      </c>
      <c r="AC827" s="36">
        <v>2162.4571044936301</v>
      </c>
      <c r="AD827" s="36">
        <v>2241.8253152685102</v>
      </c>
      <c r="AE827" s="36">
        <v>1772.91042678998</v>
      </c>
      <c r="AF827" s="36">
        <v>1772.91042678998</v>
      </c>
      <c r="AG827" s="36">
        <v>1772.91042678998</v>
      </c>
      <c r="AH827" s="36">
        <v>1772.91042678998</v>
      </c>
      <c r="AI827" s="36">
        <v>1772.91042678998</v>
      </c>
    </row>
    <row r="828" spans="1:35" customFormat="1" x14ac:dyDescent="0.15">
      <c r="A828" t="s">
        <v>46</v>
      </c>
      <c r="B828" t="s">
        <v>48</v>
      </c>
      <c r="C828" t="s">
        <v>66</v>
      </c>
      <c r="D828">
        <v>2043</v>
      </c>
      <c r="E828">
        <v>0</v>
      </c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>
        <v>2261.6903177017398</v>
      </c>
      <c r="AD828" s="36">
        <v>2344.7006643439299</v>
      </c>
      <c r="AE828" s="36">
        <v>1854.2676930289099</v>
      </c>
      <c r="AF828" s="36">
        <v>1854.2676930289099</v>
      </c>
      <c r="AG828" s="36">
        <v>1854.2676930289099</v>
      </c>
      <c r="AH828" s="36">
        <v>1854.2676930289099</v>
      </c>
      <c r="AI828" s="36">
        <v>1854.2676930289099</v>
      </c>
    </row>
    <row r="829" spans="1:35" customFormat="1" x14ac:dyDescent="0.15">
      <c r="A829" t="s">
        <v>46</v>
      </c>
      <c r="B829" t="s">
        <v>48</v>
      </c>
      <c r="C829" t="s">
        <v>66</v>
      </c>
      <c r="D829">
        <v>2044</v>
      </c>
      <c r="E829">
        <v>0</v>
      </c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>
        <v>2445.5019136395899</v>
      </c>
      <c r="AE829" s="36">
        <v>1933.98469180333</v>
      </c>
      <c r="AF829" s="36">
        <v>1933.98469180333</v>
      </c>
      <c r="AG829" s="36">
        <v>1933.98469180333</v>
      </c>
      <c r="AH829" s="36">
        <v>1933.98469180333</v>
      </c>
      <c r="AI829" s="36">
        <v>1933.98469180333</v>
      </c>
    </row>
    <row r="830" spans="1:35" customFormat="1" x14ac:dyDescent="0.15">
      <c r="A830" t="s">
        <v>46</v>
      </c>
      <c r="B830" t="s">
        <v>48</v>
      </c>
      <c r="C830" t="s">
        <v>66</v>
      </c>
      <c r="D830">
        <v>2045</v>
      </c>
      <c r="E830">
        <v>0</v>
      </c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>
        <v>2011.0772626345799</v>
      </c>
      <c r="AF830" s="36">
        <v>2011.0772626345799</v>
      </c>
      <c r="AG830" s="36">
        <v>2011.0772626345799</v>
      </c>
      <c r="AH830" s="36">
        <v>2011.0772626345799</v>
      </c>
      <c r="AI830" s="36">
        <v>2011.0772626345799</v>
      </c>
    </row>
    <row r="831" spans="1:35" customFormat="1" x14ac:dyDescent="0.15">
      <c r="A831" t="s">
        <v>46</v>
      </c>
      <c r="B831" t="s">
        <v>47</v>
      </c>
      <c r="C831" t="s">
        <v>65</v>
      </c>
      <c r="D831">
        <v>2016</v>
      </c>
      <c r="E831">
        <v>1</v>
      </c>
      <c r="F831" s="36">
        <v>307695.91661914397</v>
      </c>
      <c r="G831" s="36">
        <v>307695.91661914397</v>
      </c>
      <c r="H831" s="36">
        <v>307695.91661914397</v>
      </c>
      <c r="I831" s="36">
        <v>307695.91661914397</v>
      </c>
      <c r="J831" s="36">
        <v>307695.91661914397</v>
      </c>
      <c r="K831" s="36">
        <v>307695.91661914397</v>
      </c>
      <c r="L831" s="36">
        <v>307695.91661914397</v>
      </c>
      <c r="M831" s="36">
        <v>307695.91661914397</v>
      </c>
      <c r="N831" s="36">
        <v>306806.09297183302</v>
      </c>
      <c r="O831" s="36">
        <v>306391.47338580398</v>
      </c>
      <c r="P831" s="36">
        <v>306195.81912694703</v>
      </c>
      <c r="Q831" s="36">
        <v>297027.19640101702</v>
      </c>
      <c r="R831" s="36">
        <v>293322.08708460903</v>
      </c>
      <c r="S831" s="36">
        <v>287920.37851511402</v>
      </c>
      <c r="T831" s="36">
        <v>282016.87094914698</v>
      </c>
      <c r="U831" s="36">
        <v>294006.64659179299</v>
      </c>
      <c r="V831" s="36">
        <v>299199.79642502399</v>
      </c>
      <c r="W831" s="36">
        <v>292194.34253515198</v>
      </c>
      <c r="X831" s="36">
        <v>297912.51293454698</v>
      </c>
      <c r="Y831" s="36">
        <v>296887.81483493798</v>
      </c>
      <c r="Z831" s="36">
        <v>298489.676228892</v>
      </c>
      <c r="AA831" s="36">
        <v>283625.44709518203</v>
      </c>
      <c r="AB831" s="36">
        <v>255379.354696917</v>
      </c>
      <c r="AC831" s="36">
        <v>243452.35499352799</v>
      </c>
      <c r="AD831" s="36">
        <v>228313.92788214399</v>
      </c>
      <c r="AE831" s="36">
        <v>207820.620466411</v>
      </c>
      <c r="AF831" s="36">
        <v>207820.620466411</v>
      </c>
      <c r="AG831" s="36">
        <v>207820.620466411</v>
      </c>
      <c r="AH831" s="36">
        <v>207820.620466411</v>
      </c>
      <c r="AI831" s="36">
        <v>207820.620466411</v>
      </c>
    </row>
    <row r="832" spans="1:35" customFormat="1" x14ac:dyDescent="0.15">
      <c r="A832" t="s">
        <v>46</v>
      </c>
      <c r="B832" t="s">
        <v>47</v>
      </c>
      <c r="C832" t="s">
        <v>65</v>
      </c>
      <c r="D832">
        <v>2020</v>
      </c>
      <c r="E832">
        <v>1</v>
      </c>
      <c r="F832" s="36">
        <v>205254.81244445199</v>
      </c>
      <c r="G832" s="36">
        <v>205254.81244445199</v>
      </c>
      <c r="H832" s="36">
        <v>205254.81244445199</v>
      </c>
      <c r="I832" s="36">
        <v>205254.81244445199</v>
      </c>
      <c r="J832" s="36">
        <v>205254.81244445199</v>
      </c>
      <c r="K832" s="36">
        <v>205254.81244445199</v>
      </c>
      <c r="L832" s="36">
        <v>205254.81244445199</v>
      </c>
      <c r="M832" s="36">
        <v>205254.81244445199</v>
      </c>
      <c r="N832" s="36">
        <v>205254.81244445199</v>
      </c>
      <c r="O832" s="36">
        <v>205254.81244445199</v>
      </c>
      <c r="P832" s="36">
        <v>205182.796925081</v>
      </c>
      <c r="Q832" s="36">
        <v>199662.997412219</v>
      </c>
      <c r="R832" s="36">
        <v>198708.360192049</v>
      </c>
      <c r="S832" s="36">
        <v>194702.57771887901</v>
      </c>
      <c r="T832" s="36">
        <v>192890.66992717001</v>
      </c>
      <c r="U832" s="36">
        <v>200345.665335328</v>
      </c>
      <c r="V832" s="36">
        <v>198332.313444648</v>
      </c>
      <c r="W832" s="36">
        <v>196964.21182912501</v>
      </c>
      <c r="X832" s="36">
        <v>197565.06859700699</v>
      </c>
      <c r="Y832" s="36">
        <v>198428.281804192</v>
      </c>
      <c r="Z832" s="36">
        <v>199854.03200206201</v>
      </c>
      <c r="AA832" s="36">
        <v>187586.45378472799</v>
      </c>
      <c r="AB832" s="36">
        <v>168487.75279178799</v>
      </c>
      <c r="AC832" s="36">
        <v>155958.461790945</v>
      </c>
      <c r="AD832" s="36">
        <v>154950.51495184199</v>
      </c>
      <c r="AE832" s="36">
        <v>131751.271092932</v>
      </c>
      <c r="AF832" s="36">
        <v>131751.271092932</v>
      </c>
      <c r="AG832" s="36">
        <v>131751.271092932</v>
      </c>
      <c r="AH832" s="36">
        <v>131751.271092932</v>
      </c>
      <c r="AI832" s="36">
        <v>131751.271092932</v>
      </c>
    </row>
    <row r="833" spans="1:35" customFormat="1" x14ac:dyDescent="0.15">
      <c r="A833" t="s">
        <v>46</v>
      </c>
      <c r="B833" t="s">
        <v>47</v>
      </c>
      <c r="C833" t="s">
        <v>65</v>
      </c>
      <c r="D833">
        <v>2021</v>
      </c>
      <c r="E833">
        <v>1</v>
      </c>
      <c r="F833" s="36"/>
      <c r="G833" s="36">
        <v>51185.349472989903</v>
      </c>
      <c r="H833" s="36">
        <v>51185.349472989903</v>
      </c>
      <c r="I833" s="36">
        <v>51185.349472989903</v>
      </c>
      <c r="J833" s="36">
        <v>51185.349472989903</v>
      </c>
      <c r="K833" s="36">
        <v>51185.349472989903</v>
      </c>
      <c r="L833" s="36">
        <v>51185.349472989903</v>
      </c>
      <c r="M833" s="36">
        <v>51185.349472989903</v>
      </c>
      <c r="N833" s="36">
        <v>51185.349472989903</v>
      </c>
      <c r="O833" s="36">
        <v>51185.349472989903</v>
      </c>
      <c r="P833" s="36">
        <v>51167.390627189401</v>
      </c>
      <c r="Q833" s="36">
        <v>49790.892489475198</v>
      </c>
      <c r="R833" s="36">
        <v>49552.830155382202</v>
      </c>
      <c r="S833" s="36">
        <v>48553.889505172301</v>
      </c>
      <c r="T833" s="36">
        <v>48102.045612076901</v>
      </c>
      <c r="U833" s="36">
        <v>49961.132572044698</v>
      </c>
      <c r="V833" s="36">
        <v>49459.053624860702</v>
      </c>
      <c r="W833" s="36">
        <v>49117.883746936001</v>
      </c>
      <c r="X833" s="36">
        <v>49267.722200324701</v>
      </c>
      <c r="Y833" s="36">
        <v>49482.985702082697</v>
      </c>
      <c r="Z833" s="36">
        <v>49838.531675743601</v>
      </c>
      <c r="AA833" s="36">
        <v>46779.308504489498</v>
      </c>
      <c r="AB833" s="36">
        <v>42016.576400128499</v>
      </c>
      <c r="AC833" s="36">
        <v>38892.088691951401</v>
      </c>
      <c r="AD833" s="36">
        <v>38640.732289656698</v>
      </c>
      <c r="AE833" s="36">
        <v>32855.428694162198</v>
      </c>
      <c r="AF833" s="36">
        <v>32855.428694162198</v>
      </c>
      <c r="AG833" s="36">
        <v>32855.428694162198</v>
      </c>
      <c r="AH833" s="36">
        <v>32855.428694162198</v>
      </c>
      <c r="AI833" s="36">
        <v>32855.428694162198</v>
      </c>
    </row>
    <row r="834" spans="1:35" customFormat="1" x14ac:dyDescent="0.15">
      <c r="A834" t="s">
        <v>46</v>
      </c>
      <c r="B834" t="s">
        <v>47</v>
      </c>
      <c r="C834" t="s">
        <v>65</v>
      </c>
      <c r="D834">
        <v>2022</v>
      </c>
      <c r="E834">
        <v>1</v>
      </c>
      <c r="F834" s="36"/>
      <c r="G834" s="36"/>
      <c r="H834" s="36">
        <v>39607.5044125969</v>
      </c>
      <c r="I834" s="36">
        <v>39607.5044125969</v>
      </c>
      <c r="J834" s="36">
        <v>39607.5044125969</v>
      </c>
      <c r="K834" s="36">
        <v>39607.5044125969</v>
      </c>
      <c r="L834" s="36">
        <v>39607.5044125969</v>
      </c>
      <c r="M834" s="36">
        <v>39607.5044125969</v>
      </c>
      <c r="N834" s="36">
        <v>39607.5044125969</v>
      </c>
      <c r="O834" s="36">
        <v>39607.5044125969</v>
      </c>
      <c r="P834" s="36">
        <v>39593.607759128397</v>
      </c>
      <c r="Q834" s="36">
        <v>38528.465943652198</v>
      </c>
      <c r="R834" s="36">
        <v>38344.252002648602</v>
      </c>
      <c r="S834" s="36">
        <v>37571.266243667204</v>
      </c>
      <c r="T834" s="36">
        <v>37221.626958718502</v>
      </c>
      <c r="U834" s="36">
        <v>38660.198654105297</v>
      </c>
      <c r="V834" s="36">
        <v>38271.687208529402</v>
      </c>
      <c r="W834" s="36">
        <v>38007.6880840831</v>
      </c>
      <c r="X834" s="36">
        <v>38123.6339018781</v>
      </c>
      <c r="Y834" s="36">
        <v>38290.205981262901</v>
      </c>
      <c r="Z834" s="36">
        <v>38565.329407509802</v>
      </c>
      <c r="AA834" s="36">
        <v>36198.085723484401</v>
      </c>
      <c r="AB834" s="36">
        <v>32512.657475328499</v>
      </c>
      <c r="AC834" s="36">
        <v>30094.911734351601</v>
      </c>
      <c r="AD834" s="36">
        <v>29900.410770393701</v>
      </c>
      <c r="AE834" s="36">
        <v>25423.711088824199</v>
      </c>
      <c r="AF834" s="36">
        <v>25423.711088824199</v>
      </c>
      <c r="AG834" s="36">
        <v>25423.711088824199</v>
      </c>
      <c r="AH834" s="36">
        <v>25423.711088824199</v>
      </c>
      <c r="AI834" s="36">
        <v>25423.711088824199</v>
      </c>
    </row>
    <row r="835" spans="1:35" customFormat="1" x14ac:dyDescent="0.15">
      <c r="A835" t="s">
        <v>46</v>
      </c>
      <c r="B835" t="s">
        <v>47</v>
      </c>
      <c r="C835" t="s">
        <v>65</v>
      </c>
      <c r="D835">
        <v>2023</v>
      </c>
      <c r="E835">
        <v>1</v>
      </c>
      <c r="F835" s="36"/>
      <c r="G835" s="36"/>
      <c r="H835" s="36"/>
      <c r="I835" s="36">
        <v>33247.0612910294</v>
      </c>
      <c r="J835" s="36">
        <v>33247.0612910294</v>
      </c>
      <c r="K835" s="36">
        <v>33247.0612910294</v>
      </c>
      <c r="L835" s="36">
        <v>33247.0612910294</v>
      </c>
      <c r="M835" s="36">
        <v>33247.0612910294</v>
      </c>
      <c r="N835" s="36">
        <v>33247.0612910294</v>
      </c>
      <c r="O835" s="36">
        <v>33247.0612910294</v>
      </c>
      <c r="P835" s="36">
        <v>33235.396256929002</v>
      </c>
      <c r="Q835" s="36">
        <v>32341.302176830501</v>
      </c>
      <c r="R835" s="36">
        <v>32186.670566532499</v>
      </c>
      <c r="S835" s="36">
        <v>31537.8161313165</v>
      </c>
      <c r="T835" s="36">
        <v>31244.3243067535</v>
      </c>
      <c r="U835" s="36">
        <v>32451.880350422201</v>
      </c>
      <c r="V835" s="36">
        <v>32125.7587218345</v>
      </c>
      <c r="W835" s="36">
        <v>31904.154376864699</v>
      </c>
      <c r="X835" s="36">
        <v>32001.4808246639</v>
      </c>
      <c r="Y835" s="36">
        <v>32141.303623772601</v>
      </c>
      <c r="Z835" s="36">
        <v>32372.245854309102</v>
      </c>
      <c r="AA835" s="36">
        <v>30385.1503020692</v>
      </c>
      <c r="AB835" s="36">
        <v>27291.5532510224</v>
      </c>
      <c r="AC835" s="36">
        <v>25262.065606483498</v>
      </c>
      <c r="AD835" s="36">
        <v>25098.798933519</v>
      </c>
      <c r="AE835" s="36">
        <v>21340.998211104899</v>
      </c>
      <c r="AF835" s="36">
        <v>21340.998211104899</v>
      </c>
      <c r="AG835" s="36">
        <v>21340.998211104899</v>
      </c>
      <c r="AH835" s="36">
        <v>21340.998211104899</v>
      </c>
      <c r="AI835" s="36">
        <v>21340.998211104899</v>
      </c>
    </row>
    <row r="836" spans="1:35" customFormat="1" x14ac:dyDescent="0.15">
      <c r="A836" t="s">
        <v>46</v>
      </c>
      <c r="B836" t="s">
        <v>47</v>
      </c>
      <c r="C836" t="s">
        <v>65</v>
      </c>
      <c r="D836">
        <v>2024</v>
      </c>
      <c r="E836">
        <v>1</v>
      </c>
      <c r="F836" s="36"/>
      <c r="G836" s="36"/>
      <c r="H836" s="36"/>
      <c r="I836" s="36"/>
      <c r="J836" s="36">
        <v>40044.6005856634</v>
      </c>
      <c r="K836" s="36">
        <v>40044.6005856634</v>
      </c>
      <c r="L836" s="36">
        <v>40044.6005856634</v>
      </c>
      <c r="M836" s="36">
        <v>40044.6005856634</v>
      </c>
      <c r="N836" s="36">
        <v>40044.6005856634</v>
      </c>
      <c r="O836" s="36">
        <v>40044.6005856634</v>
      </c>
      <c r="P836" s="36">
        <v>40030.550573023698</v>
      </c>
      <c r="Q836" s="36">
        <v>38953.654181786602</v>
      </c>
      <c r="R836" s="36">
        <v>38767.407312684401</v>
      </c>
      <c r="S836" s="36">
        <v>37985.8911218543</v>
      </c>
      <c r="T836" s="36">
        <v>37632.393325856603</v>
      </c>
      <c r="U836" s="36">
        <v>39086.840653703897</v>
      </c>
      <c r="V836" s="36">
        <v>38694.041715932399</v>
      </c>
      <c r="W836" s="36">
        <v>38427.1291787706</v>
      </c>
      <c r="X836" s="36">
        <v>38544.354538763298</v>
      </c>
      <c r="Y836" s="36">
        <v>38712.764856116301</v>
      </c>
      <c r="Z836" s="36">
        <v>38990.9244594341</v>
      </c>
      <c r="AA836" s="36">
        <v>36597.556606003302</v>
      </c>
      <c r="AB836" s="36">
        <v>32871.457111141099</v>
      </c>
      <c r="AC836" s="36">
        <v>30427.0298756722</v>
      </c>
      <c r="AD836" s="36">
        <v>30230.382459210799</v>
      </c>
      <c r="AE836" s="36">
        <v>25704.2793040369</v>
      </c>
      <c r="AF836" s="36">
        <v>25704.2793040369</v>
      </c>
      <c r="AG836" s="36">
        <v>25704.2793040369</v>
      </c>
      <c r="AH836" s="36">
        <v>25704.2793040369</v>
      </c>
      <c r="AI836" s="36">
        <v>25704.2793040369</v>
      </c>
    </row>
    <row r="837" spans="1:35" customFormat="1" x14ac:dyDescent="0.15">
      <c r="A837" t="s">
        <v>46</v>
      </c>
      <c r="B837" t="s">
        <v>47</v>
      </c>
      <c r="C837" t="s">
        <v>65</v>
      </c>
      <c r="D837">
        <v>2025</v>
      </c>
      <c r="E837">
        <v>1</v>
      </c>
      <c r="F837" s="36"/>
      <c r="G837" s="36"/>
      <c r="H837" s="36"/>
      <c r="I837" s="36"/>
      <c r="J837" s="36"/>
      <c r="K837" s="36">
        <v>42186.718735414099</v>
      </c>
      <c r="L837" s="36">
        <v>42186.718735414099</v>
      </c>
      <c r="M837" s="36">
        <v>42186.718735414099</v>
      </c>
      <c r="N837" s="36">
        <v>42186.718735414099</v>
      </c>
      <c r="O837" s="36">
        <v>42186.718735414099</v>
      </c>
      <c r="P837" s="36">
        <v>42171.917141122001</v>
      </c>
      <c r="Q837" s="36">
        <v>41037.413999628101</v>
      </c>
      <c r="R837" s="36">
        <v>40841.204169407501</v>
      </c>
      <c r="S837" s="36">
        <v>40017.882092335101</v>
      </c>
      <c r="T837" s="36">
        <v>39645.474529886204</v>
      </c>
      <c r="U837" s="36">
        <v>41177.725056498799</v>
      </c>
      <c r="V837" s="36">
        <v>40763.914004197599</v>
      </c>
      <c r="W837" s="36">
        <v>40482.723432496998</v>
      </c>
      <c r="X837" s="36">
        <v>40606.2195647681</v>
      </c>
      <c r="Y837" s="36">
        <v>40783.638707084603</v>
      </c>
      <c r="Z837" s="36">
        <v>41076.677987714203</v>
      </c>
      <c r="AA837" s="36">
        <v>38555.2809707286</v>
      </c>
      <c r="AB837" s="36">
        <v>34629.860088239097</v>
      </c>
      <c r="AC837" s="36">
        <v>32054.6723539698</v>
      </c>
      <c r="AD837" s="36">
        <v>31847.505616707502</v>
      </c>
      <c r="AE837" s="36">
        <v>27079.2862317662</v>
      </c>
      <c r="AF837" s="36">
        <v>27079.2862317662</v>
      </c>
      <c r="AG837" s="36">
        <v>27079.2862317662</v>
      </c>
      <c r="AH837" s="36">
        <v>27079.2862317662</v>
      </c>
      <c r="AI837" s="36">
        <v>27079.2862317662</v>
      </c>
    </row>
    <row r="838" spans="1:35" customFormat="1" x14ac:dyDescent="0.15">
      <c r="A838" t="s">
        <v>46</v>
      </c>
      <c r="B838" t="s">
        <v>47</v>
      </c>
      <c r="C838" t="s">
        <v>65</v>
      </c>
      <c r="D838">
        <v>2026</v>
      </c>
      <c r="E838">
        <v>1</v>
      </c>
      <c r="F838" s="36"/>
      <c r="G838" s="36"/>
      <c r="H838" s="36"/>
      <c r="I838" s="36"/>
      <c r="J838" s="36"/>
      <c r="K838" s="36"/>
      <c r="L838" s="36">
        <v>44902.959239470503</v>
      </c>
      <c r="M838" s="36">
        <v>44902.959239470503</v>
      </c>
      <c r="N838" s="36">
        <v>44902.959239470503</v>
      </c>
      <c r="O838" s="36">
        <v>44902.959239470503</v>
      </c>
      <c r="P838" s="36">
        <v>44887.204627471699</v>
      </c>
      <c r="Q838" s="36">
        <v>43679.6551937494</v>
      </c>
      <c r="R838" s="36">
        <v>43470.8121674871</v>
      </c>
      <c r="S838" s="36">
        <v>42594.479549641197</v>
      </c>
      <c r="T838" s="36">
        <v>42198.094097101202</v>
      </c>
      <c r="U838" s="36">
        <v>43829.000339718899</v>
      </c>
      <c r="V838" s="36">
        <v>43388.5455859168</v>
      </c>
      <c r="W838" s="36">
        <v>43089.250235197898</v>
      </c>
      <c r="X838" s="36">
        <v>43220.697808268902</v>
      </c>
      <c r="Y838" s="36">
        <v>43409.540286531002</v>
      </c>
      <c r="Z838" s="36">
        <v>43721.447238958397</v>
      </c>
      <c r="AA838" s="36">
        <v>41037.707169238704</v>
      </c>
      <c r="AB838" s="36">
        <v>36859.543539360799</v>
      </c>
      <c r="AC838" s="36">
        <v>34118.549375033697</v>
      </c>
      <c r="AD838" s="36">
        <v>33898.043968642603</v>
      </c>
      <c r="AE838" s="36">
        <v>28822.817283445602</v>
      </c>
      <c r="AF838" s="36">
        <v>28822.817283445602</v>
      </c>
      <c r="AG838" s="36">
        <v>28822.817283445602</v>
      </c>
      <c r="AH838" s="36">
        <v>28822.817283445602</v>
      </c>
      <c r="AI838" s="36">
        <v>28822.817283445602</v>
      </c>
    </row>
    <row r="839" spans="1:35" customFormat="1" x14ac:dyDescent="0.15">
      <c r="A839" t="s">
        <v>46</v>
      </c>
      <c r="B839" t="s">
        <v>47</v>
      </c>
      <c r="C839" t="s">
        <v>65</v>
      </c>
      <c r="D839">
        <v>2027</v>
      </c>
      <c r="E839">
        <v>1</v>
      </c>
      <c r="F839" s="36"/>
      <c r="G839" s="36"/>
      <c r="H839" s="36"/>
      <c r="I839" s="36"/>
      <c r="J839" s="36"/>
      <c r="K839" s="36"/>
      <c r="L839" s="36"/>
      <c r="M839" s="36">
        <v>47248.014898144902</v>
      </c>
      <c r="N839" s="36">
        <v>47248.014898144902</v>
      </c>
      <c r="O839" s="36">
        <v>47248.014898144902</v>
      </c>
      <c r="P839" s="36">
        <v>47231.437502021399</v>
      </c>
      <c r="Q839" s="36">
        <v>45960.823836438998</v>
      </c>
      <c r="R839" s="36">
        <v>45741.0739895839</v>
      </c>
      <c r="S839" s="36">
        <v>44818.974927851697</v>
      </c>
      <c r="T839" s="36">
        <v>44401.888257302096</v>
      </c>
      <c r="U839" s="36">
        <v>46117.968528041602</v>
      </c>
      <c r="V839" s="36">
        <v>45654.511038333301</v>
      </c>
      <c r="W839" s="36">
        <v>45339.584997172002</v>
      </c>
      <c r="X839" s="36">
        <v>45477.897415684703</v>
      </c>
      <c r="Y839" s="36">
        <v>45676.602186538301</v>
      </c>
      <c r="Z839" s="36">
        <v>46004.798469917499</v>
      </c>
      <c r="AA839" s="36">
        <v>43180.900157990603</v>
      </c>
      <c r="AB839" s="36">
        <v>38784.532061657403</v>
      </c>
      <c r="AC839" s="36">
        <v>35900.389561801501</v>
      </c>
      <c r="AD839" s="36">
        <v>35668.368267375699</v>
      </c>
      <c r="AE839" s="36">
        <v>30328.088025380799</v>
      </c>
      <c r="AF839" s="36">
        <v>30328.088025380799</v>
      </c>
      <c r="AG839" s="36">
        <v>30328.088025380799</v>
      </c>
      <c r="AH839" s="36">
        <v>30328.088025380799</v>
      </c>
      <c r="AI839" s="36">
        <v>30328.088025380799</v>
      </c>
    </row>
    <row r="840" spans="1:35" customFormat="1" x14ac:dyDescent="0.15">
      <c r="A840" t="s">
        <v>46</v>
      </c>
      <c r="B840" t="s">
        <v>47</v>
      </c>
      <c r="C840" t="s">
        <v>65</v>
      </c>
      <c r="D840">
        <v>2028</v>
      </c>
      <c r="E840">
        <v>1</v>
      </c>
      <c r="F840" s="36"/>
      <c r="G840" s="36"/>
      <c r="H840" s="36"/>
      <c r="I840" s="36"/>
      <c r="J840" s="36"/>
      <c r="K840" s="36"/>
      <c r="L840" s="36"/>
      <c r="M840" s="36"/>
      <c r="N840" s="36">
        <v>49237.496289046903</v>
      </c>
      <c r="O840" s="36">
        <v>49237.496289046903</v>
      </c>
      <c r="P840" s="36">
        <v>49220.220865267198</v>
      </c>
      <c r="Q840" s="36">
        <v>47896.105221915997</v>
      </c>
      <c r="R840" s="36">
        <v>47667.102325341999</v>
      </c>
      <c r="S840" s="36">
        <v>46706.176258330503</v>
      </c>
      <c r="T840" s="36">
        <v>46271.527237886599</v>
      </c>
      <c r="U840" s="36">
        <v>48059.866835738401</v>
      </c>
      <c r="V840" s="36">
        <v>47576.894450997199</v>
      </c>
      <c r="W840" s="36">
        <v>47248.707757515404</v>
      </c>
      <c r="X840" s="36">
        <v>47392.844124046896</v>
      </c>
      <c r="Y840" s="36">
        <v>47599.915795494097</v>
      </c>
      <c r="Z840" s="36">
        <v>47941.931503874701</v>
      </c>
      <c r="AA840" s="36">
        <v>44999.126754217199</v>
      </c>
      <c r="AB840" s="36">
        <v>40417.639927836499</v>
      </c>
      <c r="AC840" s="36">
        <v>37412.054276463197</v>
      </c>
      <c r="AD840" s="36">
        <v>37170.263216079002</v>
      </c>
      <c r="AE840" s="36">
        <v>31605.1187509722</v>
      </c>
      <c r="AF840" s="36">
        <v>31605.1187509722</v>
      </c>
      <c r="AG840" s="36">
        <v>31605.1187509722</v>
      </c>
      <c r="AH840" s="36">
        <v>31605.1187509722</v>
      </c>
      <c r="AI840" s="36">
        <v>31605.1187509722</v>
      </c>
    </row>
    <row r="841" spans="1:35" customFormat="1" x14ac:dyDescent="0.15">
      <c r="A841" t="s">
        <v>46</v>
      </c>
      <c r="B841" t="s">
        <v>47</v>
      </c>
      <c r="C841" t="s">
        <v>65</v>
      </c>
      <c r="D841">
        <v>2029</v>
      </c>
      <c r="E841">
        <v>1</v>
      </c>
      <c r="F841" s="36"/>
      <c r="G841" s="36"/>
      <c r="H841" s="36"/>
      <c r="I841" s="36"/>
      <c r="J841" s="36"/>
      <c r="K841" s="36"/>
      <c r="L841" s="36"/>
      <c r="M841" s="36"/>
      <c r="N841" s="36"/>
      <c r="O841" s="36">
        <v>51502.764551050503</v>
      </c>
      <c r="P841" s="36">
        <v>51484.694337280504</v>
      </c>
      <c r="Q841" s="36">
        <v>50099.660138596999</v>
      </c>
      <c r="R841" s="36">
        <v>49860.12151148</v>
      </c>
      <c r="S841" s="36">
        <v>48854.986142903799</v>
      </c>
      <c r="T841" s="36">
        <v>48400.340235832198</v>
      </c>
      <c r="U841" s="36">
        <v>50270.955928896401</v>
      </c>
      <c r="V841" s="36">
        <v>49765.763445713303</v>
      </c>
      <c r="W841" s="36">
        <v>49422.477875221302</v>
      </c>
      <c r="X841" s="36">
        <v>49573.245519967801</v>
      </c>
      <c r="Y841" s="36">
        <v>49789.843932631396</v>
      </c>
      <c r="Z841" s="36">
        <v>50147.594749165197</v>
      </c>
      <c r="AA841" s="36">
        <v>47069.400454890398</v>
      </c>
      <c r="AB841" s="36">
        <v>42277.133278516601</v>
      </c>
      <c r="AC841" s="36">
        <v>39133.269723148798</v>
      </c>
      <c r="AD841" s="36">
        <v>38880.354587488502</v>
      </c>
      <c r="AE841" s="36">
        <v>33059.174659971803</v>
      </c>
      <c r="AF841" s="36">
        <v>33059.174659971803</v>
      </c>
      <c r="AG841" s="36">
        <v>33059.174659971803</v>
      </c>
      <c r="AH841" s="36">
        <v>33059.174659971803</v>
      </c>
      <c r="AI841" s="36">
        <v>33059.174659971803</v>
      </c>
    </row>
    <row r="842" spans="1:35" customFormat="1" x14ac:dyDescent="0.15">
      <c r="A842" t="s">
        <v>46</v>
      </c>
      <c r="B842" t="s">
        <v>47</v>
      </c>
      <c r="C842" t="s">
        <v>65</v>
      </c>
      <c r="D842">
        <v>2030</v>
      </c>
      <c r="E842">
        <v>1</v>
      </c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>
        <v>52922.097482991798</v>
      </c>
      <c r="Q842" s="36">
        <v>51498.394461666401</v>
      </c>
      <c r="R842" s="36">
        <v>51252.168146478798</v>
      </c>
      <c r="S842" s="36">
        <v>50218.970365194204</v>
      </c>
      <c r="T842" s="36">
        <v>49751.631181695098</v>
      </c>
      <c r="U842" s="36">
        <v>51674.472665671303</v>
      </c>
      <c r="V842" s="36">
        <v>51155.175694273501</v>
      </c>
      <c r="W842" s="36">
        <v>50802.305920840197</v>
      </c>
      <c r="X842" s="36">
        <v>50957.282853213197</v>
      </c>
      <c r="Y842" s="36">
        <v>51179.9284852247</v>
      </c>
      <c r="Z842" s="36">
        <v>51547.6673604561</v>
      </c>
      <c r="AA842" s="36">
        <v>48383.532842224296</v>
      </c>
      <c r="AB842" s="36">
        <v>43457.470175694201</v>
      </c>
      <c r="AC842" s="36">
        <v>40225.832973763099</v>
      </c>
      <c r="AD842" s="36">
        <v>39965.856690779801</v>
      </c>
      <c r="AE842" s="36">
        <v>33982.155018747202</v>
      </c>
      <c r="AF842" s="36">
        <v>33982.155018747202</v>
      </c>
      <c r="AG842" s="36">
        <v>33982.155018747202</v>
      </c>
      <c r="AH842" s="36">
        <v>33982.155018747202</v>
      </c>
      <c r="AI842" s="36">
        <v>33982.155018747202</v>
      </c>
    </row>
    <row r="843" spans="1:35" customFormat="1" x14ac:dyDescent="0.15">
      <c r="A843" t="s">
        <v>46</v>
      </c>
      <c r="B843" t="s">
        <v>47</v>
      </c>
      <c r="C843" t="s">
        <v>65</v>
      </c>
      <c r="D843">
        <v>2031</v>
      </c>
      <c r="E843">
        <v>1</v>
      </c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>
        <v>52844.823882425597</v>
      </c>
      <c r="R843" s="36">
        <v>52592.159961592202</v>
      </c>
      <c r="S843" s="36">
        <v>51531.9491461203</v>
      </c>
      <c r="T843" s="36">
        <v>51052.391344299002</v>
      </c>
      <c r="U843" s="36">
        <v>53025.505664400298</v>
      </c>
      <c r="V843" s="36">
        <v>52492.631634383302</v>
      </c>
      <c r="W843" s="36">
        <v>52130.536054017299</v>
      </c>
      <c r="X843" s="36">
        <v>52289.564870016402</v>
      </c>
      <c r="Y843" s="36">
        <v>52518.031588927297</v>
      </c>
      <c r="Z843" s="36">
        <v>52895.385024883202</v>
      </c>
      <c r="AA843" s="36">
        <v>49648.523970200702</v>
      </c>
      <c r="AB843" s="36">
        <v>44593.669022434398</v>
      </c>
      <c r="AC843" s="36">
        <v>41277.5404212785</v>
      </c>
      <c r="AD843" s="36">
        <v>41010.767038700797</v>
      </c>
      <c r="AE843" s="36">
        <v>34870.621033587602</v>
      </c>
      <c r="AF843" s="36">
        <v>34870.621033587602</v>
      </c>
      <c r="AG843" s="36">
        <v>34870.621033587602</v>
      </c>
      <c r="AH843" s="36">
        <v>34870.621033587602</v>
      </c>
      <c r="AI843" s="36">
        <v>34870.621033587602</v>
      </c>
    </row>
    <row r="844" spans="1:35" customFormat="1" x14ac:dyDescent="0.15">
      <c r="A844" t="s">
        <v>46</v>
      </c>
      <c r="B844" t="s">
        <v>47</v>
      </c>
      <c r="C844" t="s">
        <v>65</v>
      </c>
      <c r="D844">
        <v>2032</v>
      </c>
      <c r="E844">
        <v>1</v>
      </c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>
        <v>54126.937554340999</v>
      </c>
      <c r="S844" s="36">
        <v>53035.786997957897</v>
      </c>
      <c r="T844" s="36">
        <v>52542.234437807499</v>
      </c>
      <c r="U844" s="36">
        <v>54572.929424849302</v>
      </c>
      <c r="V844" s="36">
        <v>54024.504728694497</v>
      </c>
      <c r="W844" s="36">
        <v>53651.842246653599</v>
      </c>
      <c r="X844" s="36">
        <v>53815.511941893601</v>
      </c>
      <c r="Y844" s="36">
        <v>54050.645920736999</v>
      </c>
      <c r="Z844" s="36">
        <v>54439.011522735796</v>
      </c>
      <c r="AA844" s="36">
        <v>51097.398520289003</v>
      </c>
      <c r="AB844" s="36">
        <v>45895.029606294702</v>
      </c>
      <c r="AC844" s="36">
        <v>42482.1276481319</v>
      </c>
      <c r="AD844" s="36">
        <v>42207.569116394698</v>
      </c>
      <c r="AE844" s="36">
        <v>35888.237496700604</v>
      </c>
      <c r="AF844" s="36">
        <v>35888.237496700604</v>
      </c>
      <c r="AG844" s="36">
        <v>35888.237496700604</v>
      </c>
      <c r="AH844" s="36">
        <v>35888.237496700604</v>
      </c>
      <c r="AI844" s="36">
        <v>35888.237496700604</v>
      </c>
    </row>
    <row r="845" spans="1:35" customFormat="1" x14ac:dyDescent="0.15">
      <c r="A845" t="s">
        <v>46</v>
      </c>
      <c r="B845" t="s">
        <v>47</v>
      </c>
      <c r="C845" t="s">
        <v>65</v>
      </c>
      <c r="D845">
        <v>2033</v>
      </c>
      <c r="E845">
        <v>1</v>
      </c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>
        <v>53341.819646143602</v>
      </c>
      <c r="T845" s="36">
        <v>52845.4191373617</v>
      </c>
      <c r="U845" s="36">
        <v>54887.831853124299</v>
      </c>
      <c r="V845" s="36">
        <v>54336.242579396603</v>
      </c>
      <c r="W845" s="36">
        <v>53961.429721303801</v>
      </c>
      <c r="X845" s="36">
        <v>54126.043840546801</v>
      </c>
      <c r="Y845" s="36">
        <v>54362.534614081102</v>
      </c>
      <c r="Z845" s="36">
        <v>54753.141203917898</v>
      </c>
      <c r="AA845" s="36">
        <v>51392.246076433701</v>
      </c>
      <c r="AB845" s="36">
        <v>46159.857908918202</v>
      </c>
      <c r="AC845" s="36">
        <v>42727.262466725602</v>
      </c>
      <c r="AD845" s="36">
        <v>42451.119648616703</v>
      </c>
      <c r="AE845" s="36">
        <v>36095.323560309997</v>
      </c>
      <c r="AF845" s="36">
        <v>36095.323560309997</v>
      </c>
      <c r="AG845" s="36">
        <v>36095.323560309997</v>
      </c>
      <c r="AH845" s="36">
        <v>36095.323560309997</v>
      </c>
      <c r="AI845" s="36">
        <v>36095.323560309997</v>
      </c>
    </row>
    <row r="846" spans="1:35" customFormat="1" x14ac:dyDescent="0.15">
      <c r="A846" t="s">
        <v>46</v>
      </c>
      <c r="B846" t="s">
        <v>47</v>
      </c>
      <c r="C846" t="s">
        <v>65</v>
      </c>
      <c r="D846">
        <v>2034</v>
      </c>
      <c r="E846">
        <v>1</v>
      </c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>
        <v>50923.264038003297</v>
      </c>
      <c r="U846" s="36">
        <v>54017.143688743301</v>
      </c>
      <c r="V846" s="36">
        <v>55295.805908312497</v>
      </c>
      <c r="W846" s="36">
        <v>53200.262557383001</v>
      </c>
      <c r="X846" s="36">
        <v>54984.089028267801</v>
      </c>
      <c r="Y846" s="36">
        <v>54197.925490631402</v>
      </c>
      <c r="Z846" s="36">
        <v>54577.594572583097</v>
      </c>
      <c r="AA846" s="36">
        <v>52274.199031849501</v>
      </c>
      <c r="AB846" s="36">
        <v>47017.8299587687</v>
      </c>
      <c r="AC846" s="36">
        <v>45628.0400212284</v>
      </c>
      <c r="AD846" s="36">
        <v>41988.016995443199</v>
      </c>
      <c r="AE846" s="36">
        <v>39292.858004615402</v>
      </c>
      <c r="AF846" s="36">
        <v>39292.858004615402</v>
      </c>
      <c r="AG846" s="36">
        <v>39292.858004615402</v>
      </c>
      <c r="AH846" s="36">
        <v>39292.858004615402</v>
      </c>
      <c r="AI846" s="36">
        <v>39292.858004615402</v>
      </c>
    </row>
    <row r="847" spans="1:35" customFormat="1" x14ac:dyDescent="0.15">
      <c r="A847" t="s">
        <v>46</v>
      </c>
      <c r="B847" t="s">
        <v>47</v>
      </c>
      <c r="C847" t="s">
        <v>65</v>
      </c>
      <c r="D847">
        <v>2035</v>
      </c>
      <c r="E847">
        <v>1</v>
      </c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>
        <v>19106.007647318002</v>
      </c>
      <c r="V847" s="36">
        <v>20677.659576460199</v>
      </c>
      <c r="W847" s="36">
        <v>18875.348646490798</v>
      </c>
      <c r="X847" s="36">
        <v>20502.9684040219</v>
      </c>
      <c r="Y847" s="36">
        <v>19598.743655918599</v>
      </c>
      <c r="Z847" s="36">
        <v>19730.119904372601</v>
      </c>
      <c r="AA847" s="36">
        <v>19532.5150089667</v>
      </c>
      <c r="AB847" s="36">
        <v>17607.578221393698</v>
      </c>
      <c r="AC847" s="36">
        <v>18337.929044597</v>
      </c>
      <c r="AD847" s="36">
        <v>14980.5121076133</v>
      </c>
      <c r="AE847" s="36">
        <v>16214.8759785687</v>
      </c>
      <c r="AF847" s="36">
        <v>16214.8759785687</v>
      </c>
      <c r="AG847" s="36">
        <v>16214.8759785687</v>
      </c>
      <c r="AH847" s="36">
        <v>16214.8759785687</v>
      </c>
      <c r="AI847" s="36">
        <v>16214.8759785687</v>
      </c>
    </row>
    <row r="848" spans="1:35" customFormat="1" x14ac:dyDescent="0.15">
      <c r="A848" t="s">
        <v>46</v>
      </c>
      <c r="B848" t="s">
        <v>47</v>
      </c>
      <c r="C848" t="s">
        <v>64</v>
      </c>
      <c r="D848">
        <v>2016</v>
      </c>
      <c r="E848">
        <v>1</v>
      </c>
      <c r="F848" s="36">
        <v>416411.139766165</v>
      </c>
      <c r="G848" s="36">
        <v>416411.139766165</v>
      </c>
      <c r="H848" s="36">
        <v>416411.139766165</v>
      </c>
      <c r="I848" s="36">
        <v>416411.139766165</v>
      </c>
      <c r="J848" s="36">
        <v>416411.139766165</v>
      </c>
      <c r="K848" s="36">
        <v>416116.70981891098</v>
      </c>
      <c r="L848" s="36">
        <v>414886.51526386902</v>
      </c>
      <c r="M848" s="36">
        <v>414163.88962089602</v>
      </c>
      <c r="N848" s="36">
        <v>404981.83134277503</v>
      </c>
      <c r="O848" s="36">
        <v>407738.17755361402</v>
      </c>
      <c r="P848" s="36">
        <v>396565.32143462502</v>
      </c>
      <c r="Q848" s="36">
        <v>401940.51498222601</v>
      </c>
      <c r="R848" s="36">
        <v>386106.49558934901</v>
      </c>
      <c r="S848" s="36">
        <v>381029.84508493502</v>
      </c>
      <c r="T848" s="36">
        <v>385140.78669417702</v>
      </c>
      <c r="U848" s="36">
        <v>374836.88641260797</v>
      </c>
      <c r="V848" s="36">
        <v>393587.35880760802</v>
      </c>
      <c r="W848" s="36">
        <v>393451.94601348398</v>
      </c>
      <c r="X848" s="36">
        <v>398178.95948902098</v>
      </c>
      <c r="Y848" s="36">
        <v>407325.215806211</v>
      </c>
      <c r="Z848" s="36">
        <v>404958.05887535098</v>
      </c>
      <c r="AA848" s="36">
        <v>377821.28565314302</v>
      </c>
      <c r="AB848" s="36">
        <v>353638.96478386101</v>
      </c>
      <c r="AC848" s="36">
        <v>323851.31960338302</v>
      </c>
      <c r="AD848" s="36">
        <v>294694.53476710798</v>
      </c>
      <c r="AE848" s="36">
        <v>292985.24382121302</v>
      </c>
      <c r="AF848" s="36">
        <v>292985.24382121302</v>
      </c>
      <c r="AG848" s="36">
        <v>292985.24382121302</v>
      </c>
      <c r="AH848" s="36">
        <v>292985.24382121302</v>
      </c>
      <c r="AI848" s="36">
        <v>292985.24382121302</v>
      </c>
    </row>
    <row r="849" spans="1:35" customFormat="1" x14ac:dyDescent="0.15">
      <c r="A849" t="s">
        <v>46</v>
      </c>
      <c r="B849" t="s">
        <v>47</v>
      </c>
      <c r="C849" t="s">
        <v>64</v>
      </c>
      <c r="D849">
        <v>2035</v>
      </c>
      <c r="E849">
        <v>1</v>
      </c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>
        <v>33570.202565534397</v>
      </c>
      <c r="V849" s="36">
        <v>35634.655090869703</v>
      </c>
      <c r="W849" s="36">
        <v>35864.308604433703</v>
      </c>
      <c r="X849" s="36">
        <v>35676.798100361899</v>
      </c>
      <c r="Y849" s="36">
        <v>36002.917208978703</v>
      </c>
      <c r="Z849" s="36">
        <v>35473.657118725299</v>
      </c>
      <c r="AA849" s="36">
        <v>31434.638478535901</v>
      </c>
      <c r="AB849" s="36">
        <v>33171.369213586899</v>
      </c>
      <c r="AC849" s="36">
        <v>27710.292946160102</v>
      </c>
      <c r="AD849" s="36">
        <v>27022.375320561001</v>
      </c>
      <c r="AE849" s="36">
        <v>26309.6561944104</v>
      </c>
      <c r="AF849" s="36">
        <v>26309.6561944104</v>
      </c>
      <c r="AG849" s="36">
        <v>26309.6561944104</v>
      </c>
      <c r="AH849" s="36">
        <v>26309.6561944104</v>
      </c>
      <c r="AI849" s="36">
        <v>26309.6561944104</v>
      </c>
    </row>
    <row r="850" spans="1:35" customFormat="1" x14ac:dyDescent="0.15">
      <c r="A850" t="s">
        <v>46</v>
      </c>
      <c r="B850" t="s">
        <v>47</v>
      </c>
      <c r="C850" t="s">
        <v>64</v>
      </c>
      <c r="D850">
        <v>2036</v>
      </c>
      <c r="E850">
        <v>1</v>
      </c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>
        <v>55915.528335932402</v>
      </c>
      <c r="W850" s="36">
        <v>56275.885339876702</v>
      </c>
      <c r="X850" s="36">
        <v>55981.656340690999</v>
      </c>
      <c r="Y850" s="36">
        <v>56493.380734045</v>
      </c>
      <c r="Z850" s="36">
        <v>55662.901036734198</v>
      </c>
      <c r="AA850" s="36">
        <v>49325.1418905053</v>
      </c>
      <c r="AB850" s="36">
        <v>52050.304134393802</v>
      </c>
      <c r="AC850" s="36">
        <v>43481.1468352054</v>
      </c>
      <c r="AD850" s="36">
        <v>42401.712296302598</v>
      </c>
      <c r="AE850" s="36">
        <v>41283.360893932797</v>
      </c>
      <c r="AF850" s="36">
        <v>41283.360893932797</v>
      </c>
      <c r="AG850" s="36">
        <v>41283.360893932797</v>
      </c>
      <c r="AH850" s="36">
        <v>41283.360893932797</v>
      </c>
      <c r="AI850" s="36">
        <v>41283.360893932797</v>
      </c>
    </row>
    <row r="851" spans="1:35" customFormat="1" x14ac:dyDescent="0.15">
      <c r="A851" t="s">
        <v>46</v>
      </c>
      <c r="B851" t="s">
        <v>47</v>
      </c>
      <c r="C851" t="s">
        <v>64</v>
      </c>
      <c r="D851">
        <v>2037</v>
      </c>
      <c r="E851">
        <v>1</v>
      </c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>
        <v>56945.325488803297</v>
      </c>
      <c r="X851" s="36">
        <v>56647.596434419102</v>
      </c>
      <c r="Y851" s="36">
        <v>57165.408139452498</v>
      </c>
      <c r="Z851" s="36">
        <v>56325.049318092497</v>
      </c>
      <c r="AA851" s="36">
        <v>49911.898191780398</v>
      </c>
      <c r="AB851" s="36">
        <v>52669.478104575901</v>
      </c>
      <c r="AC851" s="36">
        <v>43998.384817994403</v>
      </c>
      <c r="AD851" s="36">
        <v>42906.109666916003</v>
      </c>
      <c r="AE851" s="36">
        <v>41774.454709660698</v>
      </c>
      <c r="AF851" s="36">
        <v>41774.454709660698</v>
      </c>
      <c r="AG851" s="36">
        <v>41774.454709660698</v>
      </c>
      <c r="AH851" s="36">
        <v>41774.454709660698</v>
      </c>
      <c r="AI851" s="36">
        <v>41774.454709660698</v>
      </c>
    </row>
    <row r="852" spans="1:35" customFormat="1" x14ac:dyDescent="0.15">
      <c r="A852" t="s">
        <v>46</v>
      </c>
      <c r="B852" t="s">
        <v>47</v>
      </c>
      <c r="C852" t="s">
        <v>64</v>
      </c>
      <c r="D852">
        <v>2038</v>
      </c>
      <c r="E852">
        <v>1</v>
      </c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>
        <v>53536.706829763003</v>
      </c>
      <c r="Y852" s="36">
        <v>56217.626568467997</v>
      </c>
      <c r="Z852" s="36">
        <v>55381.803739545801</v>
      </c>
      <c r="AA852" s="36">
        <v>49138.66366405</v>
      </c>
      <c r="AB852" s="36">
        <v>50082.223523212102</v>
      </c>
      <c r="AC852" s="36">
        <v>43058.199525060503</v>
      </c>
      <c r="AD852" s="36">
        <v>39684.060912626403</v>
      </c>
      <c r="AE852" s="36">
        <v>40456.880071765598</v>
      </c>
      <c r="AF852" s="36">
        <v>40456.880071765598</v>
      </c>
      <c r="AG852" s="36">
        <v>40456.880071765598</v>
      </c>
      <c r="AH852" s="36">
        <v>40456.880071765598</v>
      </c>
      <c r="AI852" s="36">
        <v>40456.880071765598</v>
      </c>
    </row>
    <row r="853" spans="1:35" customFormat="1" x14ac:dyDescent="0.15">
      <c r="A853" t="s">
        <v>46</v>
      </c>
      <c r="B853" t="s">
        <v>47</v>
      </c>
      <c r="C853" t="s">
        <v>64</v>
      </c>
      <c r="D853">
        <v>2039</v>
      </c>
      <c r="E853">
        <v>1</v>
      </c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>
        <v>55579.328265935597</v>
      </c>
      <c r="Z853" s="36">
        <v>54741.680894274497</v>
      </c>
      <c r="AA853" s="36">
        <v>48646.105426020004</v>
      </c>
      <c r="AB853" s="36">
        <v>47449.783217737197</v>
      </c>
      <c r="AC853" s="36">
        <v>42315.605420517502</v>
      </c>
      <c r="AD853" s="36">
        <v>36210.433700258603</v>
      </c>
      <c r="AE853" s="36">
        <v>39245.019241585098</v>
      </c>
      <c r="AF853" s="36">
        <v>39245.019241585098</v>
      </c>
      <c r="AG853" s="36">
        <v>39245.019241585098</v>
      </c>
      <c r="AH853" s="36">
        <v>39245.019241585098</v>
      </c>
      <c r="AI853" s="36">
        <v>39245.019241585098</v>
      </c>
    </row>
    <row r="854" spans="1:35" customFormat="1" x14ac:dyDescent="0.15">
      <c r="A854" t="s">
        <v>46</v>
      </c>
      <c r="B854" t="s">
        <v>47</v>
      </c>
      <c r="C854" t="s">
        <v>64</v>
      </c>
      <c r="D854">
        <v>2040</v>
      </c>
      <c r="E854">
        <v>1</v>
      </c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>
        <v>55007.939032215399</v>
      </c>
      <c r="AA854" s="36">
        <v>48882.715285951497</v>
      </c>
      <c r="AB854" s="36">
        <v>47680.574284413698</v>
      </c>
      <c r="AC854" s="36">
        <v>42521.424352655697</v>
      </c>
      <c r="AD854" s="36">
        <v>36386.557679163903</v>
      </c>
      <c r="AE854" s="36">
        <v>39435.903145331104</v>
      </c>
      <c r="AF854" s="36">
        <v>39435.903145331104</v>
      </c>
      <c r="AG854" s="36">
        <v>39435.903145331104</v>
      </c>
      <c r="AH854" s="36">
        <v>39435.903145331104</v>
      </c>
      <c r="AI854" s="36">
        <v>39435.903145331104</v>
      </c>
    </row>
    <row r="855" spans="1:35" customFormat="1" x14ac:dyDescent="0.15">
      <c r="A855" t="s">
        <v>46</v>
      </c>
      <c r="B855" t="s">
        <v>47</v>
      </c>
      <c r="C855" t="s">
        <v>64</v>
      </c>
      <c r="D855">
        <v>2041</v>
      </c>
      <c r="E855">
        <v>1</v>
      </c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>
        <v>51029.089307791997</v>
      </c>
      <c r="AB855" s="36">
        <v>45140.100883826701</v>
      </c>
      <c r="AC855" s="36">
        <v>45266.389072563397</v>
      </c>
      <c r="AD855" s="36">
        <v>37303.968913880897</v>
      </c>
      <c r="AE855" s="36">
        <v>39613.242498203799</v>
      </c>
      <c r="AF855" s="36">
        <v>39613.242498203799</v>
      </c>
      <c r="AG855" s="36">
        <v>39613.242498203799</v>
      </c>
      <c r="AH855" s="36">
        <v>39613.242498203799</v>
      </c>
      <c r="AI855" s="36">
        <v>39613.242498203799</v>
      </c>
    </row>
    <row r="856" spans="1:35" customFormat="1" x14ac:dyDescent="0.15">
      <c r="A856" t="s">
        <v>46</v>
      </c>
      <c r="B856" t="s">
        <v>47</v>
      </c>
      <c r="C856" t="s">
        <v>64</v>
      </c>
      <c r="D856">
        <v>2042</v>
      </c>
      <c r="E856">
        <v>1</v>
      </c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>
        <v>44986.292368396302</v>
      </c>
      <c r="AC856" s="36">
        <v>45112.150247974401</v>
      </c>
      <c r="AD856" s="36">
        <v>37176.860910886498</v>
      </c>
      <c r="AE856" s="36">
        <v>39478.265971772897</v>
      </c>
      <c r="AF856" s="36">
        <v>39478.265971772897</v>
      </c>
      <c r="AG856" s="36">
        <v>39478.265971772897</v>
      </c>
      <c r="AH856" s="36">
        <v>39478.265971772897</v>
      </c>
      <c r="AI856" s="36">
        <v>39478.265971772897</v>
      </c>
    </row>
    <row r="857" spans="1:35" customFormat="1" x14ac:dyDescent="0.15">
      <c r="A857" t="s">
        <v>46</v>
      </c>
      <c r="B857" t="s">
        <v>47</v>
      </c>
      <c r="C857" t="s">
        <v>64</v>
      </c>
      <c r="D857">
        <v>2043</v>
      </c>
      <c r="E857">
        <v>1</v>
      </c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>
        <v>46098.466942056097</v>
      </c>
      <c r="AD857" s="36">
        <v>37989.683140560803</v>
      </c>
      <c r="AE857" s="36">
        <v>40341.4053381591</v>
      </c>
      <c r="AF857" s="36">
        <v>40341.4053381591</v>
      </c>
      <c r="AG857" s="36">
        <v>40341.4053381591</v>
      </c>
      <c r="AH857" s="36">
        <v>40341.4053381591</v>
      </c>
      <c r="AI857" s="36">
        <v>40341.4053381591</v>
      </c>
    </row>
    <row r="858" spans="1:35" customFormat="1" x14ac:dyDescent="0.15">
      <c r="A858" t="s">
        <v>46</v>
      </c>
      <c r="B858" t="s">
        <v>47</v>
      </c>
      <c r="C858" t="s">
        <v>64</v>
      </c>
      <c r="D858">
        <v>2044</v>
      </c>
      <c r="E858">
        <v>1</v>
      </c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>
        <v>38339.7876400366</v>
      </c>
      <c r="AE858" s="36">
        <v>40713.182788152801</v>
      </c>
      <c r="AF858" s="36">
        <v>40713.182788152801</v>
      </c>
      <c r="AG858" s="36">
        <v>40713.182788152801</v>
      </c>
      <c r="AH858" s="36">
        <v>40713.182788152801</v>
      </c>
      <c r="AI858" s="36">
        <v>40713.182788152801</v>
      </c>
    </row>
    <row r="859" spans="1:35" customFormat="1" x14ac:dyDescent="0.15">
      <c r="A859" t="s">
        <v>46</v>
      </c>
      <c r="B859" t="s">
        <v>47</v>
      </c>
      <c r="C859" t="s">
        <v>64</v>
      </c>
      <c r="D859">
        <v>2045</v>
      </c>
      <c r="E859">
        <v>1</v>
      </c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>
        <v>41794.512468452704</v>
      </c>
      <c r="AF859" s="36">
        <v>41794.512468452704</v>
      </c>
      <c r="AG859" s="36">
        <v>41794.512468452704</v>
      </c>
      <c r="AH859" s="36">
        <v>41794.512468452704</v>
      </c>
      <c r="AI859" s="36">
        <v>41794.512468452704</v>
      </c>
    </row>
    <row r="860" spans="1:35" customFormat="1" x14ac:dyDescent="0.15">
      <c r="A860" t="s">
        <v>43</v>
      </c>
      <c r="B860" t="s">
        <v>44</v>
      </c>
      <c r="F860" s="36">
        <v>5703930.5044667497</v>
      </c>
      <c r="G860" s="36">
        <v>5545178.9942067796</v>
      </c>
      <c r="H860" s="36">
        <v>2776515.9003767399</v>
      </c>
      <c r="I860" s="36">
        <v>2684565.5594099602</v>
      </c>
      <c r="J860" s="36">
        <v>2617602.07223276</v>
      </c>
      <c r="K860" s="36">
        <v>2520864.8119307202</v>
      </c>
      <c r="L860" s="36">
        <v>2448114.6010493799</v>
      </c>
      <c r="M860" s="36">
        <v>2372466.1844174699</v>
      </c>
      <c r="N860" s="36">
        <v>2320104.7949021002</v>
      </c>
      <c r="O860" s="36">
        <v>2229667.7875685301</v>
      </c>
      <c r="P860" s="36">
        <v>2180308.54685573</v>
      </c>
      <c r="Q860" s="36">
        <v>2012626.2561419499</v>
      </c>
      <c r="R860" s="36">
        <v>1901311.2218965101</v>
      </c>
      <c r="S860" s="36">
        <v>1769906.00042187</v>
      </c>
      <c r="T860" s="36">
        <v>1647578.15410844</v>
      </c>
      <c r="U860" s="36">
        <v>1559938.1130729599</v>
      </c>
      <c r="V860" s="36">
        <v>1500910.3179107001</v>
      </c>
      <c r="W860" s="36">
        <v>1446646.66537236</v>
      </c>
      <c r="X860" s="36">
        <v>1406213.84626875</v>
      </c>
      <c r="Y860" s="36">
        <v>1392388.9284018499</v>
      </c>
      <c r="Z860" s="36">
        <v>1387193.4517423201</v>
      </c>
      <c r="AA860" s="36">
        <v>1077084.86807944</v>
      </c>
      <c r="AB860" s="36">
        <v>867163.58930799901</v>
      </c>
      <c r="AC860" s="36">
        <v>728059.58085734805</v>
      </c>
      <c r="AD860" s="36">
        <v>633887.30704285903</v>
      </c>
      <c r="AE860" s="36"/>
      <c r="AF860" s="36"/>
      <c r="AG860" s="36"/>
      <c r="AH860" s="36"/>
      <c r="AI860" s="36"/>
    </row>
    <row r="861" spans="1:35" customFormat="1" x14ac:dyDescent="0.15">
      <c r="A861" t="s">
        <v>43</v>
      </c>
      <c r="B861" t="s">
        <v>101</v>
      </c>
      <c r="F861" s="36">
        <v>26080.769306767201</v>
      </c>
      <c r="G861" s="36">
        <v>30960.397112549501</v>
      </c>
      <c r="H861" s="36">
        <v>36176.5509739029</v>
      </c>
      <c r="I861" s="36">
        <v>44421.439335397103</v>
      </c>
      <c r="J861" s="36">
        <v>53002.853752462499</v>
      </c>
      <c r="K861" s="36">
        <v>63939.950558526099</v>
      </c>
      <c r="L861" s="36">
        <v>75718.362503517899</v>
      </c>
      <c r="M861" s="36">
        <v>88842.878670794307</v>
      </c>
      <c r="N861" s="36">
        <v>105332.655393782</v>
      </c>
      <c r="O861" s="36">
        <v>122832.01028348401</v>
      </c>
      <c r="P861" s="36">
        <v>142182.25847882801</v>
      </c>
      <c r="Q861" s="36">
        <v>163551.66300759799</v>
      </c>
      <c r="R861" s="36">
        <v>189800.69534215101</v>
      </c>
      <c r="S861" s="36">
        <v>215376.67556556201</v>
      </c>
      <c r="T861" s="36">
        <v>244822.70542804099</v>
      </c>
      <c r="U861" s="36">
        <v>277633.99584623199</v>
      </c>
      <c r="V861" s="36">
        <v>309267.445069924</v>
      </c>
      <c r="W861" s="36">
        <v>346621.83723832603</v>
      </c>
      <c r="X861" s="36">
        <v>389528.90932365297</v>
      </c>
      <c r="Y861" s="36">
        <v>438325.187381475</v>
      </c>
      <c r="Z861" s="36">
        <v>497217.24710643402</v>
      </c>
      <c r="AA861" s="36">
        <v>566205.08849852695</v>
      </c>
      <c r="AB861" s="36">
        <v>641082.13586311799</v>
      </c>
      <c r="AC861" s="36">
        <v>724372.33461698797</v>
      </c>
      <c r="AD861" s="36">
        <v>816916.99989906501</v>
      </c>
      <c r="AE861" s="36">
        <v>917033.50143149495</v>
      </c>
      <c r="AF861" s="36">
        <v>917033.50143149495</v>
      </c>
      <c r="AG861" s="36">
        <v>917033.50143149495</v>
      </c>
      <c r="AH861" s="36">
        <v>917033.50143149495</v>
      </c>
      <c r="AI861" s="36">
        <v>917033.50143149495</v>
      </c>
    </row>
    <row r="862" spans="1:35" customFormat="1" x14ac:dyDescent="0.15">
      <c r="A862" t="s">
        <v>43</v>
      </c>
      <c r="B862" t="s">
        <v>42</v>
      </c>
      <c r="F862" s="36">
        <v>7975421.9885606803</v>
      </c>
      <c r="G862" s="36">
        <v>7929839.9264415298</v>
      </c>
      <c r="H862" s="36">
        <v>7853458.4688160401</v>
      </c>
      <c r="I862" s="36">
        <v>7792836.1581608001</v>
      </c>
      <c r="J862" s="36">
        <v>7759466.7707991898</v>
      </c>
      <c r="K862" s="36">
        <v>7686401.7699089004</v>
      </c>
      <c r="L862" s="36">
        <v>7637651.8527505798</v>
      </c>
      <c r="M862" s="36">
        <v>7585906.5921612103</v>
      </c>
      <c r="N862" s="36">
        <v>7551341.4784317799</v>
      </c>
      <c r="O862" s="36">
        <v>7454620.4173964905</v>
      </c>
      <c r="P862" s="36">
        <v>7391274.7712343102</v>
      </c>
      <c r="Q862" s="36">
        <v>7377098.3662947398</v>
      </c>
      <c r="R862" s="36">
        <v>7439964.8135454403</v>
      </c>
      <c r="S862" s="36">
        <v>7458634.2336315801</v>
      </c>
      <c r="T862" s="36">
        <v>7502112.3623619797</v>
      </c>
      <c r="U862" s="36">
        <v>7545779.7996791396</v>
      </c>
      <c r="V862" s="36">
        <v>7614132.5394125003</v>
      </c>
      <c r="W862" s="36">
        <v>7639615.7830665</v>
      </c>
      <c r="X862" s="36">
        <v>7692162.6414273595</v>
      </c>
      <c r="Y862" s="36">
        <v>7740123.0158371897</v>
      </c>
      <c r="Z862" s="36">
        <v>7807016.4197679404</v>
      </c>
      <c r="AA862" s="36">
        <v>7827562.12874314</v>
      </c>
      <c r="AB862" s="36">
        <v>7874877.9055668097</v>
      </c>
      <c r="AC862" s="36">
        <v>7917607.19843945</v>
      </c>
      <c r="AD862" s="36">
        <v>7980141.7629188597</v>
      </c>
      <c r="AE862" s="36">
        <v>7997560.3237456204</v>
      </c>
      <c r="AF862" s="36">
        <v>7997560.3237456204</v>
      </c>
      <c r="AG862" s="36">
        <v>7997560.3237456204</v>
      </c>
      <c r="AH862" s="36">
        <v>7997560.3237456204</v>
      </c>
      <c r="AI862" s="36">
        <v>7997560.3237456204</v>
      </c>
    </row>
    <row r="863" spans="1:35" customFormat="1" x14ac:dyDescent="0.15"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</row>
    <row r="864" spans="1:35" customFormat="1" x14ac:dyDescent="0.15"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</row>
    <row r="865" spans="6:35" customFormat="1" x14ac:dyDescent="0.15"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</row>
    <row r="866" spans="6:35" customFormat="1" x14ac:dyDescent="0.15"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</row>
    <row r="867" spans="6:35" customFormat="1" x14ac:dyDescent="0.15"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</row>
    <row r="868" spans="6:35" customFormat="1" x14ac:dyDescent="0.15"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</row>
    <row r="869" spans="6:35" customFormat="1" x14ac:dyDescent="0.15"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</row>
    <row r="870" spans="6:35" customFormat="1" x14ac:dyDescent="0.15"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</row>
    <row r="871" spans="6:35" customFormat="1" x14ac:dyDescent="0.15"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</row>
    <row r="872" spans="6:35" customFormat="1" x14ac:dyDescent="0.15"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</row>
    <row r="873" spans="6:35" customFormat="1" x14ac:dyDescent="0.15"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</row>
    <row r="874" spans="6:35" customFormat="1" x14ac:dyDescent="0.15"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</row>
    <row r="875" spans="6:35" customFormat="1" x14ac:dyDescent="0.15"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</row>
    <row r="876" spans="6:35" customFormat="1" x14ac:dyDescent="0.15"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</row>
    <row r="877" spans="6:35" customFormat="1" x14ac:dyDescent="0.15"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</row>
    <row r="878" spans="6:35" customFormat="1" x14ac:dyDescent="0.15"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</row>
    <row r="879" spans="6:35" customFormat="1" x14ac:dyDescent="0.15"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</row>
    <row r="880" spans="6:35" customFormat="1" x14ac:dyDescent="0.15"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</row>
    <row r="881" spans="6:35" customFormat="1" x14ac:dyDescent="0.15"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Ulupono #1</vt:lpstr>
      <vt:lpstr>annual_details_by_tech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Sowerby, Erin</dc:creator>
  <cp:lastModifiedBy>Matthias Fripp</cp:lastModifiedBy>
  <dcterms:created xsi:type="dcterms:W3CDTF">2019-10-25T12:37:33Z</dcterms:created>
  <dcterms:modified xsi:type="dcterms:W3CDTF">2019-12-16T22:53:48Z</dcterms:modified>
</cp:coreProperties>
</file>