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/Dropbox/Research/Ulupono/Enovation Model/scenario_2.1/"/>
    </mc:Choice>
  </mc:AlternateContent>
  <xr:revisionPtr revIDLastSave="0" documentId="13_ncr:1_{DE08F3A0-22FA-DB43-95BE-E9926B5ACF74}" xr6:coauthVersionLast="45" xr6:coauthVersionMax="45" xr10:uidLastSave="{00000000-0000-0000-0000-000000000000}"/>
  <bookViews>
    <workbookView xWindow="0" yWindow="460" windowWidth="34380" windowHeight="15280" activeTab="1" xr2:uid="{E1D09B8E-E49B-41A9-9277-0F26D9E08CDB}"/>
  </bookViews>
  <sheets>
    <sheet name="Instructions" sheetId="2" r:id="rId1"/>
    <sheet name="Ulupono #2" sheetId="1" r:id="rId2"/>
    <sheet name="annual_details_by_tech" sheetId="4" r:id="rId3"/>
  </sheets>
  <externalReferences>
    <externalReference r:id="rId4"/>
    <externalReference r:id="rId5"/>
    <externalReference r:id="rId6"/>
  </externalReferences>
  <definedNames>
    <definedName name="_Fill" hidden="1">#REF!</definedName>
    <definedName name="_xlnm._FilterDatabase" localSheetId="2" hidden="1">annual_details_by_tech!$A$1:$AI$1183</definedName>
    <definedName name="_Order1" hidden="1">255</definedName>
    <definedName name="_Order2" hidden="1">255</definedName>
    <definedName name="_Table1_In1" hidden="1">#REF!</definedName>
    <definedName name="_Table1_Out" hidden="1">#REF!</definedName>
    <definedName name="a" hidden="1">{#N/A,#N/A,FALSE,"All 292 "}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b" hidden="1">{#N/A,#N/A,FALSE,"All 292 ";#N/A,#N/A,FALSE,"292 Calc";#N/A,#N/A,FALSE,"GSH-6 Calc";#N/A,#N/A,FALSE,"GSH-6A Calc";#N/A,#N/A,FALSE,"057 Calc";#N/A,#N/A,FALSE,"099 Misc. Unmetered"}</definedName>
    <definedName name="CIQWBGuid" hidden="1">"6c38b395-3cf8-4a2e-896a-d45c766cc64f"</definedName>
    <definedName name="FuelRegion">'[1]Fuel &amp; Electricity'!$B$9:$B$211</definedName>
    <definedName name="FuelScenario">'[1]Fuel &amp; Electricity'!$D$9:$D$211</definedName>
    <definedName name="FuelType">'[1]Fuel &amp; Electricity'!$C$9:$C$211</definedName>
    <definedName name="gIsBlank" hidden="1">ISBLANK(gIsRef)</definedName>
    <definedName name="gIsError" hidden="1">ISERROR(gIsRef)</definedName>
    <definedName name="gIsNumber" hidden="1">ISNUMBER(gIsRef)</definedName>
    <definedName name="gIsPreviousSheet" hidden="1">PrevShtCellValue(gIsRef)&lt;&gt;gIsRef</definedName>
    <definedName name="gIsRef" hidden="1">INDIRECT("rc",FALSE)</definedName>
    <definedName name="gIsText" hidden="1">ISTEXT(gIsRef)</definedName>
    <definedName name="gordy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gordy2" hidden="1">{"Option A",#N/A,FALSE,"ELI2B"}</definedName>
    <definedName name="gordy3" hidden="1">{"Option B",#N/A,FALSE,"ELI2B"}</definedName>
    <definedName name="gordy4" hidden="1">{"Option A",#N/A,FALSE,"ELI2B";"Option B",#N/A,FALSE,"ELI2B";"Options Summary",#N/A,FALSE,"ELI2B"}</definedName>
    <definedName name="gordy5" hidden="1">{#N/A,#N/A,FALSE,"Summary";#N/A,#N/A,FALSE,"Option A";#N/A,#N/A,FALSE,"Option B";#N/A,#N/A,FALSE,"O&amp;M and Growth"}</definedName>
    <definedName name="IncentiveRegion">'[1]Market Revenue'!$H$24:$H$40</definedName>
    <definedName name="InstallCost">'[1]Technology &amp; Use Case'!$G$71:$Q$82</definedName>
    <definedName name="InstallCostScenario">'[1]Technology &amp; Use Case'!$D$71:$D$82</definedName>
    <definedName name="InstallCostUseCase">'[1]Technology &amp; Use Case'!$E$71:$E$82</definedName>
    <definedName name="InstallCostYr">'[1]Technology &amp; Use Case'!$G$70:$Q$70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CCOUNT_CHANGE" hidden="1">"c1449"</definedName>
    <definedName name="IQ_ACCOUNTING_FFIEC" hidden="1">"c13054"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BACKGROUND" hidden="1">"c2101"</definedName>
    <definedName name="IQ_BOARD_MEMBER_ID" hidden="1">"c13756"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COMBINATIONS_FFIEC" hidden="1">"c12967"</definedName>
    <definedName name="IQ_BUSINESS_DESCRIPTION" hidden="1">"c322"</definedName>
    <definedName name="IQ_BV_OVER_SHARES" hidden="1">"c1349"</definedName>
    <definedName name="IQ_BV_SHARE" hidden="1">"c100"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GS" hidden="1">"c175"</definedName>
    <definedName name="IQ_COLLATERAL_TYPE" hidden="1">"c8954"</definedName>
    <definedName name="IQ_COLLECTION_DOMESTIC_FDIC" hidden="1">"c6387"</definedName>
    <definedName name="IQ_COMBINED_RATIO" hidden="1">"c176"</definedName>
    <definedName name="IQ_COMM_IND_LOANS_TOT_LOANS_FFIEC" hidden="1">"c13874"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RECOV_FFIEC" hidden="1">"c13200"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"c13596"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ES" hidden="1">"c1356"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IC" hidden="1">"c13834"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CO_FFIEC" hidden="1">"c13032"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XCL_SBC" hidden="1">"c3081"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P" hidden="1">"c8880"</definedName>
    <definedName name="IQ_EPS_AP_ABS" hidden="1">"c8899"</definedName>
    <definedName name="IQ_EPS_NAME_AP" hidden="1">"c8918"</definedName>
    <definedName name="IQ_EPS_NAME_AP_ABS" hidden="1">"c8937"</definedName>
    <definedName name="IQ_EPS_NORM" hidden="1">"c1902"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WITHOUT_FAIR_VALUES_FFIEC" hidden="1">"c12846"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FAIR_VALUE_MORT_SERVICING_ASSETS_FFIEC" hidden="1">"c12956"</definedName>
    <definedName name="IQ_EST_NEXT_EARNINGS_DATE" hidden="1">"c13591"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FDIC" hidden="1">"c6427"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FUNDS_SOLD" hidden="1">"c2256"</definedName>
    <definedName name="IQ_FEES_COMMISSIONS_BROKERAGE_FFIEC" hidden="1">"c13005"</definedName>
    <definedName name="IQ_FFO" hidden="1">"c1574"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UNDATION_OVER_TOTAL" hidden="1">"c13769"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 hidden="1">"c13493"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SECURED_RE_DOM_FFIEC" hidden="1">"c12977"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ANGIBLES_NET" hidden="1">"c1407"</definedName>
    <definedName name="IQ_INTEREST_BEARING_BALANCES_FDIC" hidden="1">"c6371"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 hidden="1">"c13483"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IDENTIAL_LOANS_FDIC" hidden="1">"c6311"</definedName>
    <definedName name="IQ_MUNICIPAL_INVEST_SECURITIES_FFIEC" hidden="1">"c13459"</definedName>
    <definedName name="IQ_NAMES_REVISION_DATE_" hidden="1">41850.7434606481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FUNDS_PURCHASED_ASSETS_TOT_FFIEC" hidden="1">"c13448"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LOANS" hidden="1">"c796"</definedName>
    <definedName name="IQ_NON_CASH" hidden="1">"c1399"</definedName>
    <definedName name="IQ_NON_CASH_ITEMS" hidden="1">"c797"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FIEC" hidden="1">"c12862"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RIVATIVES_BENEFICIARY_FFIEC" hidden="1">"c13122"</definedName>
    <definedName name="IQ_OTHER_DERIVATIVES_GUARANTOR_FFIEC" hidden="1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FIEC" hidden="1">"c12826"</definedName>
    <definedName name="IQ_OTHER_TRADING_ASSETS_TOTAL_FFIEC" hidden="1">"c12937"</definedName>
    <definedName name="IQ_OTHER_TRADING_LIABILITIES_FFIEC" hidden="1">"c12860"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NORMALIZED" hidden="1">"c2207"</definedName>
    <definedName name="IQ_PE_RATIO" hidden="1">"c1610"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INSURED_FDIC" hidden="1">"c6374"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ID" hidden="1">"c13755"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ROVISION_LL_FFIEC" hidden="1">"c13019"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REV" hidden="1">"c1101"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BEFORE_LL_FFIEC" hidden="1">"c13018"</definedName>
    <definedName name="IQ_REVISION_DATE_" hidden="1">39202.4485416667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 hidden="1">"c12867"</definedName>
    <definedName name="IQ_SUB_NOTES_PAYABLE_UNCONSOLIDATED_TRUSTS_FFIEC" hidden="1">"c12868"</definedName>
    <definedName name="IQ_SUPPLIES_FFIEC" hidden="1">"c13050"</definedName>
    <definedName name="IQ_SURPLUS_FDIC" hidden="1">"c6351"</definedName>
    <definedName name="IQ_SURPLUS_FFIEC" hidden="1">"c12877"</definedName>
    <definedName name="IQ_SVA" hidden="1">"c1214"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DIC" hidden="1">"c6339"</definedName>
    <definedName name="IQ_TOTAL_ASSETS_FFIEC" hidden="1">"c12849"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EPOSITS_FFIEC" hidden="1">"c13623"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DIC" hidden="1">"c6348"</definedName>
    <definedName name="IQ_TOTAL_LIABILITIES_FFIEC" hidden="1">"c12873"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"c13642"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"c13640"</definedName>
    <definedName name="IQ_TR_TERM_FEE_PCT" hidden="1">"c13641"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ACTION_ACCOUNTS_FDIC" hidden="1">"c6544"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blank" hidden="1">ISBLANK(gIsRef)</definedName>
    <definedName name="MktPriceProduct">'[1]Market Revenue'!$D$53:$D$205</definedName>
    <definedName name="MktPriceRegion">'[1]Market Revenue'!$C$53:$C$205</definedName>
    <definedName name="MktRevGrowthProd">'[1]Market Revenue'!$E$212:$E$721</definedName>
    <definedName name="MktRevGrowthRegion">'[1]Market Revenue'!$D$212:$D$721</definedName>
    <definedName name="MktRevGrowthScenario">'[1]Market Revenue'!$C$212:$C$721</definedName>
    <definedName name="MktRevRegion">'[1]Market Revenue'!$E$728:$E$1390</definedName>
    <definedName name="MktRevScenario">'[1]Market Revenue'!$C$728:$C$1390</definedName>
    <definedName name="MktRevUseCase">'[1]Market Revenue'!$D$728:$D$1390</definedName>
    <definedName name="OpProfile">'[1]Technology &amp; Use Case'!$F$11:$I$17</definedName>
    <definedName name="OpProfileRow">'[1]Technology &amp; Use Case'!$E$11:$E$17</definedName>
    <definedName name="OpProfileUseCase">'[1]Technology &amp; Use Case'!$F$10:$I$10</definedName>
    <definedName name="Option">#REF!</definedName>
    <definedName name="PeakLoadRegion">'[1]Total Available Market'!$E$124:$E$393</definedName>
    <definedName name="PeakLoadScenario">'[1]Total Available Market'!$C$124:$C$393</definedName>
    <definedName name="PeakLoadSector">'[1]Total Available Market'!$D$124:$D$393</definedName>
    <definedName name="PeakLoadUnit">'[1]Total Available Market'!$G$124:$G$393</definedName>
    <definedName name="RateMaking">#REF!</definedName>
    <definedName name="RateMarking">#REF!</definedName>
    <definedName name="RateScenario">'[2]Financial Assumptions'!$B$9</definedName>
    <definedName name="RealScenario">'[2]Financial Assumptions'!$B$10</definedName>
    <definedName name="Regions">'[1]Market Revenue'!$C$24:$C$40</definedName>
    <definedName name="RevRegime">'[2]Financial Assumptions'!$B$12</definedName>
    <definedName name="ScenarioName">'[1]Market Revenue'!$E$24:$E$26</definedName>
    <definedName name="TDSpendItem">'[1]Total Available Market'!$F$486:$F$1022</definedName>
    <definedName name="TDSpendRegion">'[1]Total Available Market'!$D$486:$D$1022</definedName>
    <definedName name="TDSpendScenario">'[1]Total Available Market'!$C$486:$C$1022</definedName>
    <definedName name="TDSpendType">'[1]Total Available Market'!$E$486:$E$1022</definedName>
    <definedName name="TechAdoptionCurve">'[1]Market Size'!$H$119:$AK$122</definedName>
    <definedName name="TechAdoptionUseCase">'[1]Market Size'!$E$119:$E$122</definedName>
    <definedName name="TechAdoptionYr.">'[1]Market Size'!$H$90:$AK$90</definedName>
    <definedName name="tes" hidden="1">{"SUMMARY",#N/A,FALSE,"Fuel Adj.";"DETAIL",#N/A,FALSE,"Fuel Adj.";#N/A,#N/A,FALSE,"Base Fuel"}</definedName>
    <definedName name="test" hidden="1">{#N/A,#N/A,FALSE,"All 292 ";#N/A,#N/A,FALSE,"292 Calc";#N/A,#N/A,FALSE,"GSH-6 Calc";#N/A,#N/A,FALSE,"GSH-6A Calc";#N/A,#N/A,FALSE,"057 Calc";#N/A,#N/A,FALSE,"099 Misc. Unmetered"}</definedName>
    <definedName name="wrn.ALL._.GS292._.SHEETS." hidden="1">{#N/A,#N/A,FALSE,"All 292 ";#N/A,#N/A,FALSE,"292 Calc";#N/A,#N/A,FALSE,"GSH-6 Calc";#N/A,#N/A,FALSE,"GSH-6A Calc";#N/A,#N/A,FALSE,"057 Calc";#N/A,#N/A,FALSE,"099 Misc. Unmetered"}</definedName>
    <definedName name="wrn.ALL._.SHEETS." hidden="1">{"SUMMARY",#N/A,FALSE,"Fuel Adj.";"DETAIL",#N/A,FALSE,"Fuel Adj.";#N/A,#N/A,FALSE,"Base Fuel"}</definedName>
    <definedName name="wrn.ARKANSAS." hidden="1">{#N/A,#N/A,FALSE,"LOCAL.XLS"}</definedName>
    <definedName name="wrn.COS._.WPS." hidden="1">{#N/A,#N/A,FALSE,"Retail";#N/A,#N/A,FALSE,"Residential";#N/A,#N/A,FALSE,"All 292 ";#N/A,#N/A,FALSE,"TOU Calc - 009";#N/A,#N/A,FALSE,"Irrigation Calc - 085";#N/A,#N/A,FALSE,"Ice Plant Calc - 086";#N/A,#N/A,FALSE,"Municipal Pumping Calc - 053";#N/A,#N/A,FALSE,"SWH Calc - 061";#N/A,#N/A,FALSE,"GLP-11 Calc - 090";#N/A,#N/A,FALSE,"Fayette Calc. - 044";#N/A,#N/A,FALSE,"Intermediate GS Calc - 083";#N/A,#N/A,FALSE,"IGS Ind. ED Credits";#N/A,#N/A,FALSE,"Cotton Gins Calc - 087";#N/A,#N/A,FALSE,"HLF Calc. 183 &amp; 192";#N/A,#N/A,FALSE,"HLF Ind. ED Credits";#N/A,#N/A,FALSE,"LGS Calc - 092";#N/A,#N/A,FALSE,"LGS Ind. ED Credits";#N/A,#N/A,FALSE,"Oil Mills Calc - 088";#N/A,#N/A,FALSE,"State Inst. Calc - 091";#N/A,#N/A,FALSE,"ALGS Calc. - 093";#N/A,#N/A,FALSE,"ALGS Ind. ED Credits";#N/A,#N/A,FALSE,"All Lighting Rev."}</definedName>
    <definedName name="wrn.Filing." hidden="1">{#N/A,#N/A,FALSE,"Econ_Study";#N/A,#N/A,FALSE,"Base_Elec";#N/A,#N/A,FALSE,"Cogen_Elec";#N/A,#N/A,FALSE,"SRC_Elec";#N/A,#N/A,FALSE,"PT4_Smry WP2";#N/A,#N/A,FALSE,"Hist_smry WP1";#N/A,#N/A,FALSE,"Trn_Arnd WP4";#N/A,#N/A,FALSE,"Tests"}</definedName>
    <definedName name="wrn.LOUISIANA." hidden="1">{#N/A,#N/A,FALSE,"LOCAL.XLS"}</definedName>
    <definedName name="wrn.OPT._.A." hidden="1">{"Option A",#N/A,FALSE,"ELI2B"}</definedName>
    <definedName name="wrn.OPT._.B." hidden="1">{"Option B",#N/A,FALSE,"ELI2B"}</definedName>
    <definedName name="wrn.Print_All." hidden="1">{#N/A,#N/A,FALSE,"Summary";#N/A,#N/A,FALSE,"Dev_AllFtr_LA";#N/A,#N/A,FALSE,"Dev_AllFtr_TX";#N/A,#N/A,FALSE,"Dev_AllFtr_Wheel";#N/A,#N/A,FALSE,"Input_Dev_Prod_AllFtr";#N/A,#N/A,FALSE,"Dev_A&amp;E_Prod_Alloc";#N/A,#N/A,FALSE,"Dev_A&amp;E_Trans_Alloc";#N/A,#N/A,FALSE,"Adj_mWh";#N/A,#N/A,FALSE,"CP";#N/A,#N/A,FALSE,"MDD";#N/A,#N/A,FALSE,"NCP";#N/A,#N/A,FALSE,"CP_AdjFtr";#N/A,#N/A,FALSE,"MDD_AdjFtr";#N/A,#N/A,FALSE,"NCP_AdjFtr";#N/A,#N/A,FALSE,"MDD-CP_Wthr_Ftr";#N/A,#N/A,FALSE,"MDD-CP_Cust_Ftr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CUSTOMERS";#N/A,#N/A,FALSE,"Adj-AVG. CUSTOMERS";#N/A,#N/A,FALSE,"Yr End Adj-LA";#N/A,#N/A,FALSE,"Weather Adj-LA";#N/A,#N/A,FALSE,"Weather Factors-LA"}</definedName>
    <definedName name="wrn.Print._.All." hidden="1">{#N/A,#N/A,FALSE,"Wthr ADJ95";#N/A,#N/A,FALSE,"Res Min.";#N/A,#N/A,FALSE,"Res";#N/A,#N/A,FALSE,"MMA";#N/A,#N/A,FALSE,"SE";#N/A,#N/A,FALSE,"MMNR";#N/A,#N/A,FALSE,"LE";#N/A,#N/A,FALSE,"LE-HLF";#N/A,#N/A,FALSE,"EIS";#N/A,#N/A,FALSE,"LIS";#N/A,#N/A,FALSE,"HV";#N/A,#N/A,FALSE,"ODSL"}</definedName>
    <definedName name="wrn.Print._.Filing." hidden="1">{#N/A,#N/A,FALSE,"ALLOC FACTORS";#N/A,#N/A,FALSE,"KW @ PLANT";#N/A,#N/A,FALSE,"96 LOAD DATA";#N/A,#N/A,FALSE,"INTERRUPTIBLE DATA";#N/A,#N/A,FALSE,"LOSS FACTORS";#N/A,#N/A,FALSE,"MWH @ PLANT";#N/A,#N/A,FALSE,"METER READING ALLOCATOR";#N/A,#N/A,FALSE,"MTR READ WEIGHTING";#N/A,#N/A,FALSE,"TYPICAL MTR COST EXCLD CT &amp; PT";#N/A,#N/A,FALSE,"METER ALLOCATOR";#N/A,#N/A,FALSE,"METER COST";#N/A,#N/A,FALSE,"SERVICES ALLOCATOR";#N/A,#N/A,FALSE,"CUSTOMER ALLOCATOR"}</definedName>
    <definedName name="wrn.Print._.Workpapers." hidden="1">{#N/A,#N/A,FALSE,"Cover_Page";#N/A,#N/A,FALSE,"Summary";#N/A,#N/A,FALSE,"Dev_AllFtr_LA";#N/A,#N/A,FALSE,"Dev_AllFtr_TX";#N/A,#N/A,FALSE,"Dev_AllFtr_Wheel";#N/A,#N/A,FALSE,"Input_Dev_Prod_AllFtr";#N/A,#N/A,FALSE,"Adj_mWh";"12CP-Adjusted",#N/A,FALSE,"12CP";#N/A,#N/A,FALSE,"12CP_AdjFtr";"12CP-Unadjusted",#N/A,FALSE,"12CP";"MDD-Adjusted",#N/A,FALSE,"MDD";#N/A,#N/A,FALSE,"MDD_AdjFtr";"MDD-Unadjusted",#N/A,FALSE,"MDD";#N/A,#N/A,FALSE,"MDD-CP_WthrAdjFtr";#N/A,#N/A,FALSE,"YrEnd_CustAdjFtr";"NCP-Adjusted",#N/A,FALSE,"NCP";#N/A,#N/A,FALSE,"NCP_AdjFtr";"NCP-Unadjusted",#N/A,FALSE,"NCP";#N/A,#N/A,FALSE,"LOSS FACT";#N/A,#N/A,FALSE,"LA CUST ALLOC";#N/A,#N/A,FALSE,"TX CUST ALLOC";#N/A,#N/A,FALSE,"Service_Alloc";#N/A,#N/A,FALSE,"LA-TX MTR ALLOC";#N/A,#N/A,FALSE,"LA AVG MTR COST";#N/A,#N/A,FALSE,"LA MTR COST";#N/A,#N/A,FALSE,"TX AVG MTR COST";#N/A,#N/A,FALSE,"TX MTR COST";#N/A,#N/A,FALSE,"CT &amp; PT COSTS";#N/A,#N/A,FALSE,"AVG. CUSTOMERS"}</definedName>
    <definedName name="wrn.Proforma._.Revenue._.Dev.." hidden="1">{#N/A,#N/A,FALSE,"Summary";#N/A,#N/A,FALSE,"Res_21";#N/A,#N/A,FALSE,"Res_22";#N/A,#N/A,FALSE,"SGS_41";#N/A,#N/A,FALSE,"SGS_42";#N/A,#N/A,FALSE,"LGS_81";#N/A,#N/A,FALSE,"SMS_M7";#N/A,#N/A,FALSE,"LMS_84"}</definedName>
    <definedName name="wrn.summary." hidden="1">{#N/A,#N/A,FALSE,"AP&amp;L"}</definedName>
    <definedName name="wrn.SUMMARY._.GS292." hidden="1">{#N/A,#N/A,FALSE,"All 292 "}</definedName>
    <definedName name="wrn.Workpapers." hidden="1">{#N/A,#N/A,FALSE,"Summary";#N/A,#N/A,FALSE,"Option A";#N/A,#N/A,FALSE,"Option B";#N/A,#N/A,FALSE,"O&amp;M and Growth"}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0" i="1" l="1" a="1"/>
  <c r="K80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 s="1"/>
  <c r="AB80" i="1" a="1"/>
  <c r="AB80" i="1" s="1"/>
  <c r="AC80" i="1" a="1"/>
  <c r="AC80" i="1" s="1"/>
  <c r="AD80" i="1" a="1"/>
  <c r="AD80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J80" i="1" a="1"/>
  <c r="J80" i="1" s="1"/>
  <c r="K79" i="1" a="1"/>
  <c r="K79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E79" i="1" a="1"/>
  <c r="AE79" i="1" s="1"/>
  <c r="AF79" i="1" a="1"/>
  <c r="AF79" i="1" s="1"/>
  <c r="AG79" i="1" a="1"/>
  <c r="AG79" i="1" s="1"/>
  <c r="AH79" i="1" a="1"/>
  <c r="AH79" i="1" s="1"/>
  <c r="AI79" i="1" a="1"/>
  <c r="AI79" i="1" s="1"/>
  <c r="J79" i="1" a="1"/>
  <c r="J79" i="1" s="1"/>
  <c r="U73" i="1" l="1"/>
  <c r="M73" i="1"/>
  <c r="AE73" i="1"/>
  <c r="W73" i="1"/>
  <c r="O73" i="1"/>
  <c r="AD73" i="1"/>
  <c r="V73" i="1"/>
  <c r="AC73" i="1"/>
  <c r="S73" i="1"/>
  <c r="K73" i="1"/>
  <c r="J73" i="1"/>
  <c r="T73" i="1"/>
  <c r="AG73" i="1"/>
  <c r="Y73" i="1"/>
  <c r="Q73" i="1"/>
  <c r="AB73" i="1"/>
  <c r="AF73" i="1"/>
  <c r="X73" i="1"/>
  <c r="P73" i="1"/>
  <c r="N73" i="1"/>
  <c r="L73" i="1"/>
  <c r="AI73" i="1"/>
  <c r="AA73" i="1"/>
  <c r="AH73" i="1"/>
  <c r="Z73" i="1"/>
  <c r="R7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J93" i="1"/>
  <c r="AC46" i="1"/>
  <c r="AD46" i="1"/>
  <c r="AE46" i="1"/>
  <c r="AF46" i="1"/>
  <c r="AG46" i="1"/>
  <c r="AH46" i="1"/>
  <c r="AI46" i="1"/>
  <c r="AC51" i="1"/>
  <c r="AD51" i="1"/>
  <c r="AE51" i="1"/>
  <c r="AF51" i="1"/>
  <c r="AG51" i="1"/>
  <c r="AH51" i="1"/>
  <c r="AI51" i="1"/>
  <c r="AC59" i="1"/>
  <c r="AD59" i="1"/>
  <c r="AE59" i="1"/>
  <c r="AF59" i="1"/>
  <c r="AG59" i="1"/>
  <c r="AH59" i="1"/>
  <c r="AI59" i="1"/>
  <c r="AC70" i="1"/>
  <c r="AD70" i="1"/>
  <c r="AE70" i="1"/>
  <c r="AF70" i="1"/>
  <c r="AG70" i="1"/>
  <c r="AH70" i="1"/>
  <c r="AI70" i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C88" i="1"/>
  <c r="AD88" i="1"/>
  <c r="AE88" i="1"/>
  <c r="AF88" i="1"/>
  <c r="AG88" i="1"/>
  <c r="AH88" i="1"/>
  <c r="AI88" i="1"/>
  <c r="AC89" i="1" a="1"/>
  <c r="AC89" i="1" s="1"/>
  <c r="AD89" i="1" a="1"/>
  <c r="AD89" i="1" s="1"/>
  <c r="AE89" i="1" a="1"/>
  <c r="AE89" i="1" s="1"/>
  <c r="AF89" i="1" a="1"/>
  <c r="AF89" i="1" s="1"/>
  <c r="AG89" i="1" a="1"/>
  <c r="AG89" i="1" s="1"/>
  <c r="AH89" i="1" a="1"/>
  <c r="AH89" i="1" s="1"/>
  <c r="AI89" i="1" a="1"/>
  <c r="AI89" i="1" s="1"/>
  <c r="AC90" i="1"/>
  <c r="AD90" i="1"/>
  <c r="AE90" i="1"/>
  <c r="AF90" i="1"/>
  <c r="AG90" i="1"/>
  <c r="AH90" i="1"/>
  <c r="AI90" i="1"/>
  <c r="AC91" i="1"/>
  <c r="AD91" i="1"/>
  <c r="AE91" i="1"/>
  <c r="AF91" i="1"/>
  <c r="AG91" i="1"/>
  <c r="AH91" i="1"/>
  <c r="AI91" i="1"/>
  <c r="AC92" i="1"/>
  <c r="AD92" i="1"/>
  <c r="AE92" i="1"/>
  <c r="AF92" i="1"/>
  <c r="AG92" i="1"/>
  <c r="AH92" i="1"/>
  <c r="AH84" i="1" s="1"/>
  <c r="AI92" i="1"/>
  <c r="AC100" i="1"/>
  <c r="AD100" i="1"/>
  <c r="AE100" i="1"/>
  <c r="AF100" i="1"/>
  <c r="AG100" i="1"/>
  <c r="AH100" i="1"/>
  <c r="AI100" i="1"/>
  <c r="AC101" i="1"/>
  <c r="AD101" i="1"/>
  <c r="AE101" i="1"/>
  <c r="AF101" i="1"/>
  <c r="AG101" i="1"/>
  <c r="AH101" i="1"/>
  <c r="AI101" i="1"/>
  <c r="AC102" i="1"/>
  <c r="AD102" i="1"/>
  <c r="AE102" i="1"/>
  <c r="AF102" i="1"/>
  <c r="AG102" i="1"/>
  <c r="AH102" i="1"/>
  <c r="AI102" i="1"/>
  <c r="AC103" i="1"/>
  <c r="AD103" i="1"/>
  <c r="AE103" i="1"/>
  <c r="AF103" i="1"/>
  <c r="AG103" i="1"/>
  <c r="AH103" i="1"/>
  <c r="AI103" i="1"/>
  <c r="AC104" i="1"/>
  <c r="AD104" i="1"/>
  <c r="AE104" i="1"/>
  <c r="AF104" i="1"/>
  <c r="AG104" i="1"/>
  <c r="AH104" i="1"/>
  <c r="AI104" i="1"/>
  <c r="AC105" i="1"/>
  <c r="AD105" i="1"/>
  <c r="AE105" i="1"/>
  <c r="AF105" i="1"/>
  <c r="AG105" i="1"/>
  <c r="AH105" i="1"/>
  <c r="AI105" i="1"/>
  <c r="AH94" i="1" l="1"/>
  <c r="AH95" i="1" s="1"/>
  <c r="AG84" i="1"/>
  <c r="AG85" i="1" s="1"/>
  <c r="AF84" i="1"/>
  <c r="AF85" i="1" s="1"/>
  <c r="AE84" i="1"/>
  <c r="AE94" i="1" s="1"/>
  <c r="AE95" i="1" s="1"/>
  <c r="AD84" i="1"/>
  <c r="AD85" i="1" s="1"/>
  <c r="AC84" i="1"/>
  <c r="AC85" i="1" s="1"/>
  <c r="AI84" i="1"/>
  <c r="AI85" i="1" s="1"/>
  <c r="AH85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D10" i="1"/>
  <c r="F10" i="1"/>
  <c r="AE85" i="1" l="1"/>
  <c r="AG94" i="1"/>
  <c r="AG95" i="1" s="1"/>
  <c r="AC94" i="1"/>
  <c r="AC95" i="1" s="1"/>
  <c r="AI94" i="1"/>
  <c r="AI95" i="1" s="1"/>
  <c r="AF94" i="1"/>
  <c r="AF95" i="1" s="1"/>
  <c r="AD94" i="1"/>
  <c r="AD95" i="1" s="1"/>
  <c r="AH25" i="1"/>
  <c r="AI25" i="1"/>
  <c r="AC25" i="1"/>
  <c r="AD25" i="1"/>
  <c r="AG25" i="1"/>
  <c r="AE25" i="1"/>
  <c r="AF25" i="1"/>
  <c r="AB32" i="1"/>
  <c r="AG32" i="1"/>
  <c r="AH32" i="1"/>
  <c r="AI32" i="1"/>
  <c r="AC32" i="1"/>
  <c r="AF32" i="1"/>
  <c r="AD32" i="1"/>
  <c r="AE32" i="1"/>
  <c r="W39" i="1"/>
  <c r="AF39" i="1"/>
  <c r="AG39" i="1"/>
  <c r="AE39" i="1"/>
  <c r="AH39" i="1"/>
  <c r="AI39" i="1"/>
  <c r="AC39" i="1"/>
  <c r="AD39" i="1"/>
  <c r="W15" i="1"/>
  <c r="AF15" i="1"/>
  <c r="AG15" i="1"/>
  <c r="AH15" i="1"/>
  <c r="AI15" i="1"/>
  <c r="AE15" i="1"/>
  <c r="AC15" i="1"/>
  <c r="AD15" i="1"/>
  <c r="R38" i="1"/>
  <c r="AE38" i="1"/>
  <c r="AF38" i="1"/>
  <c r="AG38" i="1"/>
  <c r="AH38" i="1"/>
  <c r="AI38" i="1"/>
  <c r="AD38" i="1"/>
  <c r="AC38" i="1"/>
  <c r="Z30" i="1"/>
  <c r="AE30" i="1"/>
  <c r="AF30" i="1"/>
  <c r="AG30" i="1"/>
  <c r="AH30" i="1"/>
  <c r="AI30" i="1"/>
  <c r="AD30" i="1"/>
  <c r="AC30" i="1"/>
  <c r="Z22" i="1"/>
  <c r="AE22" i="1"/>
  <c r="AF22" i="1"/>
  <c r="AG22" i="1"/>
  <c r="AH22" i="1"/>
  <c r="AI22" i="1"/>
  <c r="AD22" i="1"/>
  <c r="AC22" i="1"/>
  <c r="R14" i="1"/>
  <c r="AE14" i="1"/>
  <c r="AF14" i="1"/>
  <c r="AG14" i="1"/>
  <c r="AH14" i="1"/>
  <c r="AI14" i="1"/>
  <c r="AD14" i="1"/>
  <c r="AC14" i="1"/>
  <c r="AH33" i="1"/>
  <c r="AI33" i="1"/>
  <c r="AG33" i="1"/>
  <c r="AC33" i="1"/>
  <c r="AD33" i="1"/>
  <c r="AE33" i="1"/>
  <c r="AF33" i="1"/>
  <c r="T24" i="1"/>
  <c r="AG24" i="1"/>
  <c r="AH24" i="1"/>
  <c r="AI24" i="1"/>
  <c r="AC24" i="1"/>
  <c r="AF24" i="1"/>
  <c r="AD24" i="1"/>
  <c r="AE24" i="1"/>
  <c r="W31" i="1"/>
  <c r="AF31" i="1"/>
  <c r="AG31" i="1"/>
  <c r="AE31" i="1"/>
  <c r="AH31" i="1"/>
  <c r="AI31" i="1"/>
  <c r="AC31" i="1"/>
  <c r="AD31" i="1"/>
  <c r="M45" i="1"/>
  <c r="AD45" i="1"/>
  <c r="AE45" i="1"/>
  <c r="AF45" i="1"/>
  <c r="AG45" i="1"/>
  <c r="AH45" i="1"/>
  <c r="AI45" i="1"/>
  <c r="AC45" i="1"/>
  <c r="U29" i="1"/>
  <c r="AD29" i="1"/>
  <c r="AE29" i="1"/>
  <c r="AC29" i="1"/>
  <c r="AF29" i="1"/>
  <c r="AG29" i="1"/>
  <c r="AH29" i="1"/>
  <c r="AI29" i="1"/>
  <c r="T13" i="1"/>
  <c r="AD13" i="1"/>
  <c r="AE13" i="1"/>
  <c r="AF13" i="1"/>
  <c r="AG13" i="1"/>
  <c r="AH13" i="1"/>
  <c r="AC13" i="1"/>
  <c r="AI13" i="1"/>
  <c r="P44" i="1"/>
  <c r="AC44" i="1"/>
  <c r="AD44" i="1"/>
  <c r="AE44" i="1"/>
  <c r="AF44" i="1"/>
  <c r="AG44" i="1"/>
  <c r="AH44" i="1"/>
  <c r="AI44" i="1"/>
  <c r="AC28" i="1"/>
  <c r="AD28" i="1"/>
  <c r="AE28" i="1"/>
  <c r="AF28" i="1"/>
  <c r="AG28" i="1"/>
  <c r="AH28" i="1"/>
  <c r="AI28" i="1"/>
  <c r="AA12" i="1"/>
  <c r="AC12" i="1"/>
  <c r="AD12" i="1"/>
  <c r="AE12" i="1"/>
  <c r="AF12" i="1"/>
  <c r="AG12" i="1"/>
  <c r="AH12" i="1"/>
  <c r="AI12" i="1"/>
  <c r="AH41" i="1"/>
  <c r="AI41" i="1"/>
  <c r="AC41" i="1"/>
  <c r="AD41" i="1"/>
  <c r="AE41" i="1"/>
  <c r="AG41" i="1"/>
  <c r="AF41" i="1"/>
  <c r="AH17" i="1"/>
  <c r="AI17" i="1"/>
  <c r="AC17" i="1"/>
  <c r="AD17" i="1"/>
  <c r="AG17" i="1"/>
  <c r="AE17" i="1"/>
  <c r="AF17" i="1"/>
  <c r="AB40" i="1"/>
  <c r="AG40" i="1"/>
  <c r="AH40" i="1"/>
  <c r="AI40" i="1"/>
  <c r="AC40" i="1"/>
  <c r="AF40" i="1"/>
  <c r="AD40" i="1"/>
  <c r="AE40" i="1"/>
  <c r="K16" i="1"/>
  <c r="AG16" i="1"/>
  <c r="AH16" i="1"/>
  <c r="AI16" i="1"/>
  <c r="AC16" i="1"/>
  <c r="AF16" i="1"/>
  <c r="AD16" i="1"/>
  <c r="AE16" i="1"/>
  <c r="U10" i="1"/>
  <c r="AI10" i="1"/>
  <c r="AC10" i="1"/>
  <c r="AD10" i="1"/>
  <c r="AE10" i="1"/>
  <c r="AH10" i="1"/>
  <c r="AF10" i="1"/>
  <c r="AG10" i="1"/>
  <c r="W23" i="1"/>
  <c r="AF23" i="1"/>
  <c r="AG23" i="1"/>
  <c r="AH23" i="1"/>
  <c r="AI23" i="1"/>
  <c r="AE23" i="1"/>
  <c r="AC23" i="1"/>
  <c r="AD23" i="1"/>
  <c r="U37" i="1"/>
  <c r="AD37" i="1"/>
  <c r="AE37" i="1"/>
  <c r="AC37" i="1"/>
  <c r="AF37" i="1"/>
  <c r="AG37" i="1"/>
  <c r="AH37" i="1"/>
  <c r="AI37" i="1"/>
  <c r="U21" i="1"/>
  <c r="AD21" i="1"/>
  <c r="AE21" i="1"/>
  <c r="AF21" i="1"/>
  <c r="AG21" i="1"/>
  <c r="AH21" i="1"/>
  <c r="AC21" i="1"/>
  <c r="AI21" i="1"/>
  <c r="X36" i="1"/>
  <c r="AC36" i="1"/>
  <c r="AD36" i="1"/>
  <c r="AE36" i="1"/>
  <c r="AF36" i="1"/>
  <c r="AG36" i="1"/>
  <c r="AH36" i="1"/>
  <c r="AI36" i="1"/>
  <c r="X20" i="1"/>
  <c r="AC20" i="1"/>
  <c r="AD20" i="1"/>
  <c r="AE20" i="1"/>
  <c r="AF20" i="1"/>
  <c r="AG20" i="1"/>
  <c r="AH20" i="1"/>
  <c r="AI20" i="1"/>
  <c r="AC43" i="1"/>
  <c r="AD43" i="1"/>
  <c r="AE43" i="1"/>
  <c r="AF43" i="1"/>
  <c r="AI43" i="1"/>
  <c r="AG43" i="1"/>
  <c r="AH43" i="1"/>
  <c r="AA35" i="1"/>
  <c r="AC35" i="1"/>
  <c r="AD35" i="1"/>
  <c r="AE35" i="1"/>
  <c r="AF35" i="1"/>
  <c r="AG35" i="1"/>
  <c r="AI35" i="1"/>
  <c r="AH35" i="1"/>
  <c r="AC27" i="1"/>
  <c r="AD27" i="1"/>
  <c r="AE27" i="1"/>
  <c r="AF27" i="1"/>
  <c r="AI27" i="1"/>
  <c r="AG27" i="1"/>
  <c r="AH27" i="1"/>
  <c r="AA19" i="1"/>
  <c r="AC19" i="1"/>
  <c r="AI19" i="1"/>
  <c r="AD19" i="1"/>
  <c r="AE19" i="1"/>
  <c r="AF19" i="1"/>
  <c r="AG19" i="1"/>
  <c r="AH19" i="1"/>
  <c r="N11" i="1"/>
  <c r="AC11" i="1"/>
  <c r="AD11" i="1"/>
  <c r="AE11" i="1"/>
  <c r="AF11" i="1"/>
  <c r="AI11" i="1"/>
  <c r="AG11" i="1"/>
  <c r="AH11" i="1"/>
  <c r="AI42" i="1"/>
  <c r="AH42" i="1"/>
  <c r="AC42" i="1"/>
  <c r="AD42" i="1"/>
  <c r="AE42" i="1"/>
  <c r="AF42" i="1"/>
  <c r="AG42" i="1"/>
  <c r="AI34" i="1"/>
  <c r="AC34" i="1"/>
  <c r="AD34" i="1"/>
  <c r="AE34" i="1"/>
  <c r="AH34" i="1"/>
  <c r="AF34" i="1"/>
  <c r="AG34" i="1"/>
  <c r="AI26" i="1"/>
  <c r="AH26" i="1"/>
  <c r="AC26" i="1"/>
  <c r="AD26" i="1"/>
  <c r="AE26" i="1"/>
  <c r="AF26" i="1"/>
  <c r="AG26" i="1"/>
  <c r="AI18" i="1"/>
  <c r="AC18" i="1"/>
  <c r="AD18" i="1"/>
  <c r="AE18" i="1"/>
  <c r="AH18" i="1"/>
  <c r="AF18" i="1"/>
  <c r="AG18" i="1"/>
  <c r="K10" i="1"/>
  <c r="V42" i="1"/>
  <c r="Y33" i="1"/>
  <c r="Q17" i="1"/>
  <c r="K19" i="1"/>
  <c r="K11" i="1"/>
  <c r="S19" i="1"/>
  <c r="Y25" i="1"/>
  <c r="AA16" i="1"/>
  <c r="K12" i="1"/>
  <c r="M29" i="1"/>
  <c r="O23" i="1"/>
  <c r="O15" i="1"/>
  <c r="O12" i="1"/>
  <c r="T32" i="1"/>
  <c r="AA43" i="1"/>
  <c r="M13" i="1"/>
  <c r="V26" i="1"/>
  <c r="N15" i="1"/>
  <c r="O39" i="1"/>
  <c r="T16" i="1"/>
  <c r="Z14" i="1"/>
  <c r="R22" i="1"/>
  <c r="N26" i="1"/>
  <c r="P36" i="1"/>
  <c r="K43" i="1"/>
  <c r="J30" i="1"/>
  <c r="Q33" i="1"/>
  <c r="L40" i="1"/>
  <c r="S43" i="1"/>
  <c r="W36" i="1"/>
  <c r="O36" i="1"/>
  <c r="V36" i="1"/>
  <c r="N36" i="1"/>
  <c r="U36" i="1"/>
  <c r="M36" i="1"/>
  <c r="AB36" i="1"/>
  <c r="T36" i="1"/>
  <c r="L36" i="1"/>
  <c r="AA36" i="1"/>
  <c r="S36" i="1"/>
  <c r="K36" i="1"/>
  <c r="Z36" i="1"/>
  <c r="R36" i="1"/>
  <c r="J36" i="1"/>
  <c r="Y36" i="1"/>
  <c r="Q36" i="1"/>
  <c r="L10" i="1"/>
  <c r="AB16" i="1"/>
  <c r="Z35" i="1"/>
  <c r="R35" i="1"/>
  <c r="J35" i="1"/>
  <c r="Y35" i="1"/>
  <c r="Q35" i="1"/>
  <c r="X35" i="1"/>
  <c r="P35" i="1"/>
  <c r="W35" i="1"/>
  <c r="O35" i="1"/>
  <c r="V35" i="1"/>
  <c r="N35" i="1"/>
  <c r="U35" i="1"/>
  <c r="M35" i="1"/>
  <c r="AB35" i="1"/>
  <c r="T35" i="1"/>
  <c r="L35" i="1"/>
  <c r="Z27" i="1"/>
  <c r="R27" i="1"/>
  <c r="J27" i="1"/>
  <c r="Y27" i="1"/>
  <c r="Q27" i="1"/>
  <c r="X27" i="1"/>
  <c r="P27" i="1"/>
  <c r="W27" i="1"/>
  <c r="O27" i="1"/>
  <c r="V27" i="1"/>
  <c r="N27" i="1"/>
  <c r="U27" i="1"/>
  <c r="M27" i="1"/>
  <c r="AB27" i="1"/>
  <c r="T27" i="1"/>
  <c r="L27" i="1"/>
  <c r="Z19" i="1"/>
  <c r="R19" i="1"/>
  <c r="J19" i="1"/>
  <c r="Y19" i="1"/>
  <c r="Q19" i="1"/>
  <c r="X19" i="1"/>
  <c r="P19" i="1"/>
  <c r="W19" i="1"/>
  <c r="O19" i="1"/>
  <c r="V19" i="1"/>
  <c r="N19" i="1"/>
  <c r="U19" i="1"/>
  <c r="M19" i="1"/>
  <c r="AB19" i="1"/>
  <c r="T19" i="1"/>
  <c r="L19" i="1"/>
  <c r="Y11" i="1"/>
  <c r="Q11" i="1"/>
  <c r="X11" i="1"/>
  <c r="P11" i="1"/>
  <c r="W11" i="1"/>
  <c r="O11" i="1"/>
  <c r="U11" i="1"/>
  <c r="M11" i="1"/>
  <c r="AB11" i="1"/>
  <c r="T11" i="1"/>
  <c r="L11" i="1"/>
  <c r="M10" i="1"/>
  <c r="R11" i="1"/>
  <c r="S12" i="1"/>
  <c r="AB13" i="1"/>
  <c r="V15" i="1"/>
  <c r="P17" i="1"/>
  <c r="P20" i="1"/>
  <c r="K27" i="1"/>
  <c r="R30" i="1"/>
  <c r="M37" i="1"/>
  <c r="T40" i="1"/>
  <c r="W28" i="1"/>
  <c r="O28" i="1"/>
  <c r="V28" i="1"/>
  <c r="N28" i="1"/>
  <c r="U28" i="1"/>
  <c r="M28" i="1"/>
  <c r="AB28" i="1"/>
  <c r="T28" i="1"/>
  <c r="L28" i="1"/>
  <c r="AA28" i="1"/>
  <c r="S28" i="1"/>
  <c r="K28" i="1"/>
  <c r="Z28" i="1"/>
  <c r="R28" i="1"/>
  <c r="J28" i="1"/>
  <c r="Y28" i="1"/>
  <c r="Q28" i="1"/>
  <c r="U42" i="1"/>
  <c r="M42" i="1"/>
  <c r="AB42" i="1"/>
  <c r="T42" i="1"/>
  <c r="L42" i="1"/>
  <c r="AA42" i="1"/>
  <c r="S42" i="1"/>
  <c r="K42" i="1"/>
  <c r="Z42" i="1"/>
  <c r="R42" i="1"/>
  <c r="J42" i="1"/>
  <c r="Y42" i="1"/>
  <c r="Q42" i="1"/>
  <c r="X42" i="1"/>
  <c r="P42" i="1"/>
  <c r="W42" i="1"/>
  <c r="O42" i="1"/>
  <c r="U34" i="1"/>
  <c r="M34" i="1"/>
  <c r="AB34" i="1"/>
  <c r="T34" i="1"/>
  <c r="L34" i="1"/>
  <c r="AA34" i="1"/>
  <c r="S34" i="1"/>
  <c r="K34" i="1"/>
  <c r="Z34" i="1"/>
  <c r="R34" i="1"/>
  <c r="J34" i="1"/>
  <c r="Y34" i="1"/>
  <c r="Q34" i="1"/>
  <c r="X34" i="1"/>
  <c r="P34" i="1"/>
  <c r="W34" i="1"/>
  <c r="O34" i="1"/>
  <c r="U26" i="1"/>
  <c r="M26" i="1"/>
  <c r="AB26" i="1"/>
  <c r="T26" i="1"/>
  <c r="L26" i="1"/>
  <c r="AA26" i="1"/>
  <c r="S26" i="1"/>
  <c r="K26" i="1"/>
  <c r="Z26" i="1"/>
  <c r="R26" i="1"/>
  <c r="J26" i="1"/>
  <c r="Y26" i="1"/>
  <c r="Q26" i="1"/>
  <c r="X26" i="1"/>
  <c r="P26" i="1"/>
  <c r="W26" i="1"/>
  <c r="O26" i="1"/>
  <c r="U18" i="1"/>
  <c r="M18" i="1"/>
  <c r="AB18" i="1"/>
  <c r="T18" i="1"/>
  <c r="L18" i="1"/>
  <c r="AA18" i="1"/>
  <c r="S18" i="1"/>
  <c r="K18" i="1"/>
  <c r="Z18" i="1"/>
  <c r="R18" i="1"/>
  <c r="J18" i="1"/>
  <c r="Y18" i="1"/>
  <c r="Q18" i="1"/>
  <c r="X18" i="1"/>
  <c r="P18" i="1"/>
  <c r="W18" i="1"/>
  <c r="O18" i="1"/>
  <c r="P10" i="1"/>
  <c r="S11" i="1"/>
  <c r="W12" i="1"/>
  <c r="J14" i="1"/>
  <c r="L24" i="1"/>
  <c r="S27" i="1"/>
  <c r="N34" i="1"/>
  <c r="W44" i="1"/>
  <c r="O44" i="1"/>
  <c r="V44" i="1"/>
  <c r="N44" i="1"/>
  <c r="U44" i="1"/>
  <c r="M44" i="1"/>
  <c r="AB44" i="1"/>
  <c r="T44" i="1"/>
  <c r="L44" i="1"/>
  <c r="AA44" i="1"/>
  <c r="S44" i="1"/>
  <c r="K44" i="1"/>
  <c r="Z44" i="1"/>
  <c r="R44" i="1"/>
  <c r="J44" i="1"/>
  <c r="Y44" i="1"/>
  <c r="Q44" i="1"/>
  <c r="W20" i="1"/>
  <c r="O20" i="1"/>
  <c r="V20" i="1"/>
  <c r="N20" i="1"/>
  <c r="U20" i="1"/>
  <c r="M20" i="1"/>
  <c r="AB20" i="1"/>
  <c r="T20" i="1"/>
  <c r="L20" i="1"/>
  <c r="AA20" i="1"/>
  <c r="S20" i="1"/>
  <c r="K20" i="1"/>
  <c r="Z20" i="1"/>
  <c r="R20" i="1"/>
  <c r="J20" i="1"/>
  <c r="Y20" i="1"/>
  <c r="Q20" i="1"/>
  <c r="P12" i="1"/>
  <c r="Z43" i="1"/>
  <c r="R43" i="1"/>
  <c r="J43" i="1"/>
  <c r="Y43" i="1"/>
  <c r="Q43" i="1"/>
  <c r="X43" i="1"/>
  <c r="P43" i="1"/>
  <c r="W43" i="1"/>
  <c r="O43" i="1"/>
  <c r="V43" i="1"/>
  <c r="N43" i="1"/>
  <c r="U43" i="1"/>
  <c r="M43" i="1"/>
  <c r="AB43" i="1"/>
  <c r="T43" i="1"/>
  <c r="L43" i="1"/>
  <c r="X41" i="1"/>
  <c r="P41" i="1"/>
  <c r="W41" i="1"/>
  <c r="O41" i="1"/>
  <c r="V41" i="1"/>
  <c r="N41" i="1"/>
  <c r="U41" i="1"/>
  <c r="M41" i="1"/>
  <c r="AB41" i="1"/>
  <c r="T41" i="1"/>
  <c r="L41" i="1"/>
  <c r="AA41" i="1"/>
  <c r="S41" i="1"/>
  <c r="K41" i="1"/>
  <c r="Z41" i="1"/>
  <c r="R41" i="1"/>
  <c r="J41" i="1"/>
  <c r="X33" i="1"/>
  <c r="P33" i="1"/>
  <c r="W33" i="1"/>
  <c r="O33" i="1"/>
  <c r="V33" i="1"/>
  <c r="N33" i="1"/>
  <c r="U33" i="1"/>
  <c r="M33" i="1"/>
  <c r="AB33" i="1"/>
  <c r="T33" i="1"/>
  <c r="L33" i="1"/>
  <c r="AA33" i="1"/>
  <c r="S33" i="1"/>
  <c r="K33" i="1"/>
  <c r="Z33" i="1"/>
  <c r="R33" i="1"/>
  <c r="J33" i="1"/>
  <c r="X25" i="1"/>
  <c r="P25" i="1"/>
  <c r="W25" i="1"/>
  <c r="O25" i="1"/>
  <c r="V25" i="1"/>
  <c r="N25" i="1"/>
  <c r="U25" i="1"/>
  <c r="M25" i="1"/>
  <c r="AB25" i="1"/>
  <c r="T25" i="1"/>
  <c r="L25" i="1"/>
  <c r="AA25" i="1"/>
  <c r="S25" i="1"/>
  <c r="K25" i="1"/>
  <c r="Z25" i="1"/>
  <c r="R25" i="1"/>
  <c r="J25" i="1"/>
  <c r="X17" i="1"/>
  <c r="W17" i="1"/>
  <c r="O17" i="1"/>
  <c r="V17" i="1"/>
  <c r="N17" i="1"/>
  <c r="U17" i="1"/>
  <c r="M17" i="1"/>
  <c r="AB17" i="1"/>
  <c r="T17" i="1"/>
  <c r="L17" i="1"/>
  <c r="AA17" i="1"/>
  <c r="S17" i="1"/>
  <c r="K17" i="1"/>
  <c r="Z17" i="1"/>
  <c r="R17" i="1"/>
  <c r="J17" i="1"/>
  <c r="T10" i="1"/>
  <c r="V11" i="1"/>
  <c r="X12" i="1"/>
  <c r="Q14" i="1"/>
  <c r="Y17" i="1"/>
  <c r="M21" i="1"/>
  <c r="AA27" i="1"/>
  <c r="O31" i="1"/>
  <c r="V34" i="1"/>
  <c r="J38" i="1"/>
  <c r="Q41" i="1"/>
  <c r="X44" i="1"/>
  <c r="AA40" i="1"/>
  <c r="S40" i="1"/>
  <c r="K40" i="1"/>
  <c r="Z40" i="1"/>
  <c r="R40" i="1"/>
  <c r="J40" i="1"/>
  <c r="Y40" i="1"/>
  <c r="Q40" i="1"/>
  <c r="X40" i="1"/>
  <c r="P40" i="1"/>
  <c r="W40" i="1"/>
  <c r="O40" i="1"/>
  <c r="V40" i="1"/>
  <c r="N40" i="1"/>
  <c r="U40" i="1"/>
  <c r="M40" i="1"/>
  <c r="AA32" i="1"/>
  <c r="S32" i="1"/>
  <c r="K32" i="1"/>
  <c r="Z32" i="1"/>
  <c r="R32" i="1"/>
  <c r="J32" i="1"/>
  <c r="Y32" i="1"/>
  <c r="Q32" i="1"/>
  <c r="X32" i="1"/>
  <c r="P32" i="1"/>
  <c r="W32" i="1"/>
  <c r="O32" i="1"/>
  <c r="V32" i="1"/>
  <c r="N32" i="1"/>
  <c r="U32" i="1"/>
  <c r="M32" i="1"/>
  <c r="AA24" i="1"/>
  <c r="S24" i="1"/>
  <c r="K24" i="1"/>
  <c r="Z24" i="1"/>
  <c r="R24" i="1"/>
  <c r="J24" i="1"/>
  <c r="Y24" i="1"/>
  <c r="Q24" i="1"/>
  <c r="X24" i="1"/>
  <c r="P24" i="1"/>
  <c r="W24" i="1"/>
  <c r="O24" i="1"/>
  <c r="V24" i="1"/>
  <c r="N24" i="1"/>
  <c r="U24" i="1"/>
  <c r="M24" i="1"/>
  <c r="Z16" i="1"/>
  <c r="R16" i="1"/>
  <c r="J16" i="1"/>
  <c r="Y16" i="1"/>
  <c r="Q16" i="1"/>
  <c r="X16" i="1"/>
  <c r="P16" i="1"/>
  <c r="W16" i="1"/>
  <c r="O16" i="1"/>
  <c r="V16" i="1"/>
  <c r="N16" i="1"/>
  <c r="U16" i="1"/>
  <c r="M16" i="1"/>
  <c r="Z11" i="1"/>
  <c r="L16" i="1"/>
  <c r="N18" i="1"/>
  <c r="AB24" i="1"/>
  <c r="P28" i="1"/>
  <c r="K35" i="1"/>
  <c r="Y41" i="1"/>
  <c r="Y38" i="1"/>
  <c r="Q38" i="1"/>
  <c r="X38" i="1"/>
  <c r="P38" i="1"/>
  <c r="W38" i="1"/>
  <c r="O38" i="1"/>
  <c r="V38" i="1"/>
  <c r="N38" i="1"/>
  <c r="U38" i="1"/>
  <c r="M38" i="1"/>
  <c r="AB38" i="1"/>
  <c r="T38" i="1"/>
  <c r="L38" i="1"/>
  <c r="AA38" i="1"/>
  <c r="S38" i="1"/>
  <c r="K38" i="1"/>
  <c r="Y30" i="1"/>
  <c r="Q30" i="1"/>
  <c r="X30" i="1"/>
  <c r="P30" i="1"/>
  <c r="W30" i="1"/>
  <c r="O30" i="1"/>
  <c r="V30" i="1"/>
  <c r="N30" i="1"/>
  <c r="U30" i="1"/>
  <c r="M30" i="1"/>
  <c r="AB30" i="1"/>
  <c r="T30" i="1"/>
  <c r="L30" i="1"/>
  <c r="AA30" i="1"/>
  <c r="S30" i="1"/>
  <c r="K30" i="1"/>
  <c r="Y22" i="1"/>
  <c r="Q22" i="1"/>
  <c r="X22" i="1"/>
  <c r="P22" i="1"/>
  <c r="W22" i="1"/>
  <c r="O22" i="1"/>
  <c r="V22" i="1"/>
  <c r="N22" i="1"/>
  <c r="U22" i="1"/>
  <c r="M22" i="1"/>
  <c r="AB22" i="1"/>
  <c r="T22" i="1"/>
  <c r="L22" i="1"/>
  <c r="AA22" i="1"/>
  <c r="S22" i="1"/>
  <c r="K22" i="1"/>
  <c r="X14" i="1"/>
  <c r="P14" i="1"/>
  <c r="W14" i="1"/>
  <c r="O14" i="1"/>
  <c r="V14" i="1"/>
  <c r="N14" i="1"/>
  <c r="U14" i="1"/>
  <c r="M14" i="1"/>
  <c r="AB14" i="1"/>
  <c r="T14" i="1"/>
  <c r="L14" i="1"/>
  <c r="AA14" i="1"/>
  <c r="S14" i="1"/>
  <c r="K14" i="1"/>
  <c r="J10" i="1"/>
  <c r="AB10" i="1"/>
  <c r="AB45" i="1"/>
  <c r="T45" i="1"/>
  <c r="L45" i="1"/>
  <c r="AA45" i="1"/>
  <c r="S45" i="1"/>
  <c r="K45" i="1"/>
  <c r="Z45" i="1"/>
  <c r="R45" i="1"/>
  <c r="J45" i="1"/>
  <c r="Y45" i="1"/>
  <c r="Q45" i="1"/>
  <c r="X45" i="1"/>
  <c r="P45" i="1"/>
  <c r="W45" i="1"/>
  <c r="O45" i="1"/>
  <c r="V45" i="1"/>
  <c r="N45" i="1"/>
  <c r="AB37" i="1"/>
  <c r="T37" i="1"/>
  <c r="L37" i="1"/>
  <c r="AA37" i="1"/>
  <c r="S37" i="1"/>
  <c r="K37" i="1"/>
  <c r="Z37" i="1"/>
  <c r="R37" i="1"/>
  <c r="J37" i="1"/>
  <c r="Y37" i="1"/>
  <c r="Q37" i="1"/>
  <c r="X37" i="1"/>
  <c r="P37" i="1"/>
  <c r="W37" i="1"/>
  <c r="O37" i="1"/>
  <c r="V37" i="1"/>
  <c r="N37" i="1"/>
  <c r="AB29" i="1"/>
  <c r="T29" i="1"/>
  <c r="L29" i="1"/>
  <c r="AA29" i="1"/>
  <c r="S29" i="1"/>
  <c r="K29" i="1"/>
  <c r="Z29" i="1"/>
  <c r="R29" i="1"/>
  <c r="J29" i="1"/>
  <c r="Y29" i="1"/>
  <c r="Q29" i="1"/>
  <c r="X29" i="1"/>
  <c r="P29" i="1"/>
  <c r="W29" i="1"/>
  <c r="O29" i="1"/>
  <c r="V29" i="1"/>
  <c r="N29" i="1"/>
  <c r="AB21" i="1"/>
  <c r="T21" i="1"/>
  <c r="L21" i="1"/>
  <c r="AA21" i="1"/>
  <c r="S21" i="1"/>
  <c r="K21" i="1"/>
  <c r="Z21" i="1"/>
  <c r="R21" i="1"/>
  <c r="J21" i="1"/>
  <c r="Y21" i="1"/>
  <c r="Q21" i="1"/>
  <c r="X21" i="1"/>
  <c r="P21" i="1"/>
  <c r="W21" i="1"/>
  <c r="O21" i="1"/>
  <c r="V21" i="1"/>
  <c r="N21" i="1"/>
  <c r="AA13" i="1"/>
  <c r="S13" i="1"/>
  <c r="K13" i="1"/>
  <c r="Z13" i="1"/>
  <c r="R13" i="1"/>
  <c r="J13" i="1"/>
  <c r="Y13" i="1"/>
  <c r="Q13" i="1"/>
  <c r="X13" i="1"/>
  <c r="P13" i="1"/>
  <c r="W13" i="1"/>
  <c r="O13" i="1"/>
  <c r="V13" i="1"/>
  <c r="N13" i="1"/>
  <c r="V12" i="1"/>
  <c r="N12" i="1"/>
  <c r="U12" i="1"/>
  <c r="M12" i="1"/>
  <c r="AB12" i="1"/>
  <c r="T12" i="1"/>
  <c r="L12" i="1"/>
  <c r="Z12" i="1"/>
  <c r="R12" i="1"/>
  <c r="J12" i="1"/>
  <c r="Y12" i="1"/>
  <c r="Q12" i="1"/>
  <c r="U13" i="1"/>
  <c r="AA10" i="1"/>
  <c r="S10" i="1"/>
  <c r="Z10" i="1"/>
  <c r="R10" i="1"/>
  <c r="Y10" i="1"/>
  <c r="Q10" i="1"/>
  <c r="W10" i="1"/>
  <c r="O10" i="1"/>
  <c r="V10" i="1"/>
  <c r="N10" i="1"/>
  <c r="V39" i="1"/>
  <c r="N39" i="1"/>
  <c r="U39" i="1"/>
  <c r="M39" i="1"/>
  <c r="AB39" i="1"/>
  <c r="T39" i="1"/>
  <c r="L39" i="1"/>
  <c r="AA39" i="1"/>
  <c r="S39" i="1"/>
  <c r="K39" i="1"/>
  <c r="Z39" i="1"/>
  <c r="R39" i="1"/>
  <c r="J39" i="1"/>
  <c r="Y39" i="1"/>
  <c r="Q39" i="1"/>
  <c r="X39" i="1"/>
  <c r="P39" i="1"/>
  <c r="V31" i="1"/>
  <c r="N31" i="1"/>
  <c r="U31" i="1"/>
  <c r="M31" i="1"/>
  <c r="AB31" i="1"/>
  <c r="T31" i="1"/>
  <c r="L31" i="1"/>
  <c r="AA31" i="1"/>
  <c r="S31" i="1"/>
  <c r="K31" i="1"/>
  <c r="Z31" i="1"/>
  <c r="R31" i="1"/>
  <c r="J31" i="1"/>
  <c r="Y31" i="1"/>
  <c r="Q31" i="1"/>
  <c r="X31" i="1"/>
  <c r="P31" i="1"/>
  <c r="V23" i="1"/>
  <c r="N23" i="1"/>
  <c r="U23" i="1"/>
  <c r="M23" i="1"/>
  <c r="AB23" i="1"/>
  <c r="T23" i="1"/>
  <c r="L23" i="1"/>
  <c r="AA23" i="1"/>
  <c r="S23" i="1"/>
  <c r="K23" i="1"/>
  <c r="Z23" i="1"/>
  <c r="R23" i="1"/>
  <c r="J23" i="1"/>
  <c r="Y23" i="1"/>
  <c r="Q23" i="1"/>
  <c r="X23" i="1"/>
  <c r="P23" i="1"/>
  <c r="U15" i="1"/>
  <c r="M15" i="1"/>
  <c r="AB15" i="1"/>
  <c r="T15" i="1"/>
  <c r="L15" i="1"/>
  <c r="AA15" i="1"/>
  <c r="S15" i="1"/>
  <c r="K15" i="1"/>
  <c r="Z15" i="1"/>
  <c r="R15" i="1"/>
  <c r="J15" i="1"/>
  <c r="Y15" i="1"/>
  <c r="Q15" i="1"/>
  <c r="X15" i="1"/>
  <c r="P15" i="1"/>
  <c r="J11" i="1"/>
  <c r="X10" i="1"/>
  <c r="AA11" i="1"/>
  <c r="L13" i="1"/>
  <c r="Y14" i="1"/>
  <c r="S16" i="1"/>
  <c r="V18" i="1"/>
  <c r="J22" i="1"/>
  <c r="Q25" i="1"/>
  <c r="X28" i="1"/>
  <c r="L32" i="1"/>
  <c r="S35" i="1"/>
  <c r="Z38" i="1"/>
  <c r="N42" i="1"/>
  <c r="U45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E9" i="1" l="1"/>
  <c r="AE67" i="1" s="1"/>
  <c r="AD9" i="1"/>
  <c r="AD67" i="1" s="1"/>
  <c r="AC9" i="1"/>
  <c r="AC67" i="1" s="1"/>
  <c r="AI9" i="1"/>
  <c r="AI67" i="1" s="1"/>
  <c r="AG9" i="1"/>
  <c r="AG67" i="1" s="1"/>
  <c r="AF9" i="1"/>
  <c r="AF67" i="1" s="1"/>
  <c r="AH9" i="1"/>
  <c r="AH67" i="1" s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K89" i="1" a="1"/>
  <c r="K89" i="1" s="1"/>
  <c r="L89" i="1" a="1"/>
  <c r="L89" i="1" s="1"/>
  <c r="M89" i="1" a="1"/>
  <c r="M89" i="1" s="1"/>
  <c r="N89" i="1" a="1"/>
  <c r="N89" i="1" s="1"/>
  <c r="O89" i="1" a="1"/>
  <c r="O89" i="1" s="1"/>
  <c r="P89" i="1" a="1"/>
  <c r="P89" i="1" s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K92" i="1"/>
  <c r="L92" i="1"/>
  <c r="M92" i="1"/>
  <c r="N92" i="1"/>
  <c r="O92" i="1"/>
  <c r="P92" i="1"/>
  <c r="Q92" i="1"/>
  <c r="R92" i="1"/>
  <c r="R84" i="1" s="1"/>
  <c r="R85" i="1" s="1"/>
  <c r="S92" i="1"/>
  <c r="T92" i="1"/>
  <c r="U92" i="1"/>
  <c r="V92" i="1"/>
  <c r="W92" i="1"/>
  <c r="X92" i="1"/>
  <c r="Y92" i="1"/>
  <c r="Z92" i="1"/>
  <c r="Z84" i="1" s="1"/>
  <c r="Z85" i="1" s="1"/>
  <c r="AA92" i="1"/>
  <c r="AB92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J105" i="1"/>
  <c r="J104" i="1"/>
  <c r="J103" i="1"/>
  <c r="J102" i="1"/>
  <c r="J101" i="1"/>
  <c r="J100" i="1"/>
  <c r="J92" i="1"/>
  <c r="J84" i="1" s="1"/>
  <c r="J85" i="1" s="1"/>
  <c r="J89" i="1" a="1"/>
  <c r="J89" i="1" s="1"/>
  <c r="J88" i="1"/>
  <c r="Z94" i="1" l="1"/>
  <c r="Z95" i="1" s="1"/>
  <c r="R94" i="1"/>
  <c r="R95" i="1" s="1"/>
  <c r="U84" i="1"/>
  <c r="U85" i="1" s="1"/>
  <c r="M84" i="1"/>
  <c r="M85" i="1" s="1"/>
  <c r="AB84" i="1"/>
  <c r="AB85" i="1" s="1"/>
  <c r="L84" i="1"/>
  <c r="L85" i="1" s="1"/>
  <c r="AA84" i="1"/>
  <c r="AA85" i="1" s="1"/>
  <c r="S84" i="1"/>
  <c r="S85" i="1" s="1"/>
  <c r="K84" i="1"/>
  <c r="K85" i="1" s="1"/>
  <c r="T84" i="1"/>
  <c r="T85" i="1" s="1"/>
  <c r="J94" i="1"/>
  <c r="J95" i="1" s="1"/>
  <c r="Y84" i="1"/>
  <c r="Y85" i="1" s="1"/>
  <c r="Q84" i="1"/>
  <c r="Q85" i="1" s="1"/>
  <c r="X84" i="1"/>
  <c r="X85" i="1" s="1"/>
  <c r="P84" i="1"/>
  <c r="P85" i="1" s="1"/>
  <c r="W84" i="1"/>
  <c r="W85" i="1" s="1"/>
  <c r="O84" i="1"/>
  <c r="O85" i="1" s="1"/>
  <c r="V84" i="1"/>
  <c r="V85" i="1" s="1"/>
  <c r="N84" i="1"/>
  <c r="N85" i="1" s="1"/>
  <c r="O71" i="1" a="1"/>
  <c r="O71" i="1" s="1"/>
  <c r="L94" i="1" l="1"/>
  <c r="L95" i="1" s="1"/>
  <c r="AB94" i="1"/>
  <c r="AB95" i="1" s="1"/>
  <c r="M94" i="1"/>
  <c r="M95" i="1" s="1"/>
  <c r="U94" i="1"/>
  <c r="U95" i="1" s="1"/>
  <c r="X94" i="1"/>
  <c r="X95" i="1" s="1"/>
  <c r="P94" i="1"/>
  <c r="P95" i="1" s="1"/>
  <c r="K94" i="1"/>
  <c r="K95" i="1" s="1"/>
  <c r="T94" i="1"/>
  <c r="T95" i="1" s="1"/>
  <c r="O94" i="1"/>
  <c r="O95" i="1" s="1"/>
  <c r="S94" i="1"/>
  <c r="S95" i="1" s="1"/>
  <c r="W94" i="1"/>
  <c r="W95" i="1" s="1"/>
  <c r="AA94" i="1"/>
  <c r="AA95" i="1" s="1"/>
  <c r="N94" i="1"/>
  <c r="N95" i="1" s="1"/>
  <c r="V94" i="1"/>
  <c r="V95" i="1" s="1"/>
  <c r="Q94" i="1"/>
  <c r="Q95" i="1" s="1"/>
  <c r="Y94" i="1"/>
  <c r="Y95" i="1" s="1"/>
  <c r="K71" i="1" a="1"/>
  <c r="K71" i="1" s="1"/>
  <c r="L71" i="1" a="1"/>
  <c r="L71" i="1" s="1"/>
  <c r="M71" i="1" a="1"/>
  <c r="M71" i="1" s="1"/>
  <c r="N71" i="1" a="1"/>
  <c r="N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B72" i="1" a="1"/>
  <c r="AB72" i="1" s="1"/>
  <c r="J71" i="1" a="1"/>
  <c r="J71" i="1" s="1"/>
  <c r="J72" i="1" l="1" a="1"/>
  <c r="J72" i="1" s="1"/>
  <c r="R72" i="1" a="1"/>
  <c r="R72" i="1" s="1"/>
  <c r="Y72" i="1" a="1"/>
  <c r="Y72" i="1" s="1"/>
  <c r="Q72" i="1" a="1"/>
  <c r="Q72" i="1" s="1"/>
  <c r="AA72" i="1" a="1"/>
  <c r="AA72" i="1" s="1"/>
  <c r="J91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J70" i="1"/>
  <c r="P72" i="1" l="1" a="1"/>
  <c r="P72" i="1" s="1"/>
  <c r="Z72" i="1" a="1"/>
  <c r="Z72" i="1" s="1"/>
  <c r="M72" i="1" a="1"/>
  <c r="M72" i="1" s="1"/>
  <c r="U72" i="1" a="1"/>
  <c r="U72" i="1" s="1"/>
  <c r="X72" i="1" a="1"/>
  <c r="X72" i="1" s="1"/>
  <c r="K72" i="1" a="1"/>
  <c r="K72" i="1" s="1"/>
  <c r="S72" i="1" a="1"/>
  <c r="S72" i="1" s="1"/>
  <c r="N72" i="1" a="1"/>
  <c r="N72" i="1" s="1"/>
  <c r="V72" i="1" a="1"/>
  <c r="V72" i="1" s="1"/>
  <c r="L72" i="1" a="1"/>
  <c r="L72" i="1" s="1"/>
  <c r="O72" i="1" a="1"/>
  <c r="O72" i="1" s="1"/>
  <c r="T72" i="1" a="1"/>
  <c r="T72" i="1" s="1"/>
  <c r="W72" i="1" a="1"/>
  <c r="W72" i="1" s="1"/>
  <c r="J69" i="1" l="1"/>
  <c r="H67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I9" i="1"/>
  <c r="J8" i="1"/>
  <c r="K8" i="1" l="1"/>
  <c r="J99" i="1"/>
  <c r="K69" i="1"/>
  <c r="J78" i="1" a="1"/>
  <c r="J78" i="1" s="1"/>
  <c r="J9" i="1"/>
  <c r="J67" i="1" s="1"/>
  <c r="AB9" i="1"/>
  <c r="AB67" i="1" s="1"/>
  <c r="T9" i="1"/>
  <c r="T67" i="1" s="1"/>
  <c r="L9" i="1"/>
  <c r="L67" i="1" s="1"/>
  <c r="W9" i="1"/>
  <c r="W67" i="1" s="1"/>
  <c r="P9" i="1"/>
  <c r="P67" i="1" s="1"/>
  <c r="Z9" i="1"/>
  <c r="Z67" i="1" s="1"/>
  <c r="R9" i="1"/>
  <c r="R67" i="1" s="1"/>
  <c r="X9" i="1"/>
  <c r="X67" i="1" s="1"/>
  <c r="S9" i="1"/>
  <c r="S67" i="1" s="1"/>
  <c r="K9" i="1"/>
  <c r="K67" i="1" s="1"/>
  <c r="M9" i="1"/>
  <c r="M67" i="1" s="1"/>
  <c r="V9" i="1"/>
  <c r="V67" i="1" s="1"/>
  <c r="N9" i="1"/>
  <c r="N67" i="1" s="1"/>
  <c r="O9" i="1"/>
  <c r="O67" i="1" s="1"/>
  <c r="Q9" i="1"/>
  <c r="Q67" i="1" s="1"/>
  <c r="U9" i="1"/>
  <c r="U67" i="1" s="1"/>
  <c r="Y9" i="1"/>
  <c r="Y67" i="1" s="1"/>
  <c r="AA9" i="1"/>
  <c r="AA67" i="1" s="1"/>
  <c r="I67" i="1"/>
  <c r="L69" i="1" l="1"/>
  <c r="K78" i="1" a="1"/>
  <c r="K78" i="1" s="1"/>
  <c r="L8" i="1"/>
  <c r="K99" i="1"/>
  <c r="M8" i="1" l="1"/>
  <c r="L99" i="1"/>
  <c r="M69" i="1"/>
  <c r="L78" i="1" a="1"/>
  <c r="L78" i="1" s="1"/>
  <c r="N69" i="1" l="1"/>
  <c r="M78" i="1" a="1"/>
  <c r="M78" i="1" s="1"/>
  <c r="N8" i="1"/>
  <c r="M99" i="1"/>
  <c r="O8" i="1" l="1"/>
  <c r="N99" i="1"/>
  <c r="O69" i="1"/>
  <c r="N78" i="1" a="1"/>
  <c r="N78" i="1" s="1"/>
  <c r="P69" i="1" l="1"/>
  <c r="O78" i="1" a="1"/>
  <c r="O78" i="1" s="1"/>
  <c r="P8" i="1"/>
  <c r="O99" i="1"/>
  <c r="Q8" i="1" l="1"/>
  <c r="P99" i="1"/>
  <c r="Q69" i="1"/>
  <c r="P78" i="1" a="1"/>
  <c r="P78" i="1" s="1"/>
  <c r="R69" i="1" l="1"/>
  <c r="Q78" i="1" a="1"/>
  <c r="Q78" i="1" s="1"/>
  <c r="R8" i="1"/>
  <c r="Q99" i="1"/>
  <c r="S8" i="1" l="1"/>
  <c r="R99" i="1"/>
  <c r="S69" i="1"/>
  <c r="R78" i="1" a="1"/>
  <c r="R78" i="1" s="1"/>
  <c r="T69" i="1" l="1"/>
  <c r="S78" i="1" a="1"/>
  <c r="S78" i="1" s="1"/>
  <c r="T8" i="1"/>
  <c r="S99" i="1"/>
  <c r="U8" i="1" l="1"/>
  <c r="T99" i="1"/>
  <c r="U69" i="1"/>
  <c r="T78" i="1" a="1"/>
  <c r="T78" i="1" s="1"/>
  <c r="V69" i="1" l="1"/>
  <c r="U78" i="1" a="1"/>
  <c r="U78" i="1" s="1"/>
  <c r="V8" i="1"/>
  <c r="U99" i="1"/>
  <c r="W8" i="1" l="1"/>
  <c r="V99" i="1"/>
  <c r="W69" i="1"/>
  <c r="V78" i="1" a="1"/>
  <c r="V78" i="1" s="1"/>
  <c r="X8" i="1" l="1"/>
  <c r="W99" i="1"/>
  <c r="X69" i="1"/>
  <c r="W78" i="1" a="1"/>
  <c r="W78" i="1" s="1"/>
  <c r="Y69" i="1" l="1"/>
  <c r="X78" i="1" a="1"/>
  <c r="X78" i="1" s="1"/>
  <c r="Y8" i="1"/>
  <c r="X99" i="1"/>
  <c r="Z8" i="1" l="1"/>
  <c r="Y99" i="1"/>
  <c r="Z69" i="1"/>
  <c r="Y78" i="1" a="1"/>
  <c r="Y78" i="1" s="1"/>
  <c r="AA69" i="1" l="1"/>
  <c r="Z78" i="1" a="1"/>
  <c r="Z78" i="1" s="1"/>
  <c r="AA8" i="1"/>
  <c r="Z99" i="1"/>
  <c r="AB69" i="1" l="1"/>
  <c r="AA78" i="1" a="1"/>
  <c r="AA78" i="1" s="1"/>
  <c r="AB8" i="1"/>
  <c r="AA99" i="1"/>
  <c r="AC8" i="1" l="1"/>
  <c r="AB99" i="1"/>
  <c r="AC69" i="1"/>
  <c r="AB78" i="1" a="1"/>
  <c r="AB78" i="1" s="1"/>
  <c r="AC78" i="1" l="1" a="1"/>
  <c r="AC78" i="1" s="1"/>
  <c r="AD69" i="1"/>
  <c r="AC99" i="1"/>
  <c r="AD8" i="1"/>
  <c r="AD99" i="1" l="1"/>
  <c r="AE8" i="1"/>
  <c r="AE69" i="1"/>
  <c r="AD78" i="1" a="1"/>
  <c r="AD78" i="1" s="1"/>
  <c r="AF69" i="1" l="1"/>
  <c r="AE78" i="1" a="1"/>
  <c r="AE78" i="1" s="1"/>
  <c r="AF8" i="1"/>
  <c r="AE99" i="1"/>
  <c r="AG8" i="1" l="1"/>
  <c r="AF99" i="1"/>
  <c r="AF78" i="1" a="1"/>
  <c r="AF78" i="1" s="1"/>
  <c r="AG69" i="1"/>
  <c r="AG78" i="1" l="1" a="1"/>
  <c r="AG78" i="1" s="1"/>
  <c r="AH69" i="1"/>
  <c r="AG99" i="1"/>
  <c r="AH8" i="1"/>
  <c r="AH99" i="1" l="1"/>
  <c r="AI8" i="1"/>
  <c r="AI99" i="1" s="1"/>
  <c r="AH78" i="1" a="1"/>
  <c r="AH78" i="1" s="1"/>
  <c r="AI69" i="1"/>
  <c r="AI78" i="1" s="1" a="1"/>
  <c r="AI7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Matthias Fripp</author>
  </authors>
  <commentList>
    <comment ref="F73" authorId="0" shapeId="0" xr:uid="{79599332-F79D-3442-A762-BC0353E479DC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J73" authorId="0" shapeId="0" xr:uid="{C4464F87-BA6F-1641-ADB7-03AFF9832976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F79" authorId="0" shapeId="0" xr:uid="{7FF212D5-A378-2541-A179-CCF0078297D4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J79" authorId="0" shapeId="0" xr:uid="{399303AB-DE0F-E047-9A5D-625FC4640758}">
      <text>
        <r>
          <rPr>
            <sz val="10"/>
            <color rgb="FF000000"/>
            <rFont val="Tahoma"/>
            <family val="2"/>
          </rPr>
          <t xml:space="preserve">Includes $19,307,327 in generation O&amp;M that is not attributed to any individual plant.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was found as follows: Applying Switch's fixed and variable O&amp;M coefficients to power plants online in 2018, using production data reported on EIA form 923 gives $52,650,458 in expected O&amp;M. However, HECO reported </t>
        </r>
        <r>
          <rPr>
            <sz val="10"/>
            <color rgb="FF000000"/>
            <rFont val="Arial"/>
            <family val="2"/>
          </rPr>
          <t xml:space="preserve">$71,957,785 in non-fuel O&amp;M expenses on FERC Form 1 for 2018. The difference is $19,307,327.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"Existing Plant Data.xlsx" for detailed calculations.</t>
        </r>
      </text>
    </comment>
    <comment ref="F90" authorId="0" shapeId="0" xr:uid="{0110E693-7FE3-4B4C-9D91-78EF1611B028}">
      <text>
        <r>
          <rPr>
            <sz val="10"/>
            <color rgb="FF000000"/>
            <rFont val="Tahoma"/>
            <family val="2"/>
          </rPr>
          <t>This is net of losses in distributed storage.</t>
        </r>
      </text>
    </comment>
    <comment ref="F91" authorId="0" shapeId="0" xr:uid="{F126F14E-1428-4444-BF90-CFF79A5B1E96}">
      <text>
        <r>
          <rPr>
            <sz val="10"/>
            <color rgb="FF000000"/>
            <rFont val="Tahoma"/>
            <family val="2"/>
          </rPr>
          <t>This includes both distributed PV and distributed batteries; we assume distributed batteries have a power rating equal to 0.25x their kWh rating.</t>
        </r>
      </text>
    </comment>
    <comment ref="F100" authorId="0" shapeId="0" xr:uid="{166E0555-6CCF-A44B-96A1-45FDA856073E}">
      <text>
        <r>
          <rPr>
            <sz val="10"/>
            <color rgb="FF000000"/>
            <rFont val="Tahoma"/>
            <family val="2"/>
          </rPr>
          <t xml:space="preserve">None of these categories include storage losses; this makes it easy to calculate RPS compliance as (renewable production) / (all production) without worrying about losses.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<sst xmlns="http://schemas.openxmlformats.org/spreadsheetml/2006/main" count="3626" uniqueCount="118">
  <si>
    <t>Enovation Partners</t>
  </si>
  <si>
    <t>PROPERTY OF ULUPONO INITIATIVE LLC - UNAUTHORIZED COPYING, SHARING OR DISTRIBUTION STRICTLY PROHIBITED</t>
  </si>
  <si>
    <t>$'000</t>
  </si>
  <si>
    <t>Scenario Name</t>
  </si>
  <si>
    <t>MPIR</t>
  </si>
  <si>
    <t>MAJOR PROJECT</t>
  </si>
  <si>
    <t>PROJECT</t>
  </si>
  <si>
    <t>Generation and Energy Storage</t>
  </si>
  <si>
    <t>ERP / IT Systems</t>
  </si>
  <si>
    <t>Distribution Capital</t>
  </si>
  <si>
    <t>Transmission Capital</t>
  </si>
  <si>
    <t>Total</t>
  </si>
  <si>
    <t>Fuel Expense ($'000)</t>
  </si>
  <si>
    <t>Generation O&amp;M ($'000)</t>
  </si>
  <si>
    <t>Transmission O&amp;M ($'000)</t>
  </si>
  <si>
    <t>Distribution O&amp;M ($'000)</t>
  </si>
  <si>
    <t>G&amp;A Expense ($'000)</t>
  </si>
  <si>
    <t>Net Load (GWh)</t>
  </si>
  <si>
    <t>Customer Count</t>
  </si>
  <si>
    <t>Average Residential Use (kWh/month)</t>
  </si>
  <si>
    <t>Distributed Generation (GWh)</t>
  </si>
  <si>
    <t>Distributed Generation Capacity (MW)</t>
  </si>
  <si>
    <t>Scenario Assumptions Instructions</t>
  </si>
  <si>
    <t xml:space="preserve">Scenario Assumptions </t>
  </si>
  <si>
    <t xml:space="preserve">If you require more rows for individual projects, please email Erin Sowerby at erin.sowerby@rolandberger.com </t>
  </si>
  <si>
    <t>Operating Cost Inputs</t>
  </si>
  <si>
    <t>Fill in all sections for Capital Costs, Operating Costs and Operational Assumptions</t>
  </si>
  <si>
    <t>Operational Inputs</t>
  </si>
  <si>
    <t>Do not add or delete rows or columns</t>
  </si>
  <si>
    <t>Provide the name of the scenario in cell C5</t>
  </si>
  <si>
    <t>Regulatory Innovation Simulation Tool</t>
  </si>
  <si>
    <t>Change only cells with a blue font</t>
  </si>
  <si>
    <t>In Column B, identify capital projects that are eligible for MPIR</t>
  </si>
  <si>
    <t>In Column C, identify capital projects that are major projects, defined as multi-year projects where capital will go to CWIP until the last year of capex</t>
  </si>
  <si>
    <t>In Column D, identify the month in service for MPIR projects</t>
  </si>
  <si>
    <t>Capital Expenditures Assumptions</t>
  </si>
  <si>
    <t>General Instructions</t>
  </si>
  <si>
    <t>MPIR Non-Capital Costs ($'000)</t>
  </si>
  <si>
    <t>plant by plant capacity available goes here (MW avail)</t>
  </si>
  <si>
    <t>PPA costs not needed per project, just show capacity each year</t>
  </si>
  <si>
    <t>gross_load</t>
  </si>
  <si>
    <t>system</t>
  </si>
  <si>
    <t>co2_emissions</t>
  </si>
  <si>
    <t>variable_om</t>
  </si>
  <si>
    <t>distributed</t>
  </si>
  <si>
    <t>total_output</t>
  </si>
  <si>
    <t>storage_load</t>
  </si>
  <si>
    <t>renewable_output</t>
  </si>
  <si>
    <t>non_renewable_output</t>
  </si>
  <si>
    <t>fuel_cost</t>
  </si>
  <si>
    <t>fixed_om</t>
  </si>
  <si>
    <t>capital_outlay</t>
  </si>
  <si>
    <t>capacity_retired</t>
  </si>
  <si>
    <t>capacity_in_place</t>
  </si>
  <si>
    <t>capacity_added</t>
  </si>
  <si>
    <t>amortized_cost</t>
  </si>
  <si>
    <t>PPA</t>
  </si>
  <si>
    <t>storage_net_load</t>
  </si>
  <si>
    <t>ppa_cost</t>
  </si>
  <si>
    <t>HECO</t>
  </si>
  <si>
    <t>variable</t>
  </si>
  <si>
    <t>owner</t>
  </si>
  <si>
    <t>SlopedDistPV</t>
  </si>
  <si>
    <t>FlatDistPV</t>
  </si>
  <si>
    <t>DistBattery</t>
  </si>
  <si>
    <t>OnshoreWind</t>
  </si>
  <si>
    <t>OffshoreWind</t>
  </si>
  <si>
    <t>Kalaeloa_CC3</t>
  </si>
  <si>
    <t>Kalaeloa_CC2</t>
  </si>
  <si>
    <t>Kalaeloa_CC1</t>
  </si>
  <si>
    <t>H-Power</t>
  </si>
  <si>
    <t>CentralTrackingPV</t>
  </si>
  <si>
    <t>Battery_Bulk</t>
  </si>
  <si>
    <t>AES</t>
  </si>
  <si>
    <t>PumpedHydro</t>
  </si>
  <si>
    <t>Waiau_9</t>
  </si>
  <si>
    <t>Waiau_8</t>
  </si>
  <si>
    <t>Waiau_7</t>
  </si>
  <si>
    <t>Waiau_6</t>
  </si>
  <si>
    <t>Waiau_10</t>
  </si>
  <si>
    <t>Kahe_6</t>
  </si>
  <si>
    <t>Kahe_5</t>
  </si>
  <si>
    <t>Kahe_4</t>
  </si>
  <si>
    <t>Kahe_3</t>
  </si>
  <si>
    <t>Kahe_2</t>
  </si>
  <si>
    <t>Kahe_1</t>
  </si>
  <si>
    <t>IC_Schofield</t>
  </si>
  <si>
    <t>CIP_CT</t>
  </si>
  <si>
    <t>Airport_DSG</t>
  </si>
  <si>
    <t>gen_tech</t>
  </si>
  <si>
    <t>Utility-owned renewable production</t>
  </si>
  <si>
    <t>Utility-owned non-renewable production</t>
  </si>
  <si>
    <t>PPA renewable production</t>
  </si>
  <si>
    <t>PPA non-renewable production</t>
  </si>
  <si>
    <t>distributed renewable production</t>
  </si>
  <si>
    <t>distributed non-renewable production</t>
  </si>
  <si>
    <t>gen_vintage</t>
  </si>
  <si>
    <t>gen_is_intermittent</t>
  </si>
  <si>
    <t>ev_load</t>
  </si>
  <si>
    <t>Electric Vehicle Load (GWh)</t>
  </si>
  <si>
    <t>Purchased Power Expense - Firm ($'000)</t>
  </si>
  <si>
    <t>Purchased Power Expense - Intermittent ($'000)</t>
  </si>
  <si>
    <t>First-Year Purchased Power Expense ($'000)</t>
  </si>
  <si>
    <t>Utility-Scale Renewable Generation (GWh)</t>
  </si>
  <si>
    <t>YEAR IN SERVICE</t>
  </si>
  <si>
    <t>Utility-Scale Storage Losses (GWh)</t>
  </si>
  <si>
    <t>Gross Load (GWh)</t>
  </si>
  <si>
    <t>CO2 Emissions (1000 metric tons)</t>
  </si>
  <si>
    <t>EV CO2 emissions (1000 metric tons)</t>
  </si>
  <si>
    <t>Emission Intensity (1000 metric tons CO2/GWh)</t>
  </si>
  <si>
    <t>Generation Fixed O&amp;M ($'000)</t>
  </si>
  <si>
    <t>Generation Variable O&amp;M ($'000)</t>
  </si>
  <si>
    <t>Hawaii_Cogen</t>
  </si>
  <si>
    <t>Tesoro_Hawaii</t>
  </si>
  <si>
    <t>Waiau_3</t>
  </si>
  <si>
    <t>Waiau_4</t>
  </si>
  <si>
    <t>Waiau_5</t>
  </si>
  <si>
    <t>Ulupono #2.1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</si>
</sst>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#,##0.000_);\(#,##0.000\)"/>
    <numFmt numFmtId="166" formatCode="0.0%"/>
  </numFmts>
  <fonts count="13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4" fillId="0" borderId="0" xfId="2" applyFont="1"/>
    <xf numFmtId="0" fontId="5" fillId="0" borderId="0" xfId="2" applyFont="1"/>
    <xf numFmtId="0" fontId="6" fillId="0" borderId="1" xfId="2" applyFont="1" applyBorder="1"/>
    <xf numFmtId="0" fontId="4" fillId="0" borderId="0" xfId="2" applyFont="1" applyFill="1"/>
    <xf numFmtId="0" fontId="7" fillId="0" borderId="0" xfId="2" applyFont="1"/>
    <xf numFmtId="0" fontId="7" fillId="0" borderId="1" xfId="2" applyFont="1" applyBorder="1"/>
    <xf numFmtId="0" fontId="7" fillId="0" borderId="1" xfId="2" applyFont="1" applyFill="1" applyBorder="1"/>
    <xf numFmtId="164" fontId="7" fillId="0" borderId="1" xfId="1" applyNumberFormat="1" applyFont="1" applyBorder="1"/>
    <xf numFmtId="0" fontId="8" fillId="0" borderId="0" xfId="2" applyFont="1"/>
    <xf numFmtId="0" fontId="9" fillId="0" borderId="0" xfId="2" applyFont="1"/>
    <xf numFmtId="0" fontId="7" fillId="0" borderId="0" xfId="2" applyFont="1" applyFill="1"/>
    <xf numFmtId="164" fontId="7" fillId="0" borderId="0" xfId="1" applyNumberFormat="1" applyFont="1"/>
    <xf numFmtId="37" fontId="7" fillId="0" borderId="1" xfId="2" applyNumberFormat="1" applyFont="1" applyBorder="1"/>
    <xf numFmtId="164" fontId="8" fillId="0" borderId="0" xfId="1" applyNumberFormat="1" applyFont="1"/>
    <xf numFmtId="164" fontId="7" fillId="0" borderId="0" xfId="1" applyNumberFormat="1" applyFont="1" applyBorder="1"/>
    <xf numFmtId="0" fontId="10" fillId="0" borderId="0" xfId="2" applyFont="1"/>
    <xf numFmtId="0" fontId="3" fillId="0" borderId="0" xfId="2" applyFont="1"/>
    <xf numFmtId="37" fontId="3" fillId="0" borderId="0" xfId="2" applyNumberFormat="1" applyFont="1"/>
    <xf numFmtId="0" fontId="3" fillId="0" borderId="0" xfId="2" applyFont="1" applyAlignment="1">
      <alignment horizontal="center" vertical="center"/>
    </xf>
    <xf numFmtId="0" fontId="3" fillId="0" borderId="0" xfId="3" applyFont="1"/>
    <xf numFmtId="0" fontId="3" fillId="0" borderId="0" xfId="0" applyFont="1"/>
    <xf numFmtId="0" fontId="4" fillId="0" borderId="0" xfId="0" applyFont="1"/>
    <xf numFmtId="0" fontId="3" fillId="0" borderId="0" xfId="2" applyFont="1" applyFill="1"/>
    <xf numFmtId="0" fontId="3" fillId="0" borderId="2" xfId="2" applyFont="1" applyBorder="1" applyAlignment="1">
      <alignment horizontal="center"/>
    </xf>
    <xf numFmtId="0" fontId="3" fillId="2" borderId="3" xfId="2" applyFont="1" applyFill="1" applyBorder="1"/>
    <xf numFmtId="0" fontId="3" fillId="0" borderId="4" xfId="2" applyFont="1" applyBorder="1"/>
    <xf numFmtId="164" fontId="3" fillId="2" borderId="3" xfId="1" applyNumberFormat="1" applyFont="1" applyFill="1" applyBorder="1"/>
    <xf numFmtId="164" fontId="3" fillId="0" borderId="4" xfId="1" applyNumberFormat="1" applyFont="1" applyBorder="1"/>
    <xf numFmtId="164" fontId="3" fillId="0" borderId="0" xfId="1" applyNumberFormat="1" applyFont="1"/>
    <xf numFmtId="0" fontId="3" fillId="0" borderId="0" xfId="1" applyNumberFormat="1" applyFont="1"/>
    <xf numFmtId="0" fontId="7" fillId="3" borderId="1" xfId="2" applyFont="1" applyFill="1" applyBorder="1"/>
    <xf numFmtId="164" fontId="7" fillId="3" borderId="1" xfId="1" applyNumberFormat="1" applyFont="1" applyFill="1" applyBorder="1"/>
    <xf numFmtId="37" fontId="7" fillId="3" borderId="1" xfId="2" applyNumberFormat="1" applyFont="1" applyFill="1" applyBorder="1"/>
    <xf numFmtId="3" fontId="0" fillId="0" borderId="0" xfId="0" applyNumberFormat="1"/>
    <xf numFmtId="165" fontId="7" fillId="3" borderId="1" xfId="1" applyNumberFormat="1" applyFont="1" applyFill="1" applyBorder="1"/>
    <xf numFmtId="11" fontId="0" fillId="0" borderId="0" xfId="0" applyNumberFormat="1"/>
    <xf numFmtId="166" fontId="0" fillId="0" borderId="0" xfId="0" applyNumberFormat="1"/>
  </cellXfs>
  <cellStyles count="5">
    <cellStyle name="Comma" xfId="1" builtinId="3"/>
    <cellStyle name="Normal" xfId="0" builtinId="0"/>
    <cellStyle name="Normal 2" xfId="2" xr:uid="{1DDD3C68-CD72-4C7F-8665-B36BD5589209}"/>
    <cellStyle name="Normal 3" xfId="3" xr:uid="{4B7163EB-8EBA-46D6-88A7-7E0CC3E3F0B9}"/>
    <cellStyle name="Normal 4" xfId="4" xr:uid="{8BE25777-8EFA-1A41-A145-05224F0FE186}"/>
  </cellStyles>
  <dxfs count="0"/>
  <tableStyles count="0" defaultTableStyle="TableStyleMedium2" defaultPivotStyle="PivotStyleLight16"/>
  <colors>
    <mruColors>
      <color rgb="FFE3E3E3"/>
      <color rgb="FF000000"/>
      <color rgb="FF837755"/>
      <color rgb="FF007F3A"/>
      <color rgb="FF7F0000"/>
      <color rgb="FF00BF56"/>
      <color rgb="FFFF0000"/>
      <color rgb="FFC00000"/>
      <color rgb="FF00FF73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Oahu Energy Sources by Year</a:t>
            </a:r>
          </a:p>
        </c:rich>
      </c:tx>
      <c:layout>
        <c:manualLayout>
          <c:xMode val="edge"/>
          <c:yMode val="edge"/>
          <c:x val="0.30137871325164683"/>
          <c:y val="5.865580749071609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582256282552655E-2"/>
          <c:y val="9.1467324290998769E-2"/>
          <c:w val="0.64877302658759139"/>
          <c:h val="0.7569950581084885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'Ulupono #2'!$F$101</c:f>
              <c:strCache>
                <c:ptCount val="1"/>
                <c:pt idx="0">
                  <c:v>Utility-owned non-renewable production</c:v>
                </c:pt>
              </c:strCache>
            </c:strRef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#2'!$J$101:$AB$101</c:f>
              <c:numCache>
                <c:formatCode>_(* #,##0_);_(* \(#,##0\);_(* "-"??_);_(@_)</c:formatCode>
                <c:ptCount val="19"/>
                <c:pt idx="0">
                  <c:v>2985.9650027412163</c:v>
                </c:pt>
                <c:pt idx="1">
                  <c:v>2930.9104885613719</c:v>
                </c:pt>
                <c:pt idx="2">
                  <c:v>2784.6797553214533</c:v>
                </c:pt>
                <c:pt idx="3">
                  <c:v>3066.0656608210534</c:v>
                </c:pt>
                <c:pt idx="4">
                  <c:v>2688.3875348644938</c:v>
                </c:pt>
                <c:pt idx="5">
                  <c:v>2415.8365535766707</c:v>
                </c:pt>
                <c:pt idx="6">
                  <c:v>1805.7586354084983</c:v>
                </c:pt>
                <c:pt idx="7">
                  <c:v>1319.9229982465649</c:v>
                </c:pt>
                <c:pt idx="8">
                  <c:v>976.94730652038663</c:v>
                </c:pt>
                <c:pt idx="9">
                  <c:v>730.71596033568596</c:v>
                </c:pt>
                <c:pt idx="10">
                  <c:v>290.60007087956484</c:v>
                </c:pt>
                <c:pt idx="11">
                  <c:v>260.50394126374681</c:v>
                </c:pt>
                <c:pt idx="12">
                  <c:v>247.43189401743314</c:v>
                </c:pt>
                <c:pt idx="13">
                  <c:v>233.82014360995947</c:v>
                </c:pt>
                <c:pt idx="14">
                  <c:v>228.53664563213931</c:v>
                </c:pt>
                <c:pt idx="15">
                  <c:v>207.60450890128158</c:v>
                </c:pt>
                <c:pt idx="16">
                  <c:v>193.26714514715474</c:v>
                </c:pt>
                <c:pt idx="17">
                  <c:v>190.8331708642086</c:v>
                </c:pt>
                <c:pt idx="18">
                  <c:v>179.38497978096402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33-8748-BF09-D0933C3254A3}"/>
            </c:ext>
          </c:extLst>
        </c:ser>
        <c:ser>
          <c:idx val="3"/>
          <c:order val="1"/>
          <c:tx>
            <c:strRef>
              <c:f>'Ulupono #2'!$F$103</c:f>
              <c:strCache>
                <c:ptCount val="1"/>
                <c:pt idx="0">
                  <c:v>PPA non-renewable production</c:v>
                </c:pt>
              </c:strCache>
            </c:strRef>
          </c:tx>
          <c:spPr>
            <a:solidFill>
              <a:srgbClr val="837755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#2'!$J$103:$AB$103</c:f>
              <c:numCache>
                <c:formatCode>_(* #,##0_);_(* \(#,##0\);_(* "-"??_);_(@_)</c:formatCode>
                <c:ptCount val="19"/>
                <c:pt idx="0">
                  <c:v>2577.0863349403826</c:v>
                </c:pt>
                <c:pt idx="1">
                  <c:v>2648.5882491704979</c:v>
                </c:pt>
                <c:pt idx="2">
                  <c:v>2585.7906140050241</c:v>
                </c:pt>
                <c:pt idx="3">
                  <c:v>2068.3039999999992</c:v>
                </c:pt>
                <c:pt idx="4">
                  <c:v>2068.3039999999992</c:v>
                </c:pt>
                <c:pt idx="5">
                  <c:v>2068.3039999999992</c:v>
                </c:pt>
                <c:pt idx="6">
                  <c:v>2016.612213296562</c:v>
                </c:pt>
                <c:pt idx="7">
                  <c:v>1937.9635794048991</c:v>
                </c:pt>
                <c:pt idx="8">
                  <c:v>1795.070425605787</c:v>
                </c:pt>
                <c:pt idx="9">
                  <c:v>1709.2257504942299</c:v>
                </c:pt>
                <c:pt idx="10">
                  <c:v>1537.5557245303544</c:v>
                </c:pt>
                <c:pt idx="11">
                  <c:v>1522.084491964484</c:v>
                </c:pt>
                <c:pt idx="12">
                  <c:v>1474.790629683511</c:v>
                </c:pt>
                <c:pt idx="13">
                  <c:v>1472.3097242711031</c:v>
                </c:pt>
                <c:pt idx="14">
                  <c:v>1435.9221679845809</c:v>
                </c:pt>
                <c:pt idx="15">
                  <c:v>1425.7750903295062</c:v>
                </c:pt>
                <c:pt idx="16">
                  <c:v>1414.1240611959968</c:v>
                </c:pt>
                <c:pt idx="17">
                  <c:v>1398.5088531186839</c:v>
                </c:pt>
                <c:pt idx="18">
                  <c:v>1396.9686365269704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33-8748-BF09-D0933C3254A3}"/>
            </c:ext>
          </c:extLst>
        </c:ser>
        <c:ser>
          <c:idx val="5"/>
          <c:order val="2"/>
          <c:tx>
            <c:strRef>
              <c:f>'Ulupono #2'!$F$105</c:f>
              <c:strCache>
                <c:ptCount val="1"/>
                <c:pt idx="0">
                  <c:v>distributed non-renewable production</c:v>
                </c:pt>
              </c:strCache>
            </c:strRef>
          </c:tx>
          <c:spPr>
            <a:solidFill>
              <a:srgbClr val="E3E3E3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#2'!$J$105:$AB$105</c:f>
              <c:numCache>
                <c:formatCode>_(* #,##0_);_(* \(#,##0\);_(* "-"??_);_(@_)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33-8748-BF09-D0933C3254A3}"/>
            </c:ext>
          </c:extLst>
        </c:ser>
        <c:ser>
          <c:idx val="0"/>
          <c:order val="3"/>
          <c:tx>
            <c:strRef>
              <c:f>'Ulupono #2'!$F$100</c:f>
              <c:strCache>
                <c:ptCount val="1"/>
                <c:pt idx="0">
                  <c:v>Utility-owned renewable production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#2'!$J$100:$AB$100</c:f>
              <c:numCache>
                <c:formatCode>_(* #,##0_);_(* \(#,##0\);_(* "-"??_);_(@_)</c:formatCode>
                <c:ptCount val="19"/>
                <c:pt idx="0">
                  <c:v>1.1606497936692537</c:v>
                </c:pt>
                <c:pt idx="1">
                  <c:v>0</c:v>
                </c:pt>
                <c:pt idx="2">
                  <c:v>0</c:v>
                </c:pt>
                <c:pt idx="3">
                  <c:v>0.37374326748515602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0.63236730068163405</c:v>
                </c:pt>
                <c:pt idx="8">
                  <c:v>1.25527274649022</c:v>
                </c:pt>
                <c:pt idx="9">
                  <c:v>1.4703433289851839</c:v>
                </c:pt>
                <c:pt idx="10">
                  <c:v>0</c:v>
                </c:pt>
                <c:pt idx="11">
                  <c:v>0</c:v>
                </c:pt>
                <c:pt idx="12">
                  <c:v>7.7271814796508909E-2</c:v>
                </c:pt>
                <c:pt idx="13">
                  <c:v>0</c:v>
                </c:pt>
                <c:pt idx="14">
                  <c:v>0</c:v>
                </c:pt>
                <c:pt idx="15">
                  <c:v>0.52455974511778802</c:v>
                </c:pt>
                <c:pt idx="16">
                  <c:v>0.38427634315518899</c:v>
                </c:pt>
                <c:pt idx="17">
                  <c:v>0.72803752633129004</c:v>
                </c:pt>
                <c:pt idx="18">
                  <c:v>0.98275962590025101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33-8748-BF09-D0933C3254A3}"/>
            </c:ext>
          </c:extLst>
        </c:ser>
        <c:ser>
          <c:idx val="2"/>
          <c:order val="4"/>
          <c:tx>
            <c:strRef>
              <c:f>'Ulupono #2'!$F$102</c:f>
              <c:strCache>
                <c:ptCount val="1"/>
                <c:pt idx="0">
                  <c:v>PPA renewable production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#2'!$J$102:$AB$102</c:f>
              <c:numCache>
                <c:formatCode>_(* #,##0_);_(* \(#,##0\);_(* "-"??_);_(@_)</c:formatCode>
                <c:ptCount val="19"/>
                <c:pt idx="0">
                  <c:v>1216.8505538963666</c:v>
                </c:pt>
                <c:pt idx="1">
                  <c:v>1172.8939296788017</c:v>
                </c:pt>
                <c:pt idx="2">
                  <c:v>1434.9242075808236</c:v>
                </c:pt>
                <c:pt idx="3">
                  <c:v>1723.0867044395484</c:v>
                </c:pt>
                <c:pt idx="4">
                  <c:v>2146.9196108671204</c:v>
                </c:pt>
                <c:pt idx="5">
                  <c:v>2509.8365722665144</c:v>
                </c:pt>
                <c:pt idx="6">
                  <c:v>3169.6575290806863</c:v>
                </c:pt>
                <c:pt idx="7">
                  <c:v>3784.5736642393117</c:v>
                </c:pt>
                <c:pt idx="8">
                  <c:v>4356.174426408681</c:v>
                </c:pt>
                <c:pt idx="9">
                  <c:v>4867.9925846795932</c:v>
                </c:pt>
                <c:pt idx="10">
                  <c:v>5555.3229710020651</c:v>
                </c:pt>
                <c:pt idx="11">
                  <c:v>5616.6915439794429</c:v>
                </c:pt>
                <c:pt idx="12">
                  <c:v>5659.8791913244204</c:v>
                </c:pt>
                <c:pt idx="13">
                  <c:v>5721.9392874656378</c:v>
                </c:pt>
                <c:pt idx="14">
                  <c:v>5772.1728731383018</c:v>
                </c:pt>
                <c:pt idx="15">
                  <c:v>5813.3224303815632</c:v>
                </c:pt>
                <c:pt idx="16">
                  <c:v>5897.9042285640708</c:v>
                </c:pt>
                <c:pt idx="17">
                  <c:v>5904.8491369086732</c:v>
                </c:pt>
                <c:pt idx="18">
                  <c:v>5987.0150674131255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33-8748-BF09-D0933C3254A3}"/>
            </c:ext>
          </c:extLst>
        </c:ser>
        <c:ser>
          <c:idx val="4"/>
          <c:order val="5"/>
          <c:tx>
            <c:strRef>
              <c:f>'Ulupono #2'!$F$104</c:f>
              <c:strCache>
                <c:ptCount val="1"/>
                <c:pt idx="0">
                  <c:v>distributed renewable production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'Ulupono #2'!$J$99:$AB$99</c:f>
              <c:numCache>
                <c:formatCode>General</c:formatCode>
                <c:ptCount val="1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</c:numCache>
            </c:numRef>
          </c:cat>
          <c:val>
            <c:numRef>
              <c:f>'Ulupono #2'!$J$104:$AB$104</c:f>
              <c:numCache>
                <c:formatCode>_(* #,##0_);_(* \(#,##0\);_(* "-"??_);_(@_)</c:formatCode>
                <c:ptCount val="19"/>
                <c:pt idx="0">
                  <c:v>1166.1536553163583</c:v>
                </c:pt>
                <c:pt idx="1">
                  <c:v>1218.3198150634121</c:v>
                </c:pt>
                <c:pt idx="2">
                  <c:v>1258.6066289146374</c:v>
                </c:pt>
                <c:pt idx="3">
                  <c:v>1292.5704151263321</c:v>
                </c:pt>
                <c:pt idx="4">
                  <c:v>1333.382347694296</c:v>
                </c:pt>
                <c:pt idx="5">
                  <c:v>1376.3774455380203</c:v>
                </c:pt>
                <c:pt idx="6">
                  <c:v>1422.1408323063076</c:v>
                </c:pt>
                <c:pt idx="7">
                  <c:v>1432.2262618300572</c:v>
                </c:pt>
                <c:pt idx="8">
                  <c:v>1400.249710569499</c:v>
                </c:pt>
                <c:pt idx="9">
                  <c:v>1317.2624257567911</c:v>
                </c:pt>
                <c:pt idx="10">
                  <c:v>1351.4440800230232</c:v>
                </c:pt>
                <c:pt idx="11">
                  <c:v>1394.719907622298</c:v>
                </c:pt>
                <c:pt idx="12">
                  <c:v>1449.2185416808395</c:v>
                </c:pt>
                <c:pt idx="13">
                  <c:v>1496.706409376997</c:v>
                </c:pt>
                <c:pt idx="14">
                  <c:v>1547.3109581673291</c:v>
                </c:pt>
                <c:pt idx="15">
                  <c:v>1604.287462494392</c:v>
                </c:pt>
                <c:pt idx="16">
                  <c:v>1619.9720883836465</c:v>
                </c:pt>
                <c:pt idx="17">
                  <c:v>1714.8572238307997</c:v>
                </c:pt>
                <c:pt idx="18">
                  <c:v>1733.19746899558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33-8748-BF09-D0933C32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88412688"/>
        <c:axId val="88481440"/>
      </c:barChart>
      <c:catAx>
        <c:axId val="884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81440"/>
        <c:crosses val="autoZero"/>
        <c:auto val="1"/>
        <c:lblAlgn val="ctr"/>
        <c:lblOffset val="100"/>
        <c:noMultiLvlLbl val="0"/>
      </c:catAx>
      <c:valAx>
        <c:axId val="8848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28838209102247"/>
          <c:y val="0.1665314581025493"/>
          <c:w val="0.20821502577726553"/>
          <c:h val="0.697951457469805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22930</xdr:colOff>
      <xdr:row>106</xdr:row>
      <xdr:rowOff>171096</xdr:rowOff>
    </xdr:from>
    <xdr:to>
      <xdr:col>16</xdr:col>
      <xdr:colOff>737306</xdr:colOff>
      <xdr:row>128</xdr:row>
      <xdr:rowOff>155221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7AD7F1-C4EE-3249-9C5D-7E4498666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ovationpartners.sharepoint.com/ep/Delivery/Delivery/Solar%20Turbines/ST001/Solar%20Turbines_Energy%20Storage%20Forecast%2020170831_vF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709972/Documents/Ulupono/Model%20WIP/1155486_1_2019.10.25_v2_PBR%20RIST%20Model%20(Pre-Final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ias/Library/Containers/com.microsoft.Excel/Data/Documents/C:\Users\M709972\Documents\Ulupono\Model%20WIP\1155486_1_2019.10.25_v2_PBR%20RIST%20Model%20(Pre-Fi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Charts"/>
      <sheetName val="Forecast_Wholesale"/>
      <sheetName val="Forecast_Renewables Integration"/>
      <sheetName val="Forecast_T&amp;D"/>
      <sheetName val="Forecast_C&amp;I Demand Mgmt."/>
      <sheetName val="Assumptions&gt;&gt;"/>
      <sheetName val="Market Size"/>
      <sheetName val="Total Available Market"/>
      <sheetName val="Market Revenue"/>
      <sheetName val="Technology &amp; Use Case"/>
      <sheetName val="Country Inputs&gt;&gt;"/>
      <sheetName val="Data Input_UK"/>
      <sheetName val="Data Input_Australia"/>
      <sheetName val="Data Input_Germany"/>
      <sheetName val="Pro Formas&gt;&gt;"/>
      <sheetName val="T&amp;D"/>
      <sheetName val="Renewables Integration"/>
      <sheetName val="C&amp;I Demand Mgmt."/>
      <sheetName val="Wholesale"/>
      <sheetName val="Data&gt;&gt;"/>
      <sheetName val="Installed Base-Pipeline"/>
      <sheetName val="Fuel &amp; Electricity"/>
      <sheetName val="Tariff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0">
          <cell r="H90">
            <v>1</v>
          </cell>
          <cell r="I90">
            <v>2</v>
          </cell>
          <cell r="J90">
            <v>3</v>
          </cell>
          <cell r="K90">
            <v>4</v>
          </cell>
          <cell r="L90">
            <v>5</v>
          </cell>
          <cell r="M90">
            <v>6</v>
          </cell>
          <cell r="N90">
            <v>7</v>
          </cell>
          <cell r="O90">
            <v>8</v>
          </cell>
          <cell r="P90">
            <v>9</v>
          </cell>
          <cell r="Q90">
            <v>10</v>
          </cell>
          <cell r="R90">
            <v>11</v>
          </cell>
          <cell r="S90">
            <v>12</v>
          </cell>
          <cell r="T90">
            <v>13</v>
          </cell>
          <cell r="U90">
            <v>14</v>
          </cell>
          <cell r="V90">
            <v>15</v>
          </cell>
          <cell r="W90">
            <v>16</v>
          </cell>
          <cell r="X90">
            <v>17</v>
          </cell>
          <cell r="Y90">
            <v>18</v>
          </cell>
          <cell r="Z90">
            <v>19</v>
          </cell>
          <cell r="AA90">
            <v>20</v>
          </cell>
          <cell r="AB90">
            <v>21</v>
          </cell>
          <cell r="AC90">
            <v>22</v>
          </cell>
          <cell r="AD90">
            <v>23</v>
          </cell>
          <cell r="AE90">
            <v>24</v>
          </cell>
          <cell r="AF90">
            <v>25</v>
          </cell>
          <cell r="AG90">
            <v>26</v>
          </cell>
          <cell r="AH90">
            <v>27</v>
          </cell>
          <cell r="AI90">
            <v>28</v>
          </cell>
          <cell r="AJ90">
            <v>29</v>
          </cell>
          <cell r="AK90">
            <v>30</v>
          </cell>
        </row>
        <row r="119">
          <cell r="E119" t="str">
            <v>C&amp;I Demand Mgmt.</v>
          </cell>
          <cell r="H119">
            <v>4.5105998759886655E-2</v>
          </cell>
          <cell r="I119">
            <v>0.10818288466181715</v>
          </cell>
          <cell r="J119">
            <v>0.18939090044862514</v>
          </cell>
          <cell r="K119">
            <v>0.28571428571428575</v>
          </cell>
          <cell r="L119">
            <v>0.39099131515943186</v>
          </cell>
          <cell r="M119">
            <v>0.49729362048943343</v>
          </cell>
          <cell r="N119">
            <v>0.59708288193943015</v>
          </cell>
          <cell r="O119">
            <v>0.68500221152755236</v>
          </cell>
          <cell r="P119">
            <v>0.75853043525963104</v>
          </cell>
          <cell r="Q119">
            <v>0.81757447619364365</v>
          </cell>
          <cell r="R119">
            <v>0.86357552347183375</v>
          </cell>
          <cell r="S119">
            <v>0.89865070972393979</v>
          </cell>
          <cell r="T119">
            <v>0.92500406808270252</v>
          </cell>
          <cell r="U119">
            <v>0.94461518826510371</v>
          </cell>
          <cell r="V119">
            <v>0.95912352302657899</v>
          </cell>
          <cell r="W119">
            <v>0.9698221247320612</v>
          </cell>
          <cell r="X119">
            <v>0.97770026283051781</v>
          </cell>
          <cell r="Y119">
            <v>0.98350047721855449</v>
          </cell>
          <cell r="Z119">
            <v>0.98777357479197925</v>
          </cell>
          <cell r="AA119">
            <v>0.99092528515568623</v>
          </cell>
          <cell r="AB119">
            <v>0.99325333433720042</v>
          </cell>
          <cell r="AC119">
            <v>0.99497582590653166</v>
          </cell>
          <cell r="AD119">
            <v>0.99625249004815353</v>
          </cell>
          <cell r="AE119">
            <v>0.99720038194956495</v>
          </cell>
          <cell r="AF119">
            <v>0.99790538924372041</v>
          </cell>
          <cell r="AG119">
            <v>0.99843063161977252</v>
          </cell>
          <cell r="AH119">
            <v>0.99882258024906045</v>
          </cell>
          <cell r="AI119">
            <v>0.99911551437285973</v>
          </cell>
          <cell r="AJ119">
            <v>0.99933476898680462</v>
          </cell>
          <cell r="AK119">
            <v>0.99949910462425395</v>
          </cell>
        </row>
        <row r="120">
          <cell r="E120" t="str">
            <v>Peaker Replacement</v>
          </cell>
          <cell r="H120">
            <v>2.9576516377766593E-2</v>
          </cell>
          <cell r="I120">
            <v>7.0113852883184058E-2</v>
          </cell>
          <cell r="J120">
            <v>0.12196937232490973</v>
          </cell>
          <cell r="K120">
            <v>0.18387879453411046</v>
          </cell>
          <cell r="L120">
            <v>0.2529395040647972</v>
          </cell>
          <cell r="M120">
            <v>0.32526512790340362</v>
          </cell>
          <cell r="N120">
            <v>0.39703066485852756</v>
          </cell>
          <cell r="O120">
            <v>0.46534397502792224</v>
          </cell>
          <cell r="P120">
            <v>0.52856528551655246</v>
          </cell>
          <cell r="Q120">
            <v>0.58611786029304347</v>
          </cell>
          <cell r="R120">
            <v>0.63807871072525857</v>
          </cell>
          <cell r="S120">
            <v>0.68480537314661261</v>
          </cell>
          <cell r="T120">
            <v>0.72670571858933863</v>
          </cell>
          <cell r="U120">
            <v>0.76414288674617459</v>
          </cell>
          <cell r="V120">
            <v>0.79742377710178469</v>
          </cell>
          <cell r="W120">
            <v>0.82682195824787352</v>
          </cell>
          <cell r="X120">
            <v>0.85260415349122542</v>
          </cell>
          <cell r="Y120">
            <v>0.8750469233875644</v>
          </cell>
          <cell r="Z120">
            <v>0.89444140815160611</v>
          </cell>
          <cell r="AA120">
            <v>0.9110892297370552</v>
          </cell>
          <cell r="AB120">
            <v>0.92529389441086396</v>
          </cell>
          <cell r="AC120">
            <v>0.93735128590568983</v>
          </cell>
          <cell r="AD120">
            <v>0.94754148085771372</v>
          </cell>
          <cell r="AE120">
            <v>0.95612288177482108</v>
          </cell>
          <cell r="AF120">
            <v>0.96332880851393665</v>
          </cell>
          <cell r="AG120">
            <v>0.96936621968275305</v>
          </cell>
          <cell r="AH120">
            <v>0.97441605169281442</v>
          </cell>
          <cell r="AI120">
            <v>0.97863465343684208</v>
          </cell>
          <cell r="AJ120">
            <v>0.98215587046770936</v>
          </cell>
          <cell r="AK120">
            <v>0.9850934369364488</v>
          </cell>
        </row>
        <row r="121">
          <cell r="E121" t="str">
            <v>T&amp;D</v>
          </cell>
          <cell r="H121">
            <v>2.9576516377766593E-2</v>
          </cell>
          <cell r="I121">
            <v>7.0113852883184058E-2</v>
          </cell>
          <cell r="J121">
            <v>0.12196937232490973</v>
          </cell>
          <cell r="K121">
            <v>0.18387879453411046</v>
          </cell>
          <cell r="L121">
            <v>0.2529395040647972</v>
          </cell>
          <cell r="M121">
            <v>0.32526512790340362</v>
          </cell>
          <cell r="N121">
            <v>0.39703066485852756</v>
          </cell>
          <cell r="O121">
            <v>0.46534397502792224</v>
          </cell>
          <cell r="P121">
            <v>0.52856528551655246</v>
          </cell>
          <cell r="Q121">
            <v>0.58611786029304347</v>
          </cell>
          <cell r="R121">
            <v>0.63807871072525857</v>
          </cell>
          <cell r="S121">
            <v>0.68480537314661261</v>
          </cell>
          <cell r="T121">
            <v>0.72670571858933863</v>
          </cell>
          <cell r="U121">
            <v>0.76414288674617459</v>
          </cell>
          <cell r="V121">
            <v>0.79742377710178469</v>
          </cell>
          <cell r="W121">
            <v>0.82682195824787352</v>
          </cell>
          <cell r="X121">
            <v>0.85260415349122542</v>
          </cell>
          <cell r="Y121">
            <v>0.8750469233875644</v>
          </cell>
          <cell r="Z121">
            <v>0.89444140815160611</v>
          </cell>
          <cell r="AA121">
            <v>0.9110892297370552</v>
          </cell>
          <cell r="AB121">
            <v>0.92529389441086396</v>
          </cell>
          <cell r="AC121">
            <v>0.93735128590568983</v>
          </cell>
          <cell r="AD121">
            <v>0.94754148085771372</v>
          </cell>
          <cell r="AE121">
            <v>0.95612288177482108</v>
          </cell>
          <cell r="AF121">
            <v>0.96332880851393665</v>
          </cell>
          <cell r="AG121">
            <v>0.96936621968275305</v>
          </cell>
          <cell r="AH121">
            <v>0.97441605169281442</v>
          </cell>
          <cell r="AI121">
            <v>0.97863465343684208</v>
          </cell>
          <cell r="AJ121">
            <v>0.98215587046770936</v>
          </cell>
          <cell r="AK121">
            <v>0.9850934369364488</v>
          </cell>
        </row>
        <row r="122">
          <cell r="E122" t="str">
            <v>Renewables Integration</v>
          </cell>
          <cell r="H122">
            <v>2.9576516377766593E-2</v>
          </cell>
          <cell r="I122">
            <v>7.0113852883184058E-2</v>
          </cell>
          <cell r="J122">
            <v>0.12196937232490973</v>
          </cell>
          <cell r="K122">
            <v>0.18387879453411046</v>
          </cell>
          <cell r="L122">
            <v>0.2529395040647972</v>
          </cell>
          <cell r="M122">
            <v>0.32526512790340362</v>
          </cell>
          <cell r="N122">
            <v>0.39703066485852756</v>
          </cell>
          <cell r="O122">
            <v>0.46534397502792224</v>
          </cell>
          <cell r="P122">
            <v>0.52856528551655246</v>
          </cell>
          <cell r="Q122">
            <v>0.58611786029304347</v>
          </cell>
          <cell r="R122">
            <v>0.63807871072525857</v>
          </cell>
          <cell r="S122">
            <v>0.68480537314661261</v>
          </cell>
          <cell r="T122">
            <v>0.72670571858933863</v>
          </cell>
          <cell r="U122">
            <v>0.76414288674617459</v>
          </cell>
          <cell r="V122">
            <v>0.79742377710178469</v>
          </cell>
          <cell r="W122">
            <v>0.82682195824787352</v>
          </cell>
          <cell r="X122">
            <v>0.85260415349122542</v>
          </cell>
          <cell r="Y122">
            <v>0.8750469233875644</v>
          </cell>
          <cell r="Z122">
            <v>0.89444140815160611</v>
          </cell>
          <cell r="AA122">
            <v>0.9110892297370552</v>
          </cell>
          <cell r="AB122">
            <v>0.92529389441086396</v>
          </cell>
          <cell r="AC122">
            <v>0.93735128590568983</v>
          </cell>
          <cell r="AD122">
            <v>0.94754148085771372</v>
          </cell>
          <cell r="AE122">
            <v>0.95612288177482108</v>
          </cell>
          <cell r="AF122">
            <v>0.96332880851393665</v>
          </cell>
          <cell r="AG122">
            <v>0.96936621968275305</v>
          </cell>
          <cell r="AH122">
            <v>0.97441605169281442</v>
          </cell>
          <cell r="AI122">
            <v>0.97863465343684208</v>
          </cell>
          <cell r="AJ122">
            <v>0.98215587046770936</v>
          </cell>
          <cell r="AK122">
            <v>0.9850934369364488</v>
          </cell>
        </row>
      </sheetData>
      <sheetData sheetId="9">
        <row r="124">
          <cell r="C124" t="str">
            <v>High</v>
          </cell>
          <cell r="D124" t="str">
            <v>Commercial</v>
          </cell>
          <cell r="E124" t="str">
            <v>CAISO</v>
          </cell>
          <cell r="G124" t="str">
            <v>TWh</v>
          </cell>
        </row>
        <row r="125">
          <cell r="C125" t="str">
            <v>High</v>
          </cell>
          <cell r="D125" t="str">
            <v>Commercial</v>
          </cell>
          <cell r="E125" t="str">
            <v>ERCOT</v>
          </cell>
          <cell r="G125" t="str">
            <v>TWh</v>
          </cell>
        </row>
        <row r="126">
          <cell r="C126" t="str">
            <v>High</v>
          </cell>
          <cell r="D126" t="str">
            <v>Commercial</v>
          </cell>
          <cell r="E126" t="str">
            <v>ISONE</v>
          </cell>
          <cell r="G126" t="str">
            <v>TWh</v>
          </cell>
        </row>
        <row r="127">
          <cell r="C127" t="str">
            <v>High</v>
          </cell>
          <cell r="D127" t="str">
            <v>Commercial</v>
          </cell>
          <cell r="E127" t="str">
            <v>MISO</v>
          </cell>
          <cell r="G127" t="str">
            <v>TWh</v>
          </cell>
        </row>
        <row r="128">
          <cell r="C128" t="str">
            <v>High</v>
          </cell>
          <cell r="D128" t="str">
            <v>Commercial</v>
          </cell>
          <cell r="E128" t="str">
            <v>NYISO</v>
          </cell>
          <cell r="G128" t="str">
            <v>TWh</v>
          </cell>
        </row>
        <row r="129">
          <cell r="C129" t="str">
            <v>High</v>
          </cell>
          <cell r="D129" t="str">
            <v>Commercial</v>
          </cell>
          <cell r="E129" t="str">
            <v>PJM</v>
          </cell>
          <cell r="G129" t="str">
            <v>TWh</v>
          </cell>
        </row>
        <row r="130">
          <cell r="C130" t="str">
            <v>High</v>
          </cell>
          <cell r="D130" t="str">
            <v>Commercial</v>
          </cell>
          <cell r="E130" t="str">
            <v>SOUTHEAST</v>
          </cell>
          <cell r="G130" t="str">
            <v>TWh</v>
          </cell>
        </row>
        <row r="131">
          <cell r="C131" t="str">
            <v>High</v>
          </cell>
          <cell r="D131" t="str">
            <v>Commercial</v>
          </cell>
          <cell r="E131" t="str">
            <v>SPP</v>
          </cell>
          <cell r="G131" t="str">
            <v>TWh</v>
          </cell>
        </row>
        <row r="132">
          <cell r="C132" t="str">
            <v>High</v>
          </cell>
          <cell r="D132" t="str">
            <v>Commercial</v>
          </cell>
          <cell r="E132" t="str">
            <v>WECC (Non-CA)</v>
          </cell>
          <cell r="G132" t="str">
            <v>TWh</v>
          </cell>
        </row>
        <row r="133">
          <cell r="C133" t="str">
            <v>High</v>
          </cell>
          <cell r="D133" t="str">
            <v>Industrial</v>
          </cell>
          <cell r="E133" t="str">
            <v>CAISO</v>
          </cell>
          <cell r="G133" t="str">
            <v>TWh</v>
          </cell>
        </row>
        <row r="134">
          <cell r="C134" t="str">
            <v>High</v>
          </cell>
          <cell r="D134" t="str">
            <v>Industrial</v>
          </cell>
          <cell r="E134" t="str">
            <v>ERCOT</v>
          </cell>
          <cell r="G134" t="str">
            <v>TWh</v>
          </cell>
        </row>
        <row r="135">
          <cell r="C135" t="str">
            <v>High</v>
          </cell>
          <cell r="D135" t="str">
            <v>Industrial</v>
          </cell>
          <cell r="E135" t="str">
            <v>ISONE</v>
          </cell>
          <cell r="G135" t="str">
            <v>TWh</v>
          </cell>
        </row>
        <row r="136">
          <cell r="C136" t="str">
            <v>High</v>
          </cell>
          <cell r="D136" t="str">
            <v>Industrial</v>
          </cell>
          <cell r="E136" t="str">
            <v>MISO</v>
          </cell>
          <cell r="G136" t="str">
            <v>TWh</v>
          </cell>
        </row>
        <row r="137">
          <cell r="C137" t="str">
            <v>High</v>
          </cell>
          <cell r="D137" t="str">
            <v>Industrial</v>
          </cell>
          <cell r="E137" t="str">
            <v>NYISO</v>
          </cell>
          <cell r="G137" t="str">
            <v>TWh</v>
          </cell>
        </row>
        <row r="138">
          <cell r="C138" t="str">
            <v>High</v>
          </cell>
          <cell r="D138" t="str">
            <v>Industrial</v>
          </cell>
          <cell r="E138" t="str">
            <v>PJM</v>
          </cell>
          <cell r="G138" t="str">
            <v>TWh</v>
          </cell>
        </row>
        <row r="139">
          <cell r="C139" t="str">
            <v>High</v>
          </cell>
          <cell r="D139" t="str">
            <v>Industrial</v>
          </cell>
          <cell r="E139" t="str">
            <v>SOUTHEAST</v>
          </cell>
          <cell r="G139" t="str">
            <v>TWh</v>
          </cell>
        </row>
        <row r="140">
          <cell r="C140" t="str">
            <v>High</v>
          </cell>
          <cell r="D140" t="str">
            <v>Industrial</v>
          </cell>
          <cell r="E140" t="str">
            <v>SPP</v>
          </cell>
          <cell r="G140" t="str">
            <v>TWh</v>
          </cell>
        </row>
        <row r="141">
          <cell r="C141" t="str">
            <v>High</v>
          </cell>
          <cell r="D141" t="str">
            <v>Industrial</v>
          </cell>
          <cell r="E141" t="str">
            <v>WECC (Non-CA)</v>
          </cell>
          <cell r="G141" t="str">
            <v>TWh</v>
          </cell>
        </row>
        <row r="142">
          <cell r="C142" t="str">
            <v>High</v>
          </cell>
          <cell r="D142" t="str">
            <v>Residential</v>
          </cell>
          <cell r="E142" t="str">
            <v>CAISO</v>
          </cell>
          <cell r="G142" t="str">
            <v>TWh</v>
          </cell>
        </row>
        <row r="143">
          <cell r="C143" t="str">
            <v>High</v>
          </cell>
          <cell r="D143" t="str">
            <v>Residential</v>
          </cell>
          <cell r="E143" t="str">
            <v>ERCOT</v>
          </cell>
          <cell r="G143" t="str">
            <v>TWh</v>
          </cell>
        </row>
        <row r="144">
          <cell r="C144" t="str">
            <v>High</v>
          </cell>
          <cell r="D144" t="str">
            <v>Residential</v>
          </cell>
          <cell r="E144" t="str">
            <v>ISONE</v>
          </cell>
          <cell r="G144" t="str">
            <v>TWh</v>
          </cell>
        </row>
        <row r="145">
          <cell r="C145" t="str">
            <v>High</v>
          </cell>
          <cell r="D145" t="str">
            <v>Residential</v>
          </cell>
          <cell r="E145" t="str">
            <v>MISO</v>
          </cell>
          <cell r="G145" t="str">
            <v>TWh</v>
          </cell>
        </row>
        <row r="146">
          <cell r="C146" t="str">
            <v>High</v>
          </cell>
          <cell r="D146" t="str">
            <v>Residential</v>
          </cell>
          <cell r="E146" t="str">
            <v>NYISO</v>
          </cell>
          <cell r="G146" t="str">
            <v>TWh</v>
          </cell>
        </row>
        <row r="147">
          <cell r="C147" t="str">
            <v>High</v>
          </cell>
          <cell r="D147" t="str">
            <v>Residential</v>
          </cell>
          <cell r="E147" t="str">
            <v>PJM</v>
          </cell>
          <cell r="G147" t="str">
            <v>TWh</v>
          </cell>
        </row>
        <row r="148">
          <cell r="C148" t="str">
            <v>High</v>
          </cell>
          <cell r="D148" t="str">
            <v>Residential</v>
          </cell>
          <cell r="E148" t="str">
            <v>SOUTHEAST</v>
          </cell>
          <cell r="G148" t="str">
            <v>TWh</v>
          </cell>
        </row>
        <row r="149">
          <cell r="C149" t="str">
            <v>High</v>
          </cell>
          <cell r="D149" t="str">
            <v>Residential</v>
          </cell>
          <cell r="E149" t="str">
            <v>SPP</v>
          </cell>
          <cell r="G149" t="str">
            <v>TWh</v>
          </cell>
        </row>
        <row r="150">
          <cell r="C150" t="str">
            <v>High</v>
          </cell>
          <cell r="D150" t="str">
            <v>Residential</v>
          </cell>
          <cell r="E150" t="str">
            <v>WECC (Non-CA)</v>
          </cell>
          <cell r="G150" t="str">
            <v>TWh</v>
          </cell>
        </row>
        <row r="151">
          <cell r="C151" t="str">
            <v>High</v>
          </cell>
          <cell r="D151" t="str">
            <v>Total</v>
          </cell>
          <cell r="E151" t="str">
            <v>CAISO</v>
          </cell>
          <cell r="G151" t="str">
            <v>TWh</v>
          </cell>
        </row>
        <row r="152">
          <cell r="C152" t="str">
            <v>High</v>
          </cell>
          <cell r="D152" t="str">
            <v>Total</v>
          </cell>
          <cell r="E152" t="str">
            <v>ERCOT</v>
          </cell>
          <cell r="G152" t="str">
            <v>TWh</v>
          </cell>
        </row>
        <row r="153">
          <cell r="C153" t="str">
            <v>High</v>
          </cell>
          <cell r="D153" t="str">
            <v>Total</v>
          </cell>
          <cell r="E153" t="str">
            <v>ISONE</v>
          </cell>
          <cell r="G153" t="str">
            <v>TWh</v>
          </cell>
        </row>
        <row r="154">
          <cell r="C154" t="str">
            <v>High</v>
          </cell>
          <cell r="D154" t="str">
            <v>Total</v>
          </cell>
          <cell r="E154" t="str">
            <v>MISO</v>
          </cell>
          <cell r="G154" t="str">
            <v>TWh</v>
          </cell>
        </row>
        <row r="155">
          <cell r="C155" t="str">
            <v>High</v>
          </cell>
          <cell r="D155" t="str">
            <v>Total</v>
          </cell>
          <cell r="E155" t="str">
            <v>NYISO</v>
          </cell>
          <cell r="G155" t="str">
            <v>TWh</v>
          </cell>
        </row>
        <row r="156">
          <cell r="C156" t="str">
            <v>High</v>
          </cell>
          <cell r="D156" t="str">
            <v>Total</v>
          </cell>
          <cell r="E156" t="str">
            <v>PJM</v>
          </cell>
          <cell r="G156" t="str">
            <v>TWh</v>
          </cell>
        </row>
        <row r="157">
          <cell r="C157" t="str">
            <v>High</v>
          </cell>
          <cell r="D157" t="str">
            <v>Total</v>
          </cell>
          <cell r="E157" t="str">
            <v>SOUTHEAST</v>
          </cell>
          <cell r="G157" t="str">
            <v>TWh</v>
          </cell>
        </row>
        <row r="158">
          <cell r="C158" t="str">
            <v>High</v>
          </cell>
          <cell r="D158" t="str">
            <v>Total</v>
          </cell>
          <cell r="E158" t="str">
            <v>SPP</v>
          </cell>
          <cell r="G158" t="str">
            <v>TWh</v>
          </cell>
        </row>
        <row r="159">
          <cell r="C159" t="str">
            <v>High</v>
          </cell>
          <cell r="D159" t="str">
            <v>Total</v>
          </cell>
          <cell r="E159" t="str">
            <v>WECC (Non-CA)</v>
          </cell>
          <cell r="G159" t="str">
            <v>TWh</v>
          </cell>
        </row>
        <row r="160">
          <cell r="C160" t="str">
            <v>High</v>
          </cell>
          <cell r="D160" t="str">
            <v>Transportation</v>
          </cell>
          <cell r="E160" t="str">
            <v>CAISO</v>
          </cell>
          <cell r="G160" t="str">
            <v>TWh</v>
          </cell>
        </row>
        <row r="161">
          <cell r="C161" t="str">
            <v>High</v>
          </cell>
          <cell r="D161" t="str">
            <v>Transportation</v>
          </cell>
          <cell r="E161" t="str">
            <v>ERCOT</v>
          </cell>
          <cell r="G161" t="str">
            <v>TWh</v>
          </cell>
        </row>
        <row r="162">
          <cell r="C162" t="str">
            <v>High</v>
          </cell>
          <cell r="D162" t="str">
            <v>Transportation</v>
          </cell>
          <cell r="E162" t="str">
            <v>ISONE</v>
          </cell>
          <cell r="G162" t="str">
            <v>TWh</v>
          </cell>
        </row>
        <row r="163">
          <cell r="C163" t="str">
            <v>High</v>
          </cell>
          <cell r="D163" t="str">
            <v>Transportation</v>
          </cell>
          <cell r="E163" t="str">
            <v>MISO</v>
          </cell>
          <cell r="G163" t="str">
            <v>TWh</v>
          </cell>
        </row>
        <row r="164">
          <cell r="C164" t="str">
            <v>High</v>
          </cell>
          <cell r="D164" t="str">
            <v>Transportation</v>
          </cell>
          <cell r="E164" t="str">
            <v>NYISO</v>
          </cell>
          <cell r="G164" t="str">
            <v>TWh</v>
          </cell>
        </row>
        <row r="165">
          <cell r="C165" t="str">
            <v>High</v>
          </cell>
          <cell r="D165" t="str">
            <v>Transportation</v>
          </cell>
          <cell r="E165" t="str">
            <v>PJM</v>
          </cell>
          <cell r="G165" t="str">
            <v>TWh</v>
          </cell>
        </row>
        <row r="166">
          <cell r="C166" t="str">
            <v>High</v>
          </cell>
          <cell r="D166" t="str">
            <v>Transportation</v>
          </cell>
          <cell r="E166" t="str">
            <v>SOUTHEAST</v>
          </cell>
          <cell r="G166" t="str">
            <v>TWh</v>
          </cell>
        </row>
        <row r="167">
          <cell r="C167" t="str">
            <v>High</v>
          </cell>
          <cell r="D167" t="str">
            <v>Transportation</v>
          </cell>
          <cell r="E167" t="str">
            <v>SPP</v>
          </cell>
          <cell r="G167" t="str">
            <v>TWh</v>
          </cell>
        </row>
        <row r="168">
          <cell r="C168" t="str">
            <v>High</v>
          </cell>
          <cell r="D168" t="str">
            <v>Transportation</v>
          </cell>
          <cell r="E168" t="str">
            <v>WECC (Non-CA)</v>
          </cell>
          <cell r="G168" t="str">
            <v>TWh</v>
          </cell>
        </row>
        <row r="169">
          <cell r="C169" t="str">
            <v>Low</v>
          </cell>
          <cell r="D169" t="str">
            <v>Commercial</v>
          </cell>
          <cell r="E169" t="str">
            <v>CAISO</v>
          </cell>
          <cell r="G169" t="str">
            <v>TWh</v>
          </cell>
        </row>
        <row r="170">
          <cell r="C170" t="str">
            <v>Low</v>
          </cell>
          <cell r="D170" t="str">
            <v>Commercial</v>
          </cell>
          <cell r="E170" t="str">
            <v>ERCOT</v>
          </cell>
          <cell r="G170" t="str">
            <v>TWh</v>
          </cell>
        </row>
        <row r="171">
          <cell r="C171" t="str">
            <v>Low</v>
          </cell>
          <cell r="D171" t="str">
            <v>Commercial</v>
          </cell>
          <cell r="E171" t="str">
            <v>ISONE</v>
          </cell>
          <cell r="G171" t="str">
            <v>TWh</v>
          </cell>
        </row>
        <row r="172">
          <cell r="C172" t="str">
            <v>Low</v>
          </cell>
          <cell r="D172" t="str">
            <v>Commercial</v>
          </cell>
          <cell r="E172" t="str">
            <v>MISO</v>
          </cell>
          <cell r="G172" t="str">
            <v>TWh</v>
          </cell>
        </row>
        <row r="173">
          <cell r="C173" t="str">
            <v>Low</v>
          </cell>
          <cell r="D173" t="str">
            <v>Commercial</v>
          </cell>
          <cell r="E173" t="str">
            <v>NYISO</v>
          </cell>
          <cell r="G173" t="str">
            <v>TWh</v>
          </cell>
        </row>
        <row r="174">
          <cell r="C174" t="str">
            <v>Low</v>
          </cell>
          <cell r="D174" t="str">
            <v>Commercial</v>
          </cell>
          <cell r="E174" t="str">
            <v>PJM</v>
          </cell>
          <cell r="G174" t="str">
            <v>TWh</v>
          </cell>
        </row>
        <row r="175">
          <cell r="C175" t="str">
            <v>Low</v>
          </cell>
          <cell r="D175" t="str">
            <v>Commercial</v>
          </cell>
          <cell r="E175" t="str">
            <v>SOUTHEAST</v>
          </cell>
          <cell r="G175" t="str">
            <v>TWh</v>
          </cell>
        </row>
        <row r="176">
          <cell r="C176" t="str">
            <v>Low</v>
          </cell>
          <cell r="D176" t="str">
            <v>Commercial</v>
          </cell>
          <cell r="E176" t="str">
            <v>SPP</v>
          </cell>
          <cell r="G176" t="str">
            <v>TWh</v>
          </cell>
        </row>
        <row r="177">
          <cell r="C177" t="str">
            <v>Low</v>
          </cell>
          <cell r="D177" t="str">
            <v>Commercial</v>
          </cell>
          <cell r="E177" t="str">
            <v>WECC (Non-CA)</v>
          </cell>
          <cell r="G177" t="str">
            <v>TWh</v>
          </cell>
        </row>
        <row r="178">
          <cell r="C178" t="str">
            <v>Low</v>
          </cell>
          <cell r="D178" t="str">
            <v>Industrial</v>
          </cell>
          <cell r="E178" t="str">
            <v>CAISO</v>
          </cell>
          <cell r="G178" t="str">
            <v>TWh</v>
          </cell>
        </row>
        <row r="179">
          <cell r="C179" t="str">
            <v>Low</v>
          </cell>
          <cell r="D179" t="str">
            <v>Industrial</v>
          </cell>
          <cell r="E179" t="str">
            <v>ERCOT</v>
          </cell>
          <cell r="G179" t="str">
            <v>TWh</v>
          </cell>
        </row>
        <row r="180">
          <cell r="C180" t="str">
            <v>Low</v>
          </cell>
          <cell r="D180" t="str">
            <v>Industrial</v>
          </cell>
          <cell r="E180" t="str">
            <v>ISONE</v>
          </cell>
          <cell r="G180" t="str">
            <v>TWh</v>
          </cell>
        </row>
        <row r="181">
          <cell r="C181" t="str">
            <v>Low</v>
          </cell>
          <cell r="D181" t="str">
            <v>Industrial</v>
          </cell>
          <cell r="E181" t="str">
            <v>MISO</v>
          </cell>
          <cell r="G181" t="str">
            <v>TWh</v>
          </cell>
        </row>
        <row r="182">
          <cell r="C182" t="str">
            <v>Low</v>
          </cell>
          <cell r="D182" t="str">
            <v>Industrial</v>
          </cell>
          <cell r="E182" t="str">
            <v>NYISO</v>
          </cell>
          <cell r="G182" t="str">
            <v>TWh</v>
          </cell>
        </row>
        <row r="183">
          <cell r="C183" t="str">
            <v>Low</v>
          </cell>
          <cell r="D183" t="str">
            <v>Industrial</v>
          </cell>
          <cell r="E183" t="str">
            <v>PJM</v>
          </cell>
          <cell r="G183" t="str">
            <v>TWh</v>
          </cell>
        </row>
        <row r="184">
          <cell r="C184" t="str">
            <v>Low</v>
          </cell>
          <cell r="D184" t="str">
            <v>Industrial</v>
          </cell>
          <cell r="E184" t="str">
            <v>SOUTHEAST</v>
          </cell>
          <cell r="G184" t="str">
            <v>TWh</v>
          </cell>
        </row>
        <row r="185">
          <cell r="C185" t="str">
            <v>Low</v>
          </cell>
          <cell r="D185" t="str">
            <v>Industrial</v>
          </cell>
          <cell r="E185" t="str">
            <v>SPP</v>
          </cell>
          <cell r="G185" t="str">
            <v>TWh</v>
          </cell>
        </row>
        <row r="186">
          <cell r="C186" t="str">
            <v>Low</v>
          </cell>
          <cell r="D186" t="str">
            <v>Industrial</v>
          </cell>
          <cell r="E186" t="str">
            <v>WECC (Non-CA)</v>
          </cell>
          <cell r="G186" t="str">
            <v>TWh</v>
          </cell>
        </row>
        <row r="187">
          <cell r="C187" t="str">
            <v>Low</v>
          </cell>
          <cell r="D187" t="str">
            <v>Residential</v>
          </cell>
          <cell r="E187" t="str">
            <v>CAISO</v>
          </cell>
          <cell r="G187" t="str">
            <v>TWh</v>
          </cell>
        </row>
        <row r="188">
          <cell r="C188" t="str">
            <v>Low</v>
          </cell>
          <cell r="D188" t="str">
            <v>Residential</v>
          </cell>
          <cell r="E188" t="str">
            <v>ERCOT</v>
          </cell>
          <cell r="G188" t="str">
            <v>TWh</v>
          </cell>
        </row>
        <row r="189">
          <cell r="C189" t="str">
            <v>Low</v>
          </cell>
          <cell r="D189" t="str">
            <v>Residential</v>
          </cell>
          <cell r="E189" t="str">
            <v>ISONE</v>
          </cell>
          <cell r="G189" t="str">
            <v>TWh</v>
          </cell>
        </row>
        <row r="190">
          <cell r="C190" t="str">
            <v>Low</v>
          </cell>
          <cell r="D190" t="str">
            <v>Residential</v>
          </cell>
          <cell r="E190" t="str">
            <v>MISO</v>
          </cell>
          <cell r="G190" t="str">
            <v>TWh</v>
          </cell>
        </row>
        <row r="191">
          <cell r="C191" t="str">
            <v>Low</v>
          </cell>
          <cell r="D191" t="str">
            <v>Residential</v>
          </cell>
          <cell r="E191" t="str">
            <v>NYISO</v>
          </cell>
          <cell r="G191" t="str">
            <v>TWh</v>
          </cell>
        </row>
        <row r="192">
          <cell r="C192" t="str">
            <v>Low</v>
          </cell>
          <cell r="D192" t="str">
            <v>Residential</v>
          </cell>
          <cell r="E192" t="str">
            <v>PJM</v>
          </cell>
          <cell r="G192" t="str">
            <v>TWh</v>
          </cell>
        </row>
        <row r="193">
          <cell r="C193" t="str">
            <v>Low</v>
          </cell>
          <cell r="D193" t="str">
            <v>Residential</v>
          </cell>
          <cell r="E193" t="str">
            <v>SOUTHEAST</v>
          </cell>
          <cell r="G193" t="str">
            <v>TWh</v>
          </cell>
        </row>
        <row r="194">
          <cell r="C194" t="str">
            <v>Low</v>
          </cell>
          <cell r="D194" t="str">
            <v>Residential</v>
          </cell>
          <cell r="E194" t="str">
            <v>SPP</v>
          </cell>
          <cell r="G194" t="str">
            <v>TWh</v>
          </cell>
        </row>
        <row r="195">
          <cell r="C195" t="str">
            <v>Low</v>
          </cell>
          <cell r="D195" t="str">
            <v>Residential</v>
          </cell>
          <cell r="E195" t="str">
            <v>WECC (Non-CA)</v>
          </cell>
          <cell r="G195" t="str">
            <v>TWh</v>
          </cell>
        </row>
        <row r="196">
          <cell r="C196" t="str">
            <v>Low</v>
          </cell>
          <cell r="D196" t="str">
            <v>Total</v>
          </cell>
          <cell r="E196" t="str">
            <v>CAISO</v>
          </cell>
          <cell r="G196" t="str">
            <v>TWh</v>
          </cell>
        </row>
        <row r="197">
          <cell r="C197" t="str">
            <v>Low</v>
          </cell>
          <cell r="D197" t="str">
            <v>Total</v>
          </cell>
          <cell r="E197" t="str">
            <v>ERCOT</v>
          </cell>
          <cell r="G197" t="str">
            <v>TWh</v>
          </cell>
        </row>
        <row r="198">
          <cell r="C198" t="str">
            <v>Low</v>
          </cell>
          <cell r="D198" t="str">
            <v>Total</v>
          </cell>
          <cell r="E198" t="str">
            <v>ISONE</v>
          </cell>
          <cell r="G198" t="str">
            <v>TWh</v>
          </cell>
        </row>
        <row r="199">
          <cell r="C199" t="str">
            <v>Low</v>
          </cell>
          <cell r="D199" t="str">
            <v>Total</v>
          </cell>
          <cell r="E199" t="str">
            <v>MISO</v>
          </cell>
          <cell r="G199" t="str">
            <v>TWh</v>
          </cell>
        </row>
        <row r="200">
          <cell r="C200" t="str">
            <v>Low</v>
          </cell>
          <cell r="D200" t="str">
            <v>Total</v>
          </cell>
          <cell r="E200" t="str">
            <v>NYISO</v>
          </cell>
          <cell r="G200" t="str">
            <v>TWh</v>
          </cell>
        </row>
        <row r="201">
          <cell r="C201" t="str">
            <v>Low</v>
          </cell>
          <cell r="D201" t="str">
            <v>Total</v>
          </cell>
          <cell r="E201" t="str">
            <v>PJM</v>
          </cell>
          <cell r="G201" t="str">
            <v>TWh</v>
          </cell>
        </row>
        <row r="202">
          <cell r="C202" t="str">
            <v>Low</v>
          </cell>
          <cell r="D202" t="str">
            <v>Total</v>
          </cell>
          <cell r="E202" t="str">
            <v>SOUTHEAST</v>
          </cell>
          <cell r="G202" t="str">
            <v>TWh</v>
          </cell>
        </row>
        <row r="203">
          <cell r="C203" t="str">
            <v>Low</v>
          </cell>
          <cell r="D203" t="str">
            <v>Total</v>
          </cell>
          <cell r="E203" t="str">
            <v>SPP</v>
          </cell>
          <cell r="G203" t="str">
            <v>TWh</v>
          </cell>
        </row>
        <row r="204">
          <cell r="C204" t="str">
            <v>Low</v>
          </cell>
          <cell r="D204" t="str">
            <v>Total</v>
          </cell>
          <cell r="E204" t="str">
            <v>WECC (Non-CA)</v>
          </cell>
          <cell r="G204" t="str">
            <v>TWh</v>
          </cell>
        </row>
        <row r="205">
          <cell r="C205" t="str">
            <v>Low</v>
          </cell>
          <cell r="D205" t="str">
            <v>Transportation</v>
          </cell>
          <cell r="E205" t="str">
            <v>CAISO</v>
          </cell>
          <cell r="G205" t="str">
            <v>TWh</v>
          </cell>
        </row>
        <row r="206">
          <cell r="C206" t="str">
            <v>Low</v>
          </cell>
          <cell r="D206" t="str">
            <v>Transportation</v>
          </cell>
          <cell r="E206" t="str">
            <v>ERCOT</v>
          </cell>
          <cell r="G206" t="str">
            <v>TWh</v>
          </cell>
        </row>
        <row r="207">
          <cell r="C207" t="str">
            <v>Low</v>
          </cell>
          <cell r="D207" t="str">
            <v>Transportation</v>
          </cell>
          <cell r="E207" t="str">
            <v>ISONE</v>
          </cell>
          <cell r="G207" t="str">
            <v>TWh</v>
          </cell>
        </row>
        <row r="208">
          <cell r="C208" t="str">
            <v>Low</v>
          </cell>
          <cell r="D208" t="str">
            <v>Transportation</v>
          </cell>
          <cell r="E208" t="str">
            <v>MISO</v>
          </cell>
          <cell r="G208" t="str">
            <v>TWh</v>
          </cell>
        </row>
        <row r="209">
          <cell r="C209" t="str">
            <v>Low</v>
          </cell>
          <cell r="D209" t="str">
            <v>Transportation</v>
          </cell>
          <cell r="E209" t="str">
            <v>NYISO</v>
          </cell>
          <cell r="G209" t="str">
            <v>TWh</v>
          </cell>
        </row>
        <row r="210">
          <cell r="C210" t="str">
            <v>Low</v>
          </cell>
          <cell r="D210" t="str">
            <v>Transportation</v>
          </cell>
          <cell r="E210" t="str">
            <v>PJM</v>
          </cell>
          <cell r="G210" t="str">
            <v>TWh</v>
          </cell>
        </row>
        <row r="211">
          <cell r="C211" t="str">
            <v>Low</v>
          </cell>
          <cell r="D211" t="str">
            <v>Transportation</v>
          </cell>
          <cell r="E211" t="str">
            <v>SOUTHEAST</v>
          </cell>
          <cell r="G211" t="str">
            <v>TWh</v>
          </cell>
        </row>
        <row r="212">
          <cell r="C212" t="str">
            <v>Low</v>
          </cell>
          <cell r="D212" t="str">
            <v>Transportation</v>
          </cell>
          <cell r="E212" t="str">
            <v>SPP</v>
          </cell>
          <cell r="G212" t="str">
            <v>TWh</v>
          </cell>
        </row>
        <row r="213">
          <cell r="C213" t="str">
            <v>Low</v>
          </cell>
          <cell r="D213" t="str">
            <v>Transportation</v>
          </cell>
          <cell r="E213" t="str">
            <v>WECC (Non-CA)</v>
          </cell>
          <cell r="G213" t="str">
            <v>TWh</v>
          </cell>
        </row>
        <row r="214">
          <cell r="C214" t="str">
            <v>Base</v>
          </cell>
          <cell r="D214" t="str">
            <v>Commercial</v>
          </cell>
          <cell r="E214" t="str">
            <v>CAISO</v>
          </cell>
          <cell r="G214" t="str">
            <v>TWh</v>
          </cell>
        </row>
        <row r="215">
          <cell r="C215" t="str">
            <v>Base</v>
          </cell>
          <cell r="D215" t="str">
            <v>Commercial</v>
          </cell>
          <cell r="E215" t="str">
            <v>ERCOT</v>
          </cell>
          <cell r="G215" t="str">
            <v>TWh</v>
          </cell>
        </row>
        <row r="216">
          <cell r="C216" t="str">
            <v>Base</v>
          </cell>
          <cell r="D216" t="str">
            <v>Commercial</v>
          </cell>
          <cell r="E216" t="str">
            <v>ISONE</v>
          </cell>
          <cell r="G216" t="str">
            <v>TWh</v>
          </cell>
        </row>
        <row r="217">
          <cell r="C217" t="str">
            <v>Base</v>
          </cell>
          <cell r="D217" t="str">
            <v>Commercial</v>
          </cell>
          <cell r="E217" t="str">
            <v>MISO</v>
          </cell>
          <cell r="G217" t="str">
            <v>TWh</v>
          </cell>
        </row>
        <row r="218">
          <cell r="C218" t="str">
            <v>Base</v>
          </cell>
          <cell r="D218" t="str">
            <v>Commercial</v>
          </cell>
          <cell r="E218" t="str">
            <v>NYISO</v>
          </cell>
          <cell r="G218" t="str">
            <v>TWh</v>
          </cell>
        </row>
        <row r="219">
          <cell r="C219" t="str">
            <v>Base</v>
          </cell>
          <cell r="D219" t="str">
            <v>Commercial</v>
          </cell>
          <cell r="E219" t="str">
            <v>PJM</v>
          </cell>
          <cell r="G219" t="str">
            <v>TWh</v>
          </cell>
        </row>
        <row r="220">
          <cell r="C220" t="str">
            <v>Base</v>
          </cell>
          <cell r="D220" t="str">
            <v>Commercial</v>
          </cell>
          <cell r="E220" t="str">
            <v>SOUTHEAST</v>
          </cell>
          <cell r="G220" t="str">
            <v>TWh</v>
          </cell>
        </row>
        <row r="221">
          <cell r="C221" t="str">
            <v>Base</v>
          </cell>
          <cell r="D221" t="str">
            <v>Commercial</v>
          </cell>
          <cell r="E221" t="str">
            <v>SPP</v>
          </cell>
          <cell r="G221" t="str">
            <v>TWh</v>
          </cell>
        </row>
        <row r="222">
          <cell r="C222" t="str">
            <v>Base</v>
          </cell>
          <cell r="D222" t="str">
            <v>Commercial</v>
          </cell>
          <cell r="E222" t="str">
            <v>WECC (Non-CA)</v>
          </cell>
          <cell r="G222" t="str">
            <v>TWh</v>
          </cell>
        </row>
        <row r="223">
          <cell r="C223" t="str">
            <v>Base</v>
          </cell>
          <cell r="D223" t="str">
            <v>Industrial</v>
          </cell>
          <cell r="E223" t="str">
            <v>CAISO</v>
          </cell>
          <cell r="G223" t="str">
            <v>TWh</v>
          </cell>
        </row>
        <row r="224">
          <cell r="C224" t="str">
            <v>Base</v>
          </cell>
          <cell r="D224" t="str">
            <v>Industrial</v>
          </cell>
          <cell r="E224" t="str">
            <v>ERCOT</v>
          </cell>
          <cell r="G224" t="str">
            <v>TWh</v>
          </cell>
        </row>
        <row r="225">
          <cell r="C225" t="str">
            <v>Base</v>
          </cell>
          <cell r="D225" t="str">
            <v>Industrial</v>
          </cell>
          <cell r="E225" t="str">
            <v>ISONE</v>
          </cell>
          <cell r="G225" t="str">
            <v>TWh</v>
          </cell>
        </row>
        <row r="226">
          <cell r="C226" t="str">
            <v>Base</v>
          </cell>
          <cell r="D226" t="str">
            <v>Industrial</v>
          </cell>
          <cell r="E226" t="str">
            <v>MISO</v>
          </cell>
          <cell r="G226" t="str">
            <v>TWh</v>
          </cell>
        </row>
        <row r="227">
          <cell r="C227" t="str">
            <v>Base</v>
          </cell>
          <cell r="D227" t="str">
            <v>Industrial</v>
          </cell>
          <cell r="E227" t="str">
            <v>NYISO</v>
          </cell>
          <cell r="G227" t="str">
            <v>TWh</v>
          </cell>
        </row>
        <row r="228">
          <cell r="C228" t="str">
            <v>Base</v>
          </cell>
          <cell r="D228" t="str">
            <v>Industrial</v>
          </cell>
          <cell r="E228" t="str">
            <v>PJM</v>
          </cell>
          <cell r="G228" t="str">
            <v>TWh</v>
          </cell>
        </row>
        <row r="229">
          <cell r="C229" t="str">
            <v>Base</v>
          </cell>
          <cell r="D229" t="str">
            <v>Industrial</v>
          </cell>
          <cell r="E229" t="str">
            <v>SOUTHEAST</v>
          </cell>
          <cell r="G229" t="str">
            <v>TWh</v>
          </cell>
        </row>
        <row r="230">
          <cell r="C230" t="str">
            <v>Base</v>
          </cell>
          <cell r="D230" t="str">
            <v>Industrial</v>
          </cell>
          <cell r="E230" t="str">
            <v>SPP</v>
          </cell>
          <cell r="G230" t="str">
            <v>TWh</v>
          </cell>
        </row>
        <row r="231">
          <cell r="C231" t="str">
            <v>Base</v>
          </cell>
          <cell r="D231" t="str">
            <v>Industrial</v>
          </cell>
          <cell r="E231" t="str">
            <v>WECC (Non-CA)</v>
          </cell>
          <cell r="G231" t="str">
            <v>TWh</v>
          </cell>
        </row>
        <row r="232">
          <cell r="C232" t="str">
            <v>Base</v>
          </cell>
          <cell r="D232" t="str">
            <v>Residential</v>
          </cell>
          <cell r="E232" t="str">
            <v>CAISO</v>
          </cell>
          <cell r="G232" t="str">
            <v>TWh</v>
          </cell>
        </row>
        <row r="233">
          <cell r="C233" t="str">
            <v>Base</v>
          </cell>
          <cell r="D233" t="str">
            <v>Residential</v>
          </cell>
          <cell r="E233" t="str">
            <v>ERCOT</v>
          </cell>
          <cell r="G233" t="str">
            <v>TWh</v>
          </cell>
        </row>
        <row r="234">
          <cell r="C234" t="str">
            <v>Base</v>
          </cell>
          <cell r="D234" t="str">
            <v>Residential</v>
          </cell>
          <cell r="E234" t="str">
            <v>ISONE</v>
          </cell>
          <cell r="G234" t="str">
            <v>TWh</v>
          </cell>
        </row>
        <row r="235">
          <cell r="C235" t="str">
            <v>Base</v>
          </cell>
          <cell r="D235" t="str">
            <v>Residential</v>
          </cell>
          <cell r="E235" t="str">
            <v>MISO</v>
          </cell>
          <cell r="G235" t="str">
            <v>TWh</v>
          </cell>
        </row>
        <row r="236">
          <cell r="C236" t="str">
            <v>Base</v>
          </cell>
          <cell r="D236" t="str">
            <v>Residential</v>
          </cell>
          <cell r="E236" t="str">
            <v>NYISO</v>
          </cell>
          <cell r="G236" t="str">
            <v>TWh</v>
          </cell>
        </row>
        <row r="237">
          <cell r="C237" t="str">
            <v>Base</v>
          </cell>
          <cell r="D237" t="str">
            <v>Residential</v>
          </cell>
          <cell r="E237" t="str">
            <v>PJM</v>
          </cell>
          <cell r="G237" t="str">
            <v>TWh</v>
          </cell>
        </row>
        <row r="238">
          <cell r="C238" t="str">
            <v>Base</v>
          </cell>
          <cell r="D238" t="str">
            <v>Residential</v>
          </cell>
          <cell r="E238" t="str">
            <v>SOUTHEAST</v>
          </cell>
          <cell r="G238" t="str">
            <v>TWh</v>
          </cell>
        </row>
        <row r="239">
          <cell r="C239" t="str">
            <v>Base</v>
          </cell>
          <cell r="D239" t="str">
            <v>Residential</v>
          </cell>
          <cell r="E239" t="str">
            <v>SPP</v>
          </cell>
          <cell r="G239" t="str">
            <v>TWh</v>
          </cell>
        </row>
        <row r="240">
          <cell r="C240" t="str">
            <v>Base</v>
          </cell>
          <cell r="D240" t="str">
            <v>Residential</v>
          </cell>
          <cell r="E240" t="str">
            <v>WECC (Non-CA)</v>
          </cell>
          <cell r="G240" t="str">
            <v>TWh</v>
          </cell>
        </row>
        <row r="241">
          <cell r="C241" t="str">
            <v>Base</v>
          </cell>
          <cell r="D241" t="str">
            <v>Total</v>
          </cell>
          <cell r="E241" t="str">
            <v>CAISO</v>
          </cell>
          <cell r="G241" t="str">
            <v>TWh</v>
          </cell>
        </row>
        <row r="242">
          <cell r="C242" t="str">
            <v>Base</v>
          </cell>
          <cell r="D242" t="str">
            <v>Total</v>
          </cell>
          <cell r="E242" t="str">
            <v>ERCOT</v>
          </cell>
          <cell r="G242" t="str">
            <v>TWh</v>
          </cell>
        </row>
        <row r="243">
          <cell r="C243" t="str">
            <v>Base</v>
          </cell>
          <cell r="D243" t="str">
            <v>Total</v>
          </cell>
          <cell r="E243" t="str">
            <v>ISONE</v>
          </cell>
          <cell r="G243" t="str">
            <v>TWh</v>
          </cell>
        </row>
        <row r="244">
          <cell r="C244" t="str">
            <v>Base</v>
          </cell>
          <cell r="D244" t="str">
            <v>Total</v>
          </cell>
          <cell r="E244" t="str">
            <v>MISO</v>
          </cell>
          <cell r="G244" t="str">
            <v>TWh</v>
          </cell>
        </row>
        <row r="245">
          <cell r="C245" t="str">
            <v>Base</v>
          </cell>
          <cell r="D245" t="str">
            <v>Total</v>
          </cell>
          <cell r="E245" t="str">
            <v>NYISO</v>
          </cell>
          <cell r="G245" t="str">
            <v>TWh</v>
          </cell>
        </row>
        <row r="246">
          <cell r="C246" t="str">
            <v>Base</v>
          </cell>
          <cell r="D246" t="str">
            <v>Total</v>
          </cell>
          <cell r="E246" t="str">
            <v>PJM</v>
          </cell>
          <cell r="G246" t="str">
            <v>TWh</v>
          </cell>
        </row>
        <row r="247">
          <cell r="C247" t="str">
            <v>Base</v>
          </cell>
          <cell r="D247" t="str">
            <v>Total</v>
          </cell>
          <cell r="E247" t="str">
            <v>SOUTHEAST</v>
          </cell>
          <cell r="G247" t="str">
            <v>TWh</v>
          </cell>
        </row>
        <row r="248">
          <cell r="C248" t="str">
            <v>Base</v>
          </cell>
          <cell r="D248" t="str">
            <v>Total</v>
          </cell>
          <cell r="E248" t="str">
            <v>SPP</v>
          </cell>
          <cell r="G248" t="str">
            <v>TWh</v>
          </cell>
        </row>
        <row r="249">
          <cell r="C249" t="str">
            <v>Base</v>
          </cell>
          <cell r="D249" t="str">
            <v>Total</v>
          </cell>
          <cell r="E249" t="str">
            <v>WECC (Non-CA)</v>
          </cell>
          <cell r="G249" t="str">
            <v>TWh</v>
          </cell>
        </row>
        <row r="250">
          <cell r="C250" t="str">
            <v>Base</v>
          </cell>
          <cell r="D250" t="str">
            <v>Transportation</v>
          </cell>
          <cell r="E250" t="str">
            <v>CAISO</v>
          </cell>
          <cell r="G250" t="str">
            <v>TWh</v>
          </cell>
        </row>
        <row r="251">
          <cell r="C251" t="str">
            <v>Base</v>
          </cell>
          <cell r="D251" t="str">
            <v>Transportation</v>
          </cell>
          <cell r="E251" t="str">
            <v>ERCOT</v>
          </cell>
          <cell r="G251" t="str">
            <v>TWh</v>
          </cell>
        </row>
        <row r="252">
          <cell r="C252" t="str">
            <v>Base</v>
          </cell>
          <cell r="D252" t="str">
            <v>Transportation</v>
          </cell>
          <cell r="E252" t="str">
            <v>ISONE</v>
          </cell>
          <cell r="G252" t="str">
            <v>TWh</v>
          </cell>
        </row>
        <row r="253">
          <cell r="C253" t="str">
            <v>Base</v>
          </cell>
          <cell r="D253" t="str">
            <v>Transportation</v>
          </cell>
          <cell r="E253" t="str">
            <v>MISO</v>
          </cell>
          <cell r="G253" t="str">
            <v>TWh</v>
          </cell>
        </row>
        <row r="254">
          <cell r="C254" t="str">
            <v>Base</v>
          </cell>
          <cell r="D254" t="str">
            <v>Transportation</v>
          </cell>
          <cell r="E254" t="str">
            <v>NYISO</v>
          </cell>
          <cell r="G254" t="str">
            <v>TWh</v>
          </cell>
        </row>
        <row r="255">
          <cell r="C255" t="str">
            <v>Base</v>
          </cell>
          <cell r="D255" t="str">
            <v>Transportation</v>
          </cell>
          <cell r="E255" t="str">
            <v>PJM</v>
          </cell>
          <cell r="G255" t="str">
            <v>TWh</v>
          </cell>
        </row>
        <row r="256">
          <cell r="C256" t="str">
            <v>Base</v>
          </cell>
          <cell r="D256" t="str">
            <v>Transportation</v>
          </cell>
          <cell r="E256" t="str">
            <v>SOUTHEAST</v>
          </cell>
          <cell r="G256" t="str">
            <v>TWh</v>
          </cell>
        </row>
        <row r="257">
          <cell r="C257" t="str">
            <v>Base</v>
          </cell>
          <cell r="D257" t="str">
            <v>Transportation</v>
          </cell>
          <cell r="E257" t="str">
            <v>SPP</v>
          </cell>
          <cell r="G257" t="str">
            <v>TWh</v>
          </cell>
        </row>
        <row r="258">
          <cell r="C258" t="str">
            <v>Base</v>
          </cell>
          <cell r="D258" t="str">
            <v>Transportation</v>
          </cell>
          <cell r="E258" t="str">
            <v>WECC (Non-CA)</v>
          </cell>
          <cell r="G258" t="str">
            <v>TWh</v>
          </cell>
        </row>
        <row r="259">
          <cell r="C259" t="str">
            <v>High</v>
          </cell>
          <cell r="D259" t="str">
            <v>Commercial</v>
          </cell>
          <cell r="E259" t="str">
            <v>CAISO</v>
          </cell>
          <cell r="G259" t="str">
            <v>MW</v>
          </cell>
        </row>
        <row r="260">
          <cell r="C260" t="str">
            <v>High</v>
          </cell>
          <cell r="D260" t="str">
            <v>Commercial</v>
          </cell>
          <cell r="E260" t="str">
            <v>ERCOT</v>
          </cell>
          <cell r="G260" t="str">
            <v>MW</v>
          </cell>
        </row>
        <row r="261">
          <cell r="C261" t="str">
            <v>High</v>
          </cell>
          <cell r="D261" t="str">
            <v>Commercial</v>
          </cell>
          <cell r="E261" t="str">
            <v>ISONE</v>
          </cell>
          <cell r="G261" t="str">
            <v>MW</v>
          </cell>
        </row>
        <row r="262">
          <cell r="C262" t="str">
            <v>High</v>
          </cell>
          <cell r="D262" t="str">
            <v>Commercial</v>
          </cell>
          <cell r="E262" t="str">
            <v>MISO</v>
          </cell>
          <cell r="G262" t="str">
            <v>MW</v>
          </cell>
        </row>
        <row r="263">
          <cell r="C263" t="str">
            <v>High</v>
          </cell>
          <cell r="D263" t="str">
            <v>Commercial</v>
          </cell>
          <cell r="E263" t="str">
            <v>NYISO</v>
          </cell>
          <cell r="G263" t="str">
            <v>MW</v>
          </cell>
        </row>
        <row r="264">
          <cell r="C264" t="str">
            <v>High</v>
          </cell>
          <cell r="D264" t="str">
            <v>Commercial</v>
          </cell>
          <cell r="E264" t="str">
            <v>PJM</v>
          </cell>
          <cell r="G264" t="str">
            <v>MW</v>
          </cell>
        </row>
        <row r="265">
          <cell r="C265" t="str">
            <v>High</v>
          </cell>
          <cell r="D265" t="str">
            <v>Commercial</v>
          </cell>
          <cell r="E265" t="str">
            <v>SOUTHEAST</v>
          </cell>
          <cell r="G265" t="str">
            <v>MW</v>
          </cell>
        </row>
        <row r="266">
          <cell r="C266" t="str">
            <v>High</v>
          </cell>
          <cell r="D266" t="str">
            <v>Commercial</v>
          </cell>
          <cell r="E266" t="str">
            <v>SPP</v>
          </cell>
          <cell r="G266" t="str">
            <v>MW</v>
          </cell>
        </row>
        <row r="267">
          <cell r="C267" t="str">
            <v>High</v>
          </cell>
          <cell r="D267" t="str">
            <v>Commercial</v>
          </cell>
          <cell r="E267" t="str">
            <v>WECC (Non-CA)</v>
          </cell>
          <cell r="G267" t="str">
            <v>MW</v>
          </cell>
        </row>
        <row r="268">
          <cell r="C268" t="str">
            <v>High</v>
          </cell>
          <cell r="D268" t="str">
            <v>Industrial</v>
          </cell>
          <cell r="E268" t="str">
            <v>CAISO</v>
          </cell>
          <cell r="G268" t="str">
            <v>MW</v>
          </cell>
        </row>
        <row r="269">
          <cell r="C269" t="str">
            <v>High</v>
          </cell>
          <cell r="D269" t="str">
            <v>Industrial</v>
          </cell>
          <cell r="E269" t="str">
            <v>ERCOT</v>
          </cell>
          <cell r="G269" t="str">
            <v>MW</v>
          </cell>
        </row>
        <row r="270">
          <cell r="C270" t="str">
            <v>High</v>
          </cell>
          <cell r="D270" t="str">
            <v>Industrial</v>
          </cell>
          <cell r="E270" t="str">
            <v>ISONE</v>
          </cell>
          <cell r="G270" t="str">
            <v>MW</v>
          </cell>
        </row>
        <row r="271">
          <cell r="C271" t="str">
            <v>High</v>
          </cell>
          <cell r="D271" t="str">
            <v>Industrial</v>
          </cell>
          <cell r="E271" t="str">
            <v>MISO</v>
          </cell>
          <cell r="G271" t="str">
            <v>MW</v>
          </cell>
        </row>
        <row r="272">
          <cell r="C272" t="str">
            <v>High</v>
          </cell>
          <cell r="D272" t="str">
            <v>Industrial</v>
          </cell>
          <cell r="E272" t="str">
            <v>NYISO</v>
          </cell>
          <cell r="G272" t="str">
            <v>MW</v>
          </cell>
        </row>
        <row r="273">
          <cell r="C273" t="str">
            <v>High</v>
          </cell>
          <cell r="D273" t="str">
            <v>Industrial</v>
          </cell>
          <cell r="E273" t="str">
            <v>PJM</v>
          </cell>
          <cell r="G273" t="str">
            <v>MW</v>
          </cell>
        </row>
        <row r="274">
          <cell r="C274" t="str">
            <v>High</v>
          </cell>
          <cell r="D274" t="str">
            <v>Industrial</v>
          </cell>
          <cell r="E274" t="str">
            <v>SOUTHEAST</v>
          </cell>
          <cell r="G274" t="str">
            <v>MW</v>
          </cell>
        </row>
        <row r="275">
          <cell r="C275" t="str">
            <v>High</v>
          </cell>
          <cell r="D275" t="str">
            <v>Industrial</v>
          </cell>
          <cell r="E275" t="str">
            <v>SPP</v>
          </cell>
          <cell r="G275" t="str">
            <v>MW</v>
          </cell>
        </row>
        <row r="276">
          <cell r="C276" t="str">
            <v>High</v>
          </cell>
          <cell r="D276" t="str">
            <v>Industrial</v>
          </cell>
          <cell r="E276" t="str">
            <v>WECC (Non-CA)</v>
          </cell>
          <cell r="G276" t="str">
            <v>MW</v>
          </cell>
        </row>
        <row r="277">
          <cell r="C277" t="str">
            <v>High</v>
          </cell>
          <cell r="D277" t="str">
            <v>Residential</v>
          </cell>
          <cell r="E277" t="str">
            <v>CAISO</v>
          </cell>
          <cell r="G277" t="str">
            <v>MW</v>
          </cell>
        </row>
        <row r="278">
          <cell r="C278" t="str">
            <v>High</v>
          </cell>
          <cell r="D278" t="str">
            <v>Residential</v>
          </cell>
          <cell r="E278" t="str">
            <v>ERCOT</v>
          </cell>
          <cell r="G278" t="str">
            <v>MW</v>
          </cell>
        </row>
        <row r="279">
          <cell r="C279" t="str">
            <v>High</v>
          </cell>
          <cell r="D279" t="str">
            <v>Residential</v>
          </cell>
          <cell r="E279" t="str">
            <v>ISONE</v>
          </cell>
          <cell r="G279" t="str">
            <v>MW</v>
          </cell>
        </row>
        <row r="280">
          <cell r="C280" t="str">
            <v>High</v>
          </cell>
          <cell r="D280" t="str">
            <v>Residential</v>
          </cell>
          <cell r="E280" t="str">
            <v>MISO</v>
          </cell>
          <cell r="G280" t="str">
            <v>MW</v>
          </cell>
        </row>
        <row r="281">
          <cell r="C281" t="str">
            <v>High</v>
          </cell>
          <cell r="D281" t="str">
            <v>Residential</v>
          </cell>
          <cell r="E281" t="str">
            <v>NYISO</v>
          </cell>
          <cell r="G281" t="str">
            <v>MW</v>
          </cell>
        </row>
        <row r="282">
          <cell r="C282" t="str">
            <v>High</v>
          </cell>
          <cell r="D282" t="str">
            <v>Residential</v>
          </cell>
          <cell r="E282" t="str">
            <v>PJM</v>
          </cell>
          <cell r="G282" t="str">
            <v>MW</v>
          </cell>
        </row>
        <row r="283">
          <cell r="C283" t="str">
            <v>High</v>
          </cell>
          <cell r="D283" t="str">
            <v>Residential</v>
          </cell>
          <cell r="E283" t="str">
            <v>SOUTHEAST</v>
          </cell>
          <cell r="G283" t="str">
            <v>MW</v>
          </cell>
        </row>
        <row r="284">
          <cell r="C284" t="str">
            <v>High</v>
          </cell>
          <cell r="D284" t="str">
            <v>Residential</v>
          </cell>
          <cell r="E284" t="str">
            <v>SPP</v>
          </cell>
          <cell r="G284" t="str">
            <v>MW</v>
          </cell>
        </row>
        <row r="285">
          <cell r="C285" t="str">
            <v>High</v>
          </cell>
          <cell r="D285" t="str">
            <v>Residential</v>
          </cell>
          <cell r="E285" t="str">
            <v>WECC (Non-CA)</v>
          </cell>
          <cell r="G285" t="str">
            <v>MW</v>
          </cell>
        </row>
        <row r="286">
          <cell r="C286" t="str">
            <v>High</v>
          </cell>
          <cell r="D286" t="str">
            <v>Total</v>
          </cell>
          <cell r="E286" t="str">
            <v>CAISO</v>
          </cell>
          <cell r="G286" t="str">
            <v>MW</v>
          </cell>
        </row>
        <row r="287">
          <cell r="C287" t="str">
            <v>High</v>
          </cell>
          <cell r="D287" t="str">
            <v>Total</v>
          </cell>
          <cell r="E287" t="str">
            <v>ERCOT</v>
          </cell>
          <cell r="G287" t="str">
            <v>MW</v>
          </cell>
        </row>
        <row r="288">
          <cell r="C288" t="str">
            <v>High</v>
          </cell>
          <cell r="D288" t="str">
            <v>Total</v>
          </cell>
          <cell r="E288" t="str">
            <v>ISONE</v>
          </cell>
          <cell r="G288" t="str">
            <v>MW</v>
          </cell>
        </row>
        <row r="289">
          <cell r="C289" t="str">
            <v>High</v>
          </cell>
          <cell r="D289" t="str">
            <v>Total</v>
          </cell>
          <cell r="E289" t="str">
            <v>MISO</v>
          </cell>
          <cell r="G289" t="str">
            <v>MW</v>
          </cell>
        </row>
        <row r="290">
          <cell r="C290" t="str">
            <v>High</v>
          </cell>
          <cell r="D290" t="str">
            <v>Total</v>
          </cell>
          <cell r="E290" t="str">
            <v>NYISO</v>
          </cell>
          <cell r="G290" t="str">
            <v>MW</v>
          </cell>
        </row>
        <row r="291">
          <cell r="C291" t="str">
            <v>High</v>
          </cell>
          <cell r="D291" t="str">
            <v>Total</v>
          </cell>
          <cell r="E291" t="str">
            <v>PJM</v>
          </cell>
          <cell r="G291" t="str">
            <v>MW</v>
          </cell>
        </row>
        <row r="292">
          <cell r="C292" t="str">
            <v>High</v>
          </cell>
          <cell r="D292" t="str">
            <v>Total</v>
          </cell>
          <cell r="E292" t="str">
            <v>SOUTHEAST</v>
          </cell>
          <cell r="G292" t="str">
            <v>MW</v>
          </cell>
        </row>
        <row r="293">
          <cell r="C293" t="str">
            <v>High</v>
          </cell>
          <cell r="D293" t="str">
            <v>Total</v>
          </cell>
          <cell r="E293" t="str">
            <v>SPP</v>
          </cell>
          <cell r="G293" t="str">
            <v>MW</v>
          </cell>
        </row>
        <row r="294">
          <cell r="C294" t="str">
            <v>High</v>
          </cell>
          <cell r="D294" t="str">
            <v>Total</v>
          </cell>
          <cell r="E294" t="str">
            <v>WECC (Non-CA)</v>
          </cell>
          <cell r="G294" t="str">
            <v>MW</v>
          </cell>
        </row>
        <row r="295">
          <cell r="C295" t="str">
            <v>High</v>
          </cell>
          <cell r="D295" t="str">
            <v>Transportation</v>
          </cell>
          <cell r="E295" t="str">
            <v>CAISO</v>
          </cell>
          <cell r="G295" t="str">
            <v>MW</v>
          </cell>
        </row>
        <row r="296">
          <cell r="C296" t="str">
            <v>High</v>
          </cell>
          <cell r="D296" t="str">
            <v>Transportation</v>
          </cell>
          <cell r="E296" t="str">
            <v>ERCOT</v>
          </cell>
          <cell r="G296" t="str">
            <v>MW</v>
          </cell>
        </row>
        <row r="297">
          <cell r="C297" t="str">
            <v>High</v>
          </cell>
          <cell r="D297" t="str">
            <v>Transportation</v>
          </cell>
          <cell r="E297" t="str">
            <v>ISONE</v>
          </cell>
          <cell r="G297" t="str">
            <v>MW</v>
          </cell>
        </row>
        <row r="298">
          <cell r="C298" t="str">
            <v>High</v>
          </cell>
          <cell r="D298" t="str">
            <v>Transportation</v>
          </cell>
          <cell r="E298" t="str">
            <v>MISO</v>
          </cell>
          <cell r="G298" t="str">
            <v>MW</v>
          </cell>
        </row>
        <row r="299">
          <cell r="C299" t="str">
            <v>High</v>
          </cell>
          <cell r="D299" t="str">
            <v>Transportation</v>
          </cell>
          <cell r="E299" t="str">
            <v>NYISO</v>
          </cell>
          <cell r="G299" t="str">
            <v>MW</v>
          </cell>
        </row>
        <row r="300">
          <cell r="C300" t="str">
            <v>High</v>
          </cell>
          <cell r="D300" t="str">
            <v>Transportation</v>
          </cell>
          <cell r="E300" t="str">
            <v>PJM</v>
          </cell>
          <cell r="G300" t="str">
            <v>MW</v>
          </cell>
        </row>
        <row r="301">
          <cell r="C301" t="str">
            <v>High</v>
          </cell>
          <cell r="D301" t="str">
            <v>Transportation</v>
          </cell>
          <cell r="E301" t="str">
            <v>SOUTHEAST</v>
          </cell>
          <cell r="G301" t="str">
            <v>MW</v>
          </cell>
        </row>
        <row r="302">
          <cell r="C302" t="str">
            <v>High</v>
          </cell>
          <cell r="D302" t="str">
            <v>Transportation</v>
          </cell>
          <cell r="E302" t="str">
            <v>SPP</v>
          </cell>
          <cell r="G302" t="str">
            <v>MW</v>
          </cell>
        </row>
        <row r="303">
          <cell r="C303" t="str">
            <v>High</v>
          </cell>
          <cell r="D303" t="str">
            <v>Transportation</v>
          </cell>
          <cell r="E303" t="str">
            <v>WECC (Non-CA)</v>
          </cell>
          <cell r="G303" t="str">
            <v>MW</v>
          </cell>
        </row>
        <row r="304">
          <cell r="C304" t="str">
            <v>Low</v>
          </cell>
          <cell r="D304" t="str">
            <v>Commercial</v>
          </cell>
          <cell r="E304" t="str">
            <v>CAISO</v>
          </cell>
          <cell r="G304" t="str">
            <v>MW</v>
          </cell>
        </row>
        <row r="305">
          <cell r="C305" t="str">
            <v>Low</v>
          </cell>
          <cell r="D305" t="str">
            <v>Commercial</v>
          </cell>
          <cell r="E305" t="str">
            <v>ERCOT</v>
          </cell>
          <cell r="G305" t="str">
            <v>MW</v>
          </cell>
        </row>
        <row r="306">
          <cell r="C306" t="str">
            <v>Low</v>
          </cell>
          <cell r="D306" t="str">
            <v>Commercial</v>
          </cell>
          <cell r="E306" t="str">
            <v>ISONE</v>
          </cell>
          <cell r="G306" t="str">
            <v>MW</v>
          </cell>
        </row>
        <row r="307">
          <cell r="C307" t="str">
            <v>Low</v>
          </cell>
          <cell r="D307" t="str">
            <v>Commercial</v>
          </cell>
          <cell r="E307" t="str">
            <v>MISO</v>
          </cell>
          <cell r="G307" t="str">
            <v>MW</v>
          </cell>
        </row>
        <row r="308">
          <cell r="C308" t="str">
            <v>Low</v>
          </cell>
          <cell r="D308" t="str">
            <v>Commercial</v>
          </cell>
          <cell r="E308" t="str">
            <v>NYISO</v>
          </cell>
          <cell r="G308" t="str">
            <v>MW</v>
          </cell>
        </row>
        <row r="309">
          <cell r="C309" t="str">
            <v>Low</v>
          </cell>
          <cell r="D309" t="str">
            <v>Commercial</v>
          </cell>
          <cell r="E309" t="str">
            <v>PJM</v>
          </cell>
          <cell r="G309" t="str">
            <v>MW</v>
          </cell>
        </row>
        <row r="310">
          <cell r="C310" t="str">
            <v>Low</v>
          </cell>
          <cell r="D310" t="str">
            <v>Commercial</v>
          </cell>
          <cell r="E310" t="str">
            <v>SOUTHEAST</v>
          </cell>
          <cell r="G310" t="str">
            <v>MW</v>
          </cell>
        </row>
        <row r="311">
          <cell r="C311" t="str">
            <v>Low</v>
          </cell>
          <cell r="D311" t="str">
            <v>Commercial</v>
          </cell>
          <cell r="E311" t="str">
            <v>SPP</v>
          </cell>
          <cell r="G311" t="str">
            <v>MW</v>
          </cell>
        </row>
        <row r="312">
          <cell r="C312" t="str">
            <v>Low</v>
          </cell>
          <cell r="D312" t="str">
            <v>Commercial</v>
          </cell>
          <cell r="E312" t="str">
            <v>WECC (Non-CA)</v>
          </cell>
          <cell r="G312" t="str">
            <v>MW</v>
          </cell>
        </row>
        <row r="313">
          <cell r="C313" t="str">
            <v>Low</v>
          </cell>
          <cell r="D313" t="str">
            <v>Industrial</v>
          </cell>
          <cell r="E313" t="str">
            <v>CAISO</v>
          </cell>
          <cell r="G313" t="str">
            <v>MW</v>
          </cell>
        </row>
        <row r="314">
          <cell r="C314" t="str">
            <v>Low</v>
          </cell>
          <cell r="D314" t="str">
            <v>Industrial</v>
          </cell>
          <cell r="E314" t="str">
            <v>ERCOT</v>
          </cell>
          <cell r="G314" t="str">
            <v>MW</v>
          </cell>
        </row>
        <row r="315">
          <cell r="C315" t="str">
            <v>Low</v>
          </cell>
          <cell r="D315" t="str">
            <v>Industrial</v>
          </cell>
          <cell r="E315" t="str">
            <v>ISONE</v>
          </cell>
          <cell r="G315" t="str">
            <v>MW</v>
          </cell>
        </row>
        <row r="316">
          <cell r="C316" t="str">
            <v>Low</v>
          </cell>
          <cell r="D316" t="str">
            <v>Industrial</v>
          </cell>
          <cell r="E316" t="str">
            <v>MISO</v>
          </cell>
          <cell r="G316" t="str">
            <v>MW</v>
          </cell>
        </row>
        <row r="317">
          <cell r="C317" t="str">
            <v>Low</v>
          </cell>
          <cell r="D317" t="str">
            <v>Industrial</v>
          </cell>
          <cell r="E317" t="str">
            <v>NYISO</v>
          </cell>
          <cell r="G317" t="str">
            <v>MW</v>
          </cell>
        </row>
        <row r="318">
          <cell r="C318" t="str">
            <v>Low</v>
          </cell>
          <cell r="D318" t="str">
            <v>Industrial</v>
          </cell>
          <cell r="E318" t="str">
            <v>PJM</v>
          </cell>
          <cell r="G318" t="str">
            <v>MW</v>
          </cell>
        </row>
        <row r="319">
          <cell r="C319" t="str">
            <v>Low</v>
          </cell>
          <cell r="D319" t="str">
            <v>Industrial</v>
          </cell>
          <cell r="E319" t="str">
            <v>SOUTHEAST</v>
          </cell>
          <cell r="G319" t="str">
            <v>MW</v>
          </cell>
        </row>
        <row r="320">
          <cell r="C320" t="str">
            <v>Low</v>
          </cell>
          <cell r="D320" t="str">
            <v>Industrial</v>
          </cell>
          <cell r="E320" t="str">
            <v>SPP</v>
          </cell>
          <cell r="G320" t="str">
            <v>MW</v>
          </cell>
        </row>
        <row r="321">
          <cell r="C321" t="str">
            <v>Low</v>
          </cell>
          <cell r="D321" t="str">
            <v>Industrial</v>
          </cell>
          <cell r="E321" t="str">
            <v>WECC (Non-CA)</v>
          </cell>
          <cell r="G321" t="str">
            <v>MW</v>
          </cell>
        </row>
        <row r="322">
          <cell r="C322" t="str">
            <v>Low</v>
          </cell>
          <cell r="D322" t="str">
            <v>Residential</v>
          </cell>
          <cell r="E322" t="str">
            <v>CAISO</v>
          </cell>
          <cell r="G322" t="str">
            <v>MW</v>
          </cell>
        </row>
        <row r="323">
          <cell r="C323" t="str">
            <v>Low</v>
          </cell>
          <cell r="D323" t="str">
            <v>Residential</v>
          </cell>
          <cell r="E323" t="str">
            <v>ERCOT</v>
          </cell>
          <cell r="G323" t="str">
            <v>MW</v>
          </cell>
        </row>
        <row r="324">
          <cell r="C324" t="str">
            <v>Low</v>
          </cell>
          <cell r="D324" t="str">
            <v>Residential</v>
          </cell>
          <cell r="E324" t="str">
            <v>ISONE</v>
          </cell>
          <cell r="G324" t="str">
            <v>MW</v>
          </cell>
        </row>
        <row r="325">
          <cell r="C325" t="str">
            <v>Low</v>
          </cell>
          <cell r="D325" t="str">
            <v>Residential</v>
          </cell>
          <cell r="E325" t="str">
            <v>MISO</v>
          </cell>
          <cell r="G325" t="str">
            <v>MW</v>
          </cell>
        </row>
        <row r="326">
          <cell r="C326" t="str">
            <v>Low</v>
          </cell>
          <cell r="D326" t="str">
            <v>Residential</v>
          </cell>
          <cell r="E326" t="str">
            <v>NYISO</v>
          </cell>
          <cell r="G326" t="str">
            <v>MW</v>
          </cell>
        </row>
        <row r="327">
          <cell r="C327" t="str">
            <v>Low</v>
          </cell>
          <cell r="D327" t="str">
            <v>Residential</v>
          </cell>
          <cell r="E327" t="str">
            <v>PJM</v>
          </cell>
          <cell r="G327" t="str">
            <v>MW</v>
          </cell>
        </row>
        <row r="328">
          <cell r="C328" t="str">
            <v>Low</v>
          </cell>
          <cell r="D328" t="str">
            <v>Residential</v>
          </cell>
          <cell r="E328" t="str">
            <v>SOUTHEAST</v>
          </cell>
          <cell r="G328" t="str">
            <v>MW</v>
          </cell>
        </row>
        <row r="329">
          <cell r="C329" t="str">
            <v>Low</v>
          </cell>
          <cell r="D329" t="str">
            <v>Residential</v>
          </cell>
          <cell r="E329" t="str">
            <v>SPP</v>
          </cell>
          <cell r="G329" t="str">
            <v>MW</v>
          </cell>
        </row>
        <row r="330">
          <cell r="C330" t="str">
            <v>Low</v>
          </cell>
          <cell r="D330" t="str">
            <v>Residential</v>
          </cell>
          <cell r="E330" t="str">
            <v>WECC (Non-CA)</v>
          </cell>
          <cell r="G330" t="str">
            <v>MW</v>
          </cell>
        </row>
        <row r="331">
          <cell r="C331" t="str">
            <v>Low</v>
          </cell>
          <cell r="D331" t="str">
            <v>Total</v>
          </cell>
          <cell r="E331" t="str">
            <v>CAISO</v>
          </cell>
          <cell r="G331" t="str">
            <v>MW</v>
          </cell>
        </row>
        <row r="332">
          <cell r="C332" t="str">
            <v>Low</v>
          </cell>
          <cell r="D332" t="str">
            <v>Total</v>
          </cell>
          <cell r="E332" t="str">
            <v>ERCOT</v>
          </cell>
          <cell r="G332" t="str">
            <v>MW</v>
          </cell>
        </row>
        <row r="333">
          <cell r="C333" t="str">
            <v>Low</v>
          </cell>
          <cell r="D333" t="str">
            <v>Total</v>
          </cell>
          <cell r="E333" t="str">
            <v>ISONE</v>
          </cell>
          <cell r="G333" t="str">
            <v>MW</v>
          </cell>
        </row>
        <row r="334">
          <cell r="C334" t="str">
            <v>Low</v>
          </cell>
          <cell r="D334" t="str">
            <v>Total</v>
          </cell>
          <cell r="E334" t="str">
            <v>MISO</v>
          </cell>
          <cell r="G334" t="str">
            <v>MW</v>
          </cell>
        </row>
        <row r="335">
          <cell r="C335" t="str">
            <v>Low</v>
          </cell>
          <cell r="D335" t="str">
            <v>Total</v>
          </cell>
          <cell r="E335" t="str">
            <v>NYISO</v>
          </cell>
          <cell r="G335" t="str">
            <v>MW</v>
          </cell>
        </row>
        <row r="336">
          <cell r="C336" t="str">
            <v>Low</v>
          </cell>
          <cell r="D336" t="str">
            <v>Total</v>
          </cell>
          <cell r="E336" t="str">
            <v>PJM</v>
          </cell>
          <cell r="G336" t="str">
            <v>MW</v>
          </cell>
        </row>
        <row r="337">
          <cell r="C337" t="str">
            <v>Low</v>
          </cell>
          <cell r="D337" t="str">
            <v>Total</v>
          </cell>
          <cell r="E337" t="str">
            <v>SOUTHEAST</v>
          </cell>
          <cell r="G337" t="str">
            <v>MW</v>
          </cell>
        </row>
        <row r="338">
          <cell r="C338" t="str">
            <v>Low</v>
          </cell>
          <cell r="D338" t="str">
            <v>Total</v>
          </cell>
          <cell r="E338" t="str">
            <v>SPP</v>
          </cell>
          <cell r="G338" t="str">
            <v>MW</v>
          </cell>
        </row>
        <row r="339">
          <cell r="C339" t="str">
            <v>Low</v>
          </cell>
          <cell r="D339" t="str">
            <v>Total</v>
          </cell>
          <cell r="E339" t="str">
            <v>WECC (Non-CA)</v>
          </cell>
          <cell r="G339" t="str">
            <v>MW</v>
          </cell>
        </row>
        <row r="340">
          <cell r="C340" t="str">
            <v>Low</v>
          </cell>
          <cell r="D340" t="str">
            <v>Transportation</v>
          </cell>
          <cell r="E340" t="str">
            <v>CAISO</v>
          </cell>
          <cell r="G340" t="str">
            <v>MW</v>
          </cell>
        </row>
        <row r="341">
          <cell r="C341" t="str">
            <v>Low</v>
          </cell>
          <cell r="D341" t="str">
            <v>Transportation</v>
          </cell>
          <cell r="E341" t="str">
            <v>ERCOT</v>
          </cell>
          <cell r="G341" t="str">
            <v>MW</v>
          </cell>
        </row>
        <row r="342">
          <cell r="C342" t="str">
            <v>Low</v>
          </cell>
          <cell r="D342" t="str">
            <v>Transportation</v>
          </cell>
          <cell r="E342" t="str">
            <v>ISONE</v>
          </cell>
          <cell r="G342" t="str">
            <v>MW</v>
          </cell>
        </row>
        <row r="343">
          <cell r="C343" t="str">
            <v>Low</v>
          </cell>
          <cell r="D343" t="str">
            <v>Transportation</v>
          </cell>
          <cell r="E343" t="str">
            <v>MISO</v>
          </cell>
          <cell r="G343" t="str">
            <v>MW</v>
          </cell>
        </row>
        <row r="344">
          <cell r="C344" t="str">
            <v>Low</v>
          </cell>
          <cell r="D344" t="str">
            <v>Transportation</v>
          </cell>
          <cell r="E344" t="str">
            <v>NYISO</v>
          </cell>
          <cell r="G344" t="str">
            <v>MW</v>
          </cell>
        </row>
        <row r="345">
          <cell r="C345" t="str">
            <v>Low</v>
          </cell>
          <cell r="D345" t="str">
            <v>Transportation</v>
          </cell>
          <cell r="E345" t="str">
            <v>PJM</v>
          </cell>
          <cell r="G345" t="str">
            <v>MW</v>
          </cell>
        </row>
        <row r="346">
          <cell r="C346" t="str">
            <v>Low</v>
          </cell>
          <cell r="D346" t="str">
            <v>Transportation</v>
          </cell>
          <cell r="E346" t="str">
            <v>SOUTHEAST</v>
          </cell>
          <cell r="G346" t="str">
            <v>MW</v>
          </cell>
        </row>
        <row r="347">
          <cell r="C347" t="str">
            <v>Low</v>
          </cell>
          <cell r="D347" t="str">
            <v>Transportation</v>
          </cell>
          <cell r="E347" t="str">
            <v>SPP</v>
          </cell>
          <cell r="G347" t="str">
            <v>MW</v>
          </cell>
        </row>
        <row r="348">
          <cell r="C348" t="str">
            <v>Low</v>
          </cell>
          <cell r="D348" t="str">
            <v>Transportation</v>
          </cell>
          <cell r="E348" t="str">
            <v>WECC (Non-CA)</v>
          </cell>
          <cell r="G348" t="str">
            <v>MW</v>
          </cell>
        </row>
        <row r="349">
          <cell r="C349" t="str">
            <v>Base</v>
          </cell>
          <cell r="D349" t="str">
            <v>Commercial</v>
          </cell>
          <cell r="E349" t="str">
            <v>CAISO</v>
          </cell>
          <cell r="G349" t="str">
            <v>MW</v>
          </cell>
        </row>
        <row r="350">
          <cell r="C350" t="str">
            <v>Base</v>
          </cell>
          <cell r="D350" t="str">
            <v>Commercial</v>
          </cell>
          <cell r="E350" t="str">
            <v>ERCOT</v>
          </cell>
          <cell r="G350" t="str">
            <v>MW</v>
          </cell>
        </row>
        <row r="351">
          <cell r="C351" t="str">
            <v>Base</v>
          </cell>
          <cell r="D351" t="str">
            <v>Commercial</v>
          </cell>
          <cell r="E351" t="str">
            <v>ISONE</v>
          </cell>
          <cell r="G351" t="str">
            <v>MW</v>
          </cell>
        </row>
        <row r="352">
          <cell r="C352" t="str">
            <v>Base</v>
          </cell>
          <cell r="D352" t="str">
            <v>Commercial</v>
          </cell>
          <cell r="E352" t="str">
            <v>MISO</v>
          </cell>
          <cell r="G352" t="str">
            <v>MW</v>
          </cell>
        </row>
        <row r="353">
          <cell r="C353" t="str">
            <v>Base</v>
          </cell>
          <cell r="D353" t="str">
            <v>Commercial</v>
          </cell>
          <cell r="E353" t="str">
            <v>NYISO</v>
          </cell>
          <cell r="G353" t="str">
            <v>MW</v>
          </cell>
        </row>
        <row r="354">
          <cell r="C354" t="str">
            <v>Base</v>
          </cell>
          <cell r="D354" t="str">
            <v>Commercial</v>
          </cell>
          <cell r="E354" t="str">
            <v>PJM</v>
          </cell>
          <cell r="G354" t="str">
            <v>MW</v>
          </cell>
        </row>
        <row r="355">
          <cell r="C355" t="str">
            <v>Base</v>
          </cell>
          <cell r="D355" t="str">
            <v>Commercial</v>
          </cell>
          <cell r="E355" t="str">
            <v>SOUTHEAST</v>
          </cell>
          <cell r="G355" t="str">
            <v>MW</v>
          </cell>
        </row>
        <row r="356">
          <cell r="C356" t="str">
            <v>Base</v>
          </cell>
          <cell r="D356" t="str">
            <v>Commercial</v>
          </cell>
          <cell r="E356" t="str">
            <v>SPP</v>
          </cell>
          <cell r="G356" t="str">
            <v>MW</v>
          </cell>
        </row>
        <row r="357">
          <cell r="C357" t="str">
            <v>Base</v>
          </cell>
          <cell r="D357" t="str">
            <v>Commercial</v>
          </cell>
          <cell r="E357" t="str">
            <v>WECC (Non-CA)</v>
          </cell>
          <cell r="G357" t="str">
            <v>MW</v>
          </cell>
        </row>
        <row r="358">
          <cell r="C358" t="str">
            <v>Base</v>
          </cell>
          <cell r="D358" t="str">
            <v>Industrial</v>
          </cell>
          <cell r="E358" t="str">
            <v>CAISO</v>
          </cell>
          <cell r="G358" t="str">
            <v>MW</v>
          </cell>
        </row>
        <row r="359">
          <cell r="C359" t="str">
            <v>Base</v>
          </cell>
          <cell r="D359" t="str">
            <v>Industrial</v>
          </cell>
          <cell r="E359" t="str">
            <v>ERCOT</v>
          </cell>
          <cell r="G359" t="str">
            <v>MW</v>
          </cell>
        </row>
        <row r="360">
          <cell r="C360" t="str">
            <v>Base</v>
          </cell>
          <cell r="D360" t="str">
            <v>Industrial</v>
          </cell>
          <cell r="E360" t="str">
            <v>ISONE</v>
          </cell>
          <cell r="G360" t="str">
            <v>MW</v>
          </cell>
        </row>
        <row r="361">
          <cell r="C361" t="str">
            <v>Base</v>
          </cell>
          <cell r="D361" t="str">
            <v>Industrial</v>
          </cell>
          <cell r="E361" t="str">
            <v>MISO</v>
          </cell>
          <cell r="G361" t="str">
            <v>MW</v>
          </cell>
        </row>
        <row r="362">
          <cell r="C362" t="str">
            <v>Base</v>
          </cell>
          <cell r="D362" t="str">
            <v>Industrial</v>
          </cell>
          <cell r="E362" t="str">
            <v>NYISO</v>
          </cell>
          <cell r="G362" t="str">
            <v>MW</v>
          </cell>
        </row>
        <row r="363">
          <cell r="C363" t="str">
            <v>Base</v>
          </cell>
          <cell r="D363" t="str">
            <v>Industrial</v>
          </cell>
          <cell r="E363" t="str">
            <v>PJM</v>
          </cell>
          <cell r="G363" t="str">
            <v>MW</v>
          </cell>
        </row>
        <row r="364">
          <cell r="C364" t="str">
            <v>Base</v>
          </cell>
          <cell r="D364" t="str">
            <v>Industrial</v>
          </cell>
          <cell r="E364" t="str">
            <v>SOUTHEAST</v>
          </cell>
          <cell r="G364" t="str">
            <v>MW</v>
          </cell>
        </row>
        <row r="365">
          <cell r="C365" t="str">
            <v>Base</v>
          </cell>
          <cell r="D365" t="str">
            <v>Industrial</v>
          </cell>
          <cell r="E365" t="str">
            <v>SPP</v>
          </cell>
          <cell r="G365" t="str">
            <v>MW</v>
          </cell>
        </row>
        <row r="366">
          <cell r="C366" t="str">
            <v>Base</v>
          </cell>
          <cell r="D366" t="str">
            <v>Industrial</v>
          </cell>
          <cell r="E366" t="str">
            <v>WECC (Non-CA)</v>
          </cell>
          <cell r="G366" t="str">
            <v>MW</v>
          </cell>
        </row>
        <row r="367">
          <cell r="C367" t="str">
            <v>Base</v>
          </cell>
          <cell r="D367" t="str">
            <v>Residential</v>
          </cell>
          <cell r="E367" t="str">
            <v>CAISO</v>
          </cell>
          <cell r="G367" t="str">
            <v>MW</v>
          </cell>
        </row>
        <row r="368">
          <cell r="C368" t="str">
            <v>Base</v>
          </cell>
          <cell r="D368" t="str">
            <v>Residential</v>
          </cell>
          <cell r="E368" t="str">
            <v>ERCOT</v>
          </cell>
          <cell r="G368" t="str">
            <v>MW</v>
          </cell>
        </row>
        <row r="369">
          <cell r="C369" t="str">
            <v>Base</v>
          </cell>
          <cell r="D369" t="str">
            <v>Residential</v>
          </cell>
          <cell r="E369" t="str">
            <v>ISONE</v>
          </cell>
          <cell r="G369" t="str">
            <v>MW</v>
          </cell>
        </row>
        <row r="370">
          <cell r="C370" t="str">
            <v>Base</v>
          </cell>
          <cell r="D370" t="str">
            <v>Residential</v>
          </cell>
          <cell r="E370" t="str">
            <v>MISO</v>
          </cell>
          <cell r="G370" t="str">
            <v>MW</v>
          </cell>
        </row>
        <row r="371">
          <cell r="C371" t="str">
            <v>Base</v>
          </cell>
          <cell r="D371" t="str">
            <v>Residential</v>
          </cell>
          <cell r="E371" t="str">
            <v>NYISO</v>
          </cell>
          <cell r="G371" t="str">
            <v>MW</v>
          </cell>
        </row>
        <row r="372">
          <cell r="C372" t="str">
            <v>Base</v>
          </cell>
          <cell r="D372" t="str">
            <v>Residential</v>
          </cell>
          <cell r="E372" t="str">
            <v>PJM</v>
          </cell>
          <cell r="G372" t="str">
            <v>MW</v>
          </cell>
        </row>
        <row r="373">
          <cell r="C373" t="str">
            <v>Base</v>
          </cell>
          <cell r="D373" t="str">
            <v>Residential</v>
          </cell>
          <cell r="E373" t="str">
            <v>SOUTHEAST</v>
          </cell>
          <cell r="G373" t="str">
            <v>MW</v>
          </cell>
        </row>
        <row r="374">
          <cell r="C374" t="str">
            <v>Base</v>
          </cell>
          <cell r="D374" t="str">
            <v>Residential</v>
          </cell>
          <cell r="E374" t="str">
            <v>SPP</v>
          </cell>
          <cell r="G374" t="str">
            <v>MW</v>
          </cell>
        </row>
        <row r="375">
          <cell r="C375" t="str">
            <v>Base</v>
          </cell>
          <cell r="D375" t="str">
            <v>Residential</v>
          </cell>
          <cell r="E375" t="str">
            <v>WECC (Non-CA)</v>
          </cell>
          <cell r="G375" t="str">
            <v>MW</v>
          </cell>
        </row>
        <row r="376">
          <cell r="C376" t="str">
            <v>Base</v>
          </cell>
          <cell r="D376" t="str">
            <v>Total</v>
          </cell>
          <cell r="E376" t="str">
            <v>CAISO</v>
          </cell>
          <cell r="G376" t="str">
            <v>MW</v>
          </cell>
        </row>
        <row r="377">
          <cell r="C377" t="str">
            <v>Base</v>
          </cell>
          <cell r="D377" t="str">
            <v>Total</v>
          </cell>
          <cell r="E377" t="str">
            <v>ERCOT</v>
          </cell>
          <cell r="G377" t="str">
            <v>MW</v>
          </cell>
        </row>
        <row r="378">
          <cell r="C378" t="str">
            <v>Base</v>
          </cell>
          <cell r="D378" t="str">
            <v>Total</v>
          </cell>
          <cell r="E378" t="str">
            <v>ISONE</v>
          </cell>
          <cell r="G378" t="str">
            <v>MW</v>
          </cell>
        </row>
        <row r="379">
          <cell r="C379" t="str">
            <v>Base</v>
          </cell>
          <cell r="D379" t="str">
            <v>Total</v>
          </cell>
          <cell r="E379" t="str">
            <v>MISO</v>
          </cell>
          <cell r="G379" t="str">
            <v>MW</v>
          </cell>
        </row>
        <row r="380">
          <cell r="C380" t="str">
            <v>Base</v>
          </cell>
          <cell r="D380" t="str">
            <v>Total</v>
          </cell>
          <cell r="E380" t="str">
            <v>NYISO</v>
          </cell>
          <cell r="G380" t="str">
            <v>MW</v>
          </cell>
        </row>
        <row r="381">
          <cell r="C381" t="str">
            <v>Base</v>
          </cell>
          <cell r="D381" t="str">
            <v>Total</v>
          </cell>
          <cell r="E381" t="str">
            <v>PJM</v>
          </cell>
          <cell r="G381" t="str">
            <v>MW</v>
          </cell>
        </row>
        <row r="382">
          <cell r="C382" t="str">
            <v>Base</v>
          </cell>
          <cell r="D382" t="str">
            <v>Total</v>
          </cell>
          <cell r="E382" t="str">
            <v>SOUTHEAST</v>
          </cell>
          <cell r="G382" t="str">
            <v>MW</v>
          </cell>
        </row>
        <row r="383">
          <cell r="C383" t="str">
            <v>Base</v>
          </cell>
          <cell r="D383" t="str">
            <v>Total</v>
          </cell>
          <cell r="E383" t="str">
            <v>SPP</v>
          </cell>
          <cell r="G383" t="str">
            <v>MW</v>
          </cell>
        </row>
        <row r="384">
          <cell r="C384" t="str">
            <v>Base</v>
          </cell>
          <cell r="D384" t="str">
            <v>Total</v>
          </cell>
          <cell r="E384" t="str">
            <v>WECC (Non-CA)</v>
          </cell>
          <cell r="G384" t="str">
            <v>MW</v>
          </cell>
        </row>
        <row r="385">
          <cell r="C385" t="str">
            <v>Base</v>
          </cell>
          <cell r="D385" t="str">
            <v>Transportation</v>
          </cell>
          <cell r="E385" t="str">
            <v>CAISO</v>
          </cell>
          <cell r="G385" t="str">
            <v>MW</v>
          </cell>
        </row>
        <row r="386">
          <cell r="C386" t="str">
            <v>Base</v>
          </cell>
          <cell r="D386" t="str">
            <v>Transportation</v>
          </cell>
          <cell r="E386" t="str">
            <v>ERCOT</v>
          </cell>
          <cell r="G386" t="str">
            <v>MW</v>
          </cell>
        </row>
        <row r="387">
          <cell r="C387" t="str">
            <v>Base</v>
          </cell>
          <cell r="D387" t="str">
            <v>Transportation</v>
          </cell>
          <cell r="E387" t="str">
            <v>ISONE</v>
          </cell>
          <cell r="G387" t="str">
            <v>MW</v>
          </cell>
        </row>
        <row r="388">
          <cell r="C388" t="str">
            <v>Base</v>
          </cell>
          <cell r="D388" t="str">
            <v>Transportation</v>
          </cell>
          <cell r="E388" t="str">
            <v>MISO</v>
          </cell>
          <cell r="G388" t="str">
            <v>MW</v>
          </cell>
        </row>
        <row r="389">
          <cell r="C389" t="str">
            <v>Base</v>
          </cell>
          <cell r="D389" t="str">
            <v>Transportation</v>
          </cell>
          <cell r="E389" t="str">
            <v>NYISO</v>
          </cell>
          <cell r="G389" t="str">
            <v>MW</v>
          </cell>
        </row>
        <row r="390">
          <cell r="C390" t="str">
            <v>Base</v>
          </cell>
          <cell r="D390" t="str">
            <v>Transportation</v>
          </cell>
          <cell r="E390" t="str">
            <v>PJM</v>
          </cell>
          <cell r="G390" t="str">
            <v>MW</v>
          </cell>
        </row>
        <row r="391">
          <cell r="C391" t="str">
            <v>Base</v>
          </cell>
          <cell r="D391" t="str">
            <v>Transportation</v>
          </cell>
          <cell r="E391" t="str">
            <v>SOUTHEAST</v>
          </cell>
          <cell r="G391" t="str">
            <v>MW</v>
          </cell>
        </row>
        <row r="392">
          <cell r="C392" t="str">
            <v>Base</v>
          </cell>
          <cell r="D392" t="str">
            <v>Transportation</v>
          </cell>
          <cell r="E392" t="str">
            <v>SPP</v>
          </cell>
          <cell r="G392" t="str">
            <v>MW</v>
          </cell>
        </row>
        <row r="393">
          <cell r="C393" t="str">
            <v>Base</v>
          </cell>
          <cell r="D393" t="str">
            <v>Transportation</v>
          </cell>
          <cell r="E393" t="str">
            <v>WECC (Non-CA)</v>
          </cell>
          <cell r="G393" t="str">
            <v>MW</v>
          </cell>
        </row>
        <row r="486">
          <cell r="C486" t="str">
            <v>Base</v>
          </cell>
          <cell r="D486" t="str">
            <v>Australia</v>
          </cell>
          <cell r="E486" t="str">
            <v>Distribution: Line Transformers: Add_x000D_</v>
          </cell>
          <cell r="F486" t="str">
            <v>Additions</v>
          </cell>
        </row>
        <row r="487">
          <cell r="C487" t="str">
            <v>High</v>
          </cell>
          <cell r="D487" t="str">
            <v>Australia</v>
          </cell>
          <cell r="E487" t="str">
            <v>Distribution: Line Transformers: Add_x000D_</v>
          </cell>
          <cell r="F487" t="str">
            <v>Additions</v>
          </cell>
        </row>
        <row r="488">
          <cell r="C488" t="str">
            <v>Low</v>
          </cell>
          <cell r="D488" t="str">
            <v>Australia</v>
          </cell>
          <cell r="E488" t="str">
            <v>Distribution: Line Transformers: Add_x000D_</v>
          </cell>
          <cell r="F488" t="str">
            <v>Additions</v>
          </cell>
        </row>
        <row r="489">
          <cell r="C489" t="str">
            <v>Base</v>
          </cell>
          <cell r="D489" t="str">
            <v>Australia</v>
          </cell>
          <cell r="E489" t="str">
            <v>Distribution: Station Equipment: Add_x000D_</v>
          </cell>
          <cell r="F489" t="str">
            <v>Additions</v>
          </cell>
        </row>
        <row r="490">
          <cell r="C490" t="str">
            <v>High</v>
          </cell>
          <cell r="D490" t="str">
            <v>Australia</v>
          </cell>
          <cell r="E490" t="str">
            <v>Distribution: Station Equipment: Add_x000D_</v>
          </cell>
          <cell r="F490" t="str">
            <v>Additions</v>
          </cell>
        </row>
        <row r="491">
          <cell r="C491" t="str">
            <v>Low</v>
          </cell>
          <cell r="D491" t="str">
            <v>Australia</v>
          </cell>
          <cell r="E491" t="str">
            <v>Distribution: Station Equipment: Add_x000D_</v>
          </cell>
          <cell r="F491" t="str">
            <v>Additions</v>
          </cell>
        </row>
        <row r="492">
          <cell r="C492" t="str">
            <v>Base</v>
          </cell>
          <cell r="D492" t="str">
            <v>Australia</v>
          </cell>
          <cell r="E492" t="str">
            <v>Distribution: Storage Battery Equipment: Add_x000D_</v>
          </cell>
          <cell r="F492" t="str">
            <v>Additions</v>
          </cell>
        </row>
        <row r="493">
          <cell r="C493" t="str">
            <v>High</v>
          </cell>
          <cell r="D493" t="str">
            <v>Australia</v>
          </cell>
          <cell r="E493" t="str">
            <v>Distribution: Storage Battery Equipment: Add_x000D_</v>
          </cell>
          <cell r="F493" t="str">
            <v>Additions</v>
          </cell>
        </row>
        <row r="494">
          <cell r="C494" t="str">
            <v>Low</v>
          </cell>
          <cell r="D494" t="str">
            <v>Australia</v>
          </cell>
          <cell r="E494" t="str">
            <v>Distribution: Storage Battery Equipment: Add_x000D_</v>
          </cell>
          <cell r="F494" t="str">
            <v>Additions</v>
          </cell>
        </row>
        <row r="495">
          <cell r="C495" t="str">
            <v>Base</v>
          </cell>
          <cell r="D495" t="str">
            <v>Australia</v>
          </cell>
          <cell r="E495" t="str">
            <v>Transmission: Station Equipment: Add_x000D_</v>
          </cell>
          <cell r="F495" t="str">
            <v>Additions</v>
          </cell>
        </row>
        <row r="496">
          <cell r="C496" t="str">
            <v>High</v>
          </cell>
          <cell r="D496" t="str">
            <v>Australia</v>
          </cell>
          <cell r="E496" t="str">
            <v>Transmission: Station Equipment: Add_x000D_</v>
          </cell>
          <cell r="F496" t="str">
            <v>Additions</v>
          </cell>
        </row>
        <row r="497">
          <cell r="C497" t="str">
            <v>Low</v>
          </cell>
          <cell r="D497" t="str">
            <v>Australia</v>
          </cell>
          <cell r="E497" t="str">
            <v>Transmission: Station Equipment: Add_x000D_</v>
          </cell>
          <cell r="F497" t="str">
            <v>Additions</v>
          </cell>
        </row>
        <row r="498">
          <cell r="C498" t="str">
            <v>Base</v>
          </cell>
          <cell r="D498" t="str">
            <v>CAISO</v>
          </cell>
          <cell r="E498" t="str">
            <v>Distribution: Line Transformers: Add_x000D_</v>
          </cell>
          <cell r="F498" t="str">
            <v>Additions</v>
          </cell>
        </row>
        <row r="499">
          <cell r="C499" t="str">
            <v>Low</v>
          </cell>
          <cell r="D499" t="str">
            <v>CAISO</v>
          </cell>
          <cell r="E499" t="str">
            <v>Distribution: Line Transformers: Add_x000D_</v>
          </cell>
          <cell r="F499" t="str">
            <v>Additions</v>
          </cell>
        </row>
        <row r="500">
          <cell r="C500" t="str">
            <v>High</v>
          </cell>
          <cell r="D500" t="str">
            <v>CAISO</v>
          </cell>
          <cell r="E500" t="str">
            <v>Distribution: Line Transformers: Add_x000D_</v>
          </cell>
          <cell r="F500" t="str">
            <v>Additions</v>
          </cell>
        </row>
        <row r="501">
          <cell r="C501" t="str">
            <v>Base</v>
          </cell>
          <cell r="D501" t="str">
            <v>CAISO</v>
          </cell>
          <cell r="E501" t="str">
            <v>Distribution: Station Equipment: Add_x000D_</v>
          </cell>
          <cell r="F501" t="str">
            <v>Additions</v>
          </cell>
        </row>
        <row r="502">
          <cell r="C502" t="str">
            <v>Low</v>
          </cell>
          <cell r="D502" t="str">
            <v>CAISO</v>
          </cell>
          <cell r="E502" t="str">
            <v>Distribution: Station Equipment: Add_x000D_</v>
          </cell>
          <cell r="F502" t="str">
            <v>Additions</v>
          </cell>
        </row>
        <row r="503">
          <cell r="C503" t="str">
            <v>High</v>
          </cell>
          <cell r="D503" t="str">
            <v>CAISO</v>
          </cell>
          <cell r="E503" t="str">
            <v>Distribution: Station Equipment: Add_x000D_</v>
          </cell>
          <cell r="F503" t="str">
            <v>Additions</v>
          </cell>
        </row>
        <row r="504">
          <cell r="C504" t="str">
            <v>Base</v>
          </cell>
          <cell r="D504" t="str">
            <v>CAISO</v>
          </cell>
          <cell r="E504" t="str">
            <v>Distribution: Storage Battery Equipment: Add_x000D_</v>
          </cell>
          <cell r="F504" t="str">
            <v>Additions</v>
          </cell>
        </row>
        <row r="505">
          <cell r="C505" t="str">
            <v>Low</v>
          </cell>
          <cell r="D505" t="str">
            <v>CAISO</v>
          </cell>
          <cell r="E505" t="str">
            <v>Distribution: Storage Battery Equipment: Add_x000D_</v>
          </cell>
          <cell r="F505" t="str">
            <v>Additions</v>
          </cell>
        </row>
        <row r="506">
          <cell r="C506" t="str">
            <v>High</v>
          </cell>
          <cell r="D506" t="str">
            <v>CAISO</v>
          </cell>
          <cell r="E506" t="str">
            <v>Distribution: Storage Battery Equipment: Add_x000D_</v>
          </cell>
          <cell r="F506" t="str">
            <v>Additions</v>
          </cell>
        </row>
        <row r="507">
          <cell r="C507" t="str">
            <v>Base</v>
          </cell>
          <cell r="D507" t="str">
            <v>CAISO</v>
          </cell>
          <cell r="E507" t="str">
            <v>Transmission: Station Equipment: Add_x000D_</v>
          </cell>
          <cell r="F507" t="str">
            <v>Additions</v>
          </cell>
        </row>
        <row r="508">
          <cell r="C508" t="str">
            <v>High</v>
          </cell>
          <cell r="D508" t="str">
            <v>CAISO</v>
          </cell>
          <cell r="E508" t="str">
            <v>Transmission: Station Equipment: Add_x000D_</v>
          </cell>
          <cell r="F508" t="str">
            <v>Additions</v>
          </cell>
        </row>
        <row r="509">
          <cell r="C509" t="str">
            <v>Low</v>
          </cell>
          <cell r="D509" t="str">
            <v>CAISO</v>
          </cell>
          <cell r="E509" t="str">
            <v>Transmission: Station Equipment: Add_x000D_</v>
          </cell>
          <cell r="F509" t="str">
            <v>Additions</v>
          </cell>
        </row>
        <row r="510">
          <cell r="C510" t="str">
            <v>Base</v>
          </cell>
          <cell r="D510" t="str">
            <v>ERCOT</v>
          </cell>
          <cell r="E510" t="str">
            <v>Distribution: Line Transformers: Add_x000D_</v>
          </cell>
          <cell r="F510" t="str">
            <v>Additions</v>
          </cell>
        </row>
        <row r="511">
          <cell r="C511" t="str">
            <v>Low</v>
          </cell>
          <cell r="D511" t="str">
            <v>ERCOT</v>
          </cell>
          <cell r="E511" t="str">
            <v>Distribution: Line Transformers: Add_x000D_</v>
          </cell>
          <cell r="F511" t="str">
            <v>Additions</v>
          </cell>
        </row>
        <row r="512">
          <cell r="C512" t="str">
            <v>Base</v>
          </cell>
          <cell r="D512" t="str">
            <v>ERCOT</v>
          </cell>
          <cell r="E512" t="str">
            <v>Distribution: Station Equipment: Add_x000D_</v>
          </cell>
          <cell r="F512" t="str">
            <v>Additions</v>
          </cell>
        </row>
        <row r="513">
          <cell r="C513" t="str">
            <v>Low</v>
          </cell>
          <cell r="D513" t="str">
            <v>ERCOT</v>
          </cell>
          <cell r="E513" t="str">
            <v>Distribution: Station Equipment: Add_x000D_</v>
          </cell>
          <cell r="F513" t="str">
            <v>Additions</v>
          </cell>
        </row>
        <row r="514">
          <cell r="C514" t="str">
            <v>Base</v>
          </cell>
          <cell r="D514" t="str">
            <v>Country A</v>
          </cell>
          <cell r="E514" t="str">
            <v>Distribution: Line Transformers: Add_x000D_</v>
          </cell>
          <cell r="F514" t="str">
            <v>Additions</v>
          </cell>
        </row>
        <row r="515">
          <cell r="C515" t="str">
            <v>High</v>
          </cell>
          <cell r="D515" t="str">
            <v>Country A</v>
          </cell>
          <cell r="E515" t="str">
            <v>Distribution: Line Transformers: Add_x000D_</v>
          </cell>
          <cell r="F515" t="str">
            <v>Additions</v>
          </cell>
        </row>
        <row r="516">
          <cell r="C516" t="str">
            <v>Low</v>
          </cell>
          <cell r="D516" t="str">
            <v>Country A</v>
          </cell>
          <cell r="E516" t="str">
            <v>Distribution: Line Transformers: Add_x000D_</v>
          </cell>
          <cell r="F516" t="str">
            <v>Additions</v>
          </cell>
        </row>
        <row r="517">
          <cell r="C517" t="str">
            <v>Base</v>
          </cell>
          <cell r="D517" t="str">
            <v>Country A</v>
          </cell>
          <cell r="E517" t="str">
            <v>Distribution: Station Equipment: Add_x000D_</v>
          </cell>
          <cell r="F517" t="str">
            <v>Additions</v>
          </cell>
        </row>
        <row r="518">
          <cell r="C518" t="str">
            <v>High</v>
          </cell>
          <cell r="D518" t="str">
            <v>Country A</v>
          </cell>
          <cell r="E518" t="str">
            <v>Distribution: Station Equipment: Add_x000D_</v>
          </cell>
          <cell r="F518" t="str">
            <v>Additions</v>
          </cell>
        </row>
        <row r="519">
          <cell r="C519" t="str">
            <v>Low</v>
          </cell>
          <cell r="D519" t="str">
            <v>Country A</v>
          </cell>
          <cell r="E519" t="str">
            <v>Distribution: Station Equipment: Add_x000D_</v>
          </cell>
          <cell r="F519" t="str">
            <v>Additions</v>
          </cell>
        </row>
        <row r="520">
          <cell r="C520" t="str">
            <v>Base</v>
          </cell>
          <cell r="D520" t="str">
            <v>Country A</v>
          </cell>
          <cell r="E520" t="str">
            <v>Distribution: Storage Battery Equipment: Add_x000D_</v>
          </cell>
          <cell r="F520" t="str">
            <v>Additions</v>
          </cell>
        </row>
        <row r="521">
          <cell r="C521" t="str">
            <v>High</v>
          </cell>
          <cell r="D521" t="str">
            <v>Country A</v>
          </cell>
          <cell r="E521" t="str">
            <v>Distribution: Storage Battery Equipment: Add_x000D_</v>
          </cell>
          <cell r="F521" t="str">
            <v>Additions</v>
          </cell>
        </row>
        <row r="522">
          <cell r="C522" t="str">
            <v>Low</v>
          </cell>
          <cell r="D522" t="str">
            <v>Country A</v>
          </cell>
          <cell r="E522" t="str">
            <v>Distribution: Storage Battery Equipment: Add_x000D_</v>
          </cell>
          <cell r="F522" t="str">
            <v>Additions</v>
          </cell>
        </row>
        <row r="523">
          <cell r="C523" t="str">
            <v>Base</v>
          </cell>
          <cell r="D523" t="str">
            <v>Country A</v>
          </cell>
          <cell r="E523" t="str">
            <v>Transmission: Station Equipment: Add_x000D_</v>
          </cell>
          <cell r="F523" t="str">
            <v>Additions</v>
          </cell>
        </row>
        <row r="524">
          <cell r="C524" t="str">
            <v>High</v>
          </cell>
          <cell r="D524" t="str">
            <v>Country A</v>
          </cell>
          <cell r="E524" t="str">
            <v>Transmission: Station Equipment: Add_x000D_</v>
          </cell>
          <cell r="F524" t="str">
            <v>Additions</v>
          </cell>
        </row>
        <row r="525">
          <cell r="C525" t="str">
            <v>Low</v>
          </cell>
          <cell r="D525" t="str">
            <v>Country A</v>
          </cell>
          <cell r="E525" t="str">
            <v>Transmission: Station Equipment: Add_x000D_</v>
          </cell>
          <cell r="F525" t="str">
            <v>Additions</v>
          </cell>
        </row>
        <row r="526">
          <cell r="C526" t="str">
            <v>Base</v>
          </cell>
          <cell r="D526" t="str">
            <v>Country B</v>
          </cell>
          <cell r="E526" t="str">
            <v>Distribution: Line Transformers: Add_x000D_</v>
          </cell>
          <cell r="F526" t="str">
            <v>Additions</v>
          </cell>
        </row>
        <row r="527">
          <cell r="C527" t="str">
            <v>High</v>
          </cell>
          <cell r="D527" t="str">
            <v>Country B</v>
          </cell>
          <cell r="E527" t="str">
            <v>Distribution: Line Transformers: Add_x000D_</v>
          </cell>
          <cell r="F527" t="str">
            <v>Additions</v>
          </cell>
        </row>
        <row r="528">
          <cell r="C528" t="str">
            <v>Low</v>
          </cell>
          <cell r="D528" t="str">
            <v>Country B</v>
          </cell>
          <cell r="E528" t="str">
            <v>Distribution: Line Transformers: Add_x000D_</v>
          </cell>
          <cell r="F528" t="str">
            <v>Additions</v>
          </cell>
        </row>
        <row r="529">
          <cell r="C529" t="str">
            <v>Base</v>
          </cell>
          <cell r="D529" t="str">
            <v>Country B</v>
          </cell>
          <cell r="E529" t="str">
            <v>Distribution: Station Equipment: Add_x000D_</v>
          </cell>
          <cell r="F529" t="str">
            <v>Additions</v>
          </cell>
        </row>
        <row r="530">
          <cell r="C530" t="str">
            <v>High</v>
          </cell>
          <cell r="D530" t="str">
            <v>Country B</v>
          </cell>
          <cell r="E530" t="str">
            <v>Distribution: Station Equipment: Add_x000D_</v>
          </cell>
          <cell r="F530" t="str">
            <v>Additions</v>
          </cell>
        </row>
        <row r="531">
          <cell r="C531" t="str">
            <v>Low</v>
          </cell>
          <cell r="D531" t="str">
            <v>Country B</v>
          </cell>
          <cell r="E531" t="str">
            <v>Distribution: Station Equipment: Add_x000D_</v>
          </cell>
          <cell r="F531" t="str">
            <v>Additions</v>
          </cell>
        </row>
        <row r="532">
          <cell r="C532" t="str">
            <v>Base</v>
          </cell>
          <cell r="D532" t="str">
            <v>Country B</v>
          </cell>
          <cell r="E532" t="str">
            <v>Distribution: Storage Battery Equipment: Add_x000D_</v>
          </cell>
          <cell r="F532" t="str">
            <v>Additions</v>
          </cell>
        </row>
        <row r="533">
          <cell r="C533" t="str">
            <v>High</v>
          </cell>
          <cell r="D533" t="str">
            <v>Country B</v>
          </cell>
          <cell r="E533" t="str">
            <v>Distribution: Storage Battery Equipment: Add_x000D_</v>
          </cell>
          <cell r="F533" t="str">
            <v>Additions</v>
          </cell>
        </row>
        <row r="534">
          <cell r="C534" t="str">
            <v>Low</v>
          </cell>
          <cell r="D534" t="str">
            <v>Country B</v>
          </cell>
          <cell r="E534" t="str">
            <v>Distribution: Storage Battery Equipment: Add_x000D_</v>
          </cell>
          <cell r="F534" t="str">
            <v>Additions</v>
          </cell>
        </row>
        <row r="535">
          <cell r="C535" t="str">
            <v>Base</v>
          </cell>
          <cell r="D535" t="str">
            <v>Country B</v>
          </cell>
          <cell r="E535" t="str">
            <v>Transmission: Station Equipment: Add_x000D_</v>
          </cell>
          <cell r="F535" t="str">
            <v>Additions</v>
          </cell>
        </row>
        <row r="536">
          <cell r="C536" t="str">
            <v>High</v>
          </cell>
          <cell r="D536" t="str">
            <v>Country B</v>
          </cell>
          <cell r="E536" t="str">
            <v>Transmission: Station Equipment: Add_x000D_</v>
          </cell>
          <cell r="F536" t="str">
            <v>Additions</v>
          </cell>
        </row>
        <row r="537">
          <cell r="C537" t="str">
            <v>Low</v>
          </cell>
          <cell r="D537" t="str">
            <v>Country B</v>
          </cell>
          <cell r="E537" t="str">
            <v>Transmission: Station Equipment: Add_x000D_</v>
          </cell>
          <cell r="F537" t="str">
            <v>Additions</v>
          </cell>
        </row>
        <row r="538">
          <cell r="C538" t="str">
            <v>Base</v>
          </cell>
          <cell r="D538" t="str">
            <v>Country C</v>
          </cell>
          <cell r="E538" t="str">
            <v>Distribution: Line Transformers: Add_x000D_</v>
          </cell>
          <cell r="F538" t="str">
            <v>Additions</v>
          </cell>
        </row>
        <row r="539">
          <cell r="C539" t="str">
            <v>High</v>
          </cell>
          <cell r="D539" t="str">
            <v>Country C</v>
          </cell>
          <cell r="E539" t="str">
            <v>Distribution: Line Transformers: Add_x000D_</v>
          </cell>
          <cell r="F539" t="str">
            <v>Additions</v>
          </cell>
        </row>
        <row r="540">
          <cell r="C540" t="str">
            <v>Low</v>
          </cell>
          <cell r="D540" t="str">
            <v>Country C</v>
          </cell>
          <cell r="E540" t="str">
            <v>Distribution: Line Transformers: Add_x000D_</v>
          </cell>
          <cell r="F540" t="str">
            <v>Additions</v>
          </cell>
        </row>
        <row r="541">
          <cell r="C541" t="str">
            <v>Base</v>
          </cell>
          <cell r="D541" t="str">
            <v>Country C</v>
          </cell>
          <cell r="E541" t="str">
            <v>Distribution: Station Equipment: Add_x000D_</v>
          </cell>
          <cell r="F541" t="str">
            <v>Additions</v>
          </cell>
        </row>
        <row r="542">
          <cell r="C542" t="str">
            <v>High</v>
          </cell>
          <cell r="D542" t="str">
            <v>Country C</v>
          </cell>
          <cell r="E542" t="str">
            <v>Distribution: Station Equipment: Add_x000D_</v>
          </cell>
          <cell r="F542" t="str">
            <v>Additions</v>
          </cell>
        </row>
        <row r="543">
          <cell r="C543" t="str">
            <v>Low</v>
          </cell>
          <cell r="D543" t="str">
            <v>Country C</v>
          </cell>
          <cell r="E543" t="str">
            <v>Distribution: Station Equipment: Add_x000D_</v>
          </cell>
          <cell r="F543" t="str">
            <v>Additions</v>
          </cell>
        </row>
        <row r="544">
          <cell r="C544" t="str">
            <v>Base</v>
          </cell>
          <cell r="D544" t="str">
            <v>Country C</v>
          </cell>
          <cell r="E544" t="str">
            <v>Distribution: Storage Battery Equipment: Add_x000D_</v>
          </cell>
          <cell r="F544" t="str">
            <v>Additions</v>
          </cell>
        </row>
        <row r="545">
          <cell r="C545" t="str">
            <v>High</v>
          </cell>
          <cell r="D545" t="str">
            <v>Country C</v>
          </cell>
          <cell r="E545" t="str">
            <v>Distribution: Storage Battery Equipment: Add_x000D_</v>
          </cell>
          <cell r="F545" t="str">
            <v>Additions</v>
          </cell>
        </row>
        <row r="546">
          <cell r="C546" t="str">
            <v>Low</v>
          </cell>
          <cell r="D546" t="str">
            <v>Country C</v>
          </cell>
          <cell r="E546" t="str">
            <v>Distribution: Storage Battery Equipment: Add_x000D_</v>
          </cell>
          <cell r="F546" t="str">
            <v>Additions</v>
          </cell>
        </row>
        <row r="547">
          <cell r="C547" t="str">
            <v>Base</v>
          </cell>
          <cell r="D547" t="str">
            <v>Country C</v>
          </cell>
          <cell r="E547" t="str">
            <v>Transmission: Station Equipment: Add_x000D_</v>
          </cell>
          <cell r="F547" t="str">
            <v>Additions</v>
          </cell>
        </row>
        <row r="548">
          <cell r="C548" t="str">
            <v>High</v>
          </cell>
          <cell r="D548" t="str">
            <v>Country C</v>
          </cell>
          <cell r="E548" t="str">
            <v>Transmission: Station Equipment: Add_x000D_</v>
          </cell>
          <cell r="F548" t="str">
            <v>Additions</v>
          </cell>
        </row>
        <row r="549">
          <cell r="C549" t="str">
            <v>Low</v>
          </cell>
          <cell r="D549" t="str">
            <v>Country C</v>
          </cell>
          <cell r="E549" t="str">
            <v>Transmission: Station Equipment: Add_x000D_</v>
          </cell>
          <cell r="F549" t="str">
            <v>Additions</v>
          </cell>
        </row>
        <row r="550">
          <cell r="C550" t="str">
            <v>Base</v>
          </cell>
          <cell r="D550" t="str">
            <v>Country D</v>
          </cell>
          <cell r="E550" t="str">
            <v>Distribution: Line Transformers: Add_x000D_</v>
          </cell>
          <cell r="F550" t="str">
            <v>Additions</v>
          </cell>
        </row>
        <row r="551">
          <cell r="C551" t="str">
            <v>High</v>
          </cell>
          <cell r="D551" t="str">
            <v>Country D</v>
          </cell>
          <cell r="E551" t="str">
            <v>Distribution: Line Transformers: Add_x000D_</v>
          </cell>
          <cell r="F551" t="str">
            <v>Additions</v>
          </cell>
        </row>
        <row r="552">
          <cell r="C552" t="str">
            <v>Low</v>
          </cell>
          <cell r="D552" t="str">
            <v>Country D</v>
          </cell>
          <cell r="E552" t="str">
            <v>Distribution: Line Transformers: Add_x000D_</v>
          </cell>
          <cell r="F552" t="str">
            <v>Additions</v>
          </cell>
        </row>
        <row r="553">
          <cell r="C553" t="str">
            <v>Base</v>
          </cell>
          <cell r="D553" t="str">
            <v>Country D</v>
          </cell>
          <cell r="E553" t="str">
            <v>Distribution: Station Equipment: Add_x000D_</v>
          </cell>
          <cell r="F553" t="str">
            <v>Additions</v>
          </cell>
        </row>
        <row r="554">
          <cell r="C554" t="str">
            <v>High</v>
          </cell>
          <cell r="D554" t="str">
            <v>Country D</v>
          </cell>
          <cell r="E554" t="str">
            <v>Distribution: Station Equipment: Add_x000D_</v>
          </cell>
          <cell r="F554" t="str">
            <v>Additions</v>
          </cell>
        </row>
        <row r="555">
          <cell r="C555" t="str">
            <v>Low</v>
          </cell>
          <cell r="D555" t="str">
            <v>Country D</v>
          </cell>
          <cell r="E555" t="str">
            <v>Distribution: Station Equipment: Add_x000D_</v>
          </cell>
          <cell r="F555" t="str">
            <v>Additions</v>
          </cell>
        </row>
        <row r="556">
          <cell r="C556" t="str">
            <v>Base</v>
          </cell>
          <cell r="D556" t="str">
            <v>Country D</v>
          </cell>
          <cell r="E556" t="str">
            <v>Distribution: Storage Battery Equipment: Add_x000D_</v>
          </cell>
          <cell r="F556" t="str">
            <v>Additions</v>
          </cell>
        </row>
        <row r="557">
          <cell r="C557" t="str">
            <v>High</v>
          </cell>
          <cell r="D557" t="str">
            <v>Country D</v>
          </cell>
          <cell r="E557" t="str">
            <v>Distribution: Storage Battery Equipment: Add_x000D_</v>
          </cell>
          <cell r="F557" t="str">
            <v>Additions</v>
          </cell>
        </row>
        <row r="558">
          <cell r="C558" t="str">
            <v>Low</v>
          </cell>
          <cell r="D558" t="str">
            <v>Country D</v>
          </cell>
          <cell r="E558" t="str">
            <v>Distribution: Storage Battery Equipment: Add_x000D_</v>
          </cell>
          <cell r="F558" t="str">
            <v>Additions</v>
          </cell>
        </row>
        <row r="559">
          <cell r="C559" t="str">
            <v>Base</v>
          </cell>
          <cell r="D559" t="str">
            <v>Country D</v>
          </cell>
          <cell r="E559" t="str">
            <v>Transmission: Station Equipment: Add_x000D_</v>
          </cell>
          <cell r="F559" t="str">
            <v>Additions</v>
          </cell>
        </row>
        <row r="560">
          <cell r="C560" t="str">
            <v>High</v>
          </cell>
          <cell r="D560" t="str">
            <v>Country D</v>
          </cell>
          <cell r="E560" t="str">
            <v>Transmission: Station Equipment: Add_x000D_</v>
          </cell>
          <cell r="F560" t="str">
            <v>Additions</v>
          </cell>
        </row>
        <row r="561">
          <cell r="C561" t="str">
            <v>Low</v>
          </cell>
          <cell r="D561" t="str">
            <v>Country D</v>
          </cell>
          <cell r="E561" t="str">
            <v>Transmission: Station Equipment: Add_x000D_</v>
          </cell>
          <cell r="F561" t="str">
            <v>Additions</v>
          </cell>
        </row>
        <row r="562">
          <cell r="C562" t="str">
            <v>Base</v>
          </cell>
          <cell r="D562" t="str">
            <v>ERCOT</v>
          </cell>
          <cell r="E562" t="str">
            <v>Distribution: Storage Battery Equipment: Add_x000D_</v>
          </cell>
          <cell r="F562" t="str">
            <v>Additions</v>
          </cell>
        </row>
        <row r="563">
          <cell r="C563" t="str">
            <v>Low</v>
          </cell>
          <cell r="D563" t="str">
            <v>ERCOT</v>
          </cell>
          <cell r="E563" t="str">
            <v>Distribution: Storage Battery Equipment: Add_x000D_</v>
          </cell>
          <cell r="F563" t="str">
            <v>Additions</v>
          </cell>
        </row>
        <row r="564">
          <cell r="C564" t="str">
            <v>Base</v>
          </cell>
          <cell r="D564" t="str">
            <v>ERCOT</v>
          </cell>
          <cell r="E564" t="str">
            <v>Transmission: Station Equipment: Add_x000D_</v>
          </cell>
          <cell r="F564" t="str">
            <v>Additions</v>
          </cell>
        </row>
        <row r="565">
          <cell r="C565" t="str">
            <v>High</v>
          </cell>
          <cell r="D565" t="str">
            <v>ERCOT</v>
          </cell>
          <cell r="E565" t="str">
            <v>Transmission: Station Equipment: Add_x000D_</v>
          </cell>
          <cell r="F565" t="str">
            <v>Additions</v>
          </cell>
        </row>
        <row r="566">
          <cell r="C566" t="str">
            <v>Low</v>
          </cell>
          <cell r="D566" t="str">
            <v>ERCOT</v>
          </cell>
          <cell r="E566" t="str">
            <v>Transmission: Station Equipment: Add_x000D_</v>
          </cell>
          <cell r="F566" t="str">
            <v>Additions</v>
          </cell>
        </row>
        <row r="567">
          <cell r="C567" t="str">
            <v>Base</v>
          </cell>
          <cell r="D567" t="str">
            <v>SPP</v>
          </cell>
          <cell r="E567" t="str">
            <v>Total Distribution Plant: Add_x000D_</v>
          </cell>
          <cell r="F567" t="str">
            <v>Additions</v>
          </cell>
        </row>
        <row r="568">
          <cell r="C568" t="str">
            <v>Base</v>
          </cell>
          <cell r="D568" t="str">
            <v>SPP</v>
          </cell>
          <cell r="E568" t="str">
            <v>Total Transmission Plant: Add_x000D_</v>
          </cell>
          <cell r="F568" t="str">
            <v>Additions</v>
          </cell>
        </row>
        <row r="569">
          <cell r="C569" t="str">
            <v>Base</v>
          </cell>
          <cell r="D569" t="str">
            <v>WECC (Non-CA)</v>
          </cell>
          <cell r="E569" t="str">
            <v>Total Distribution Plant: Add_x000D_</v>
          </cell>
          <cell r="F569" t="str">
            <v>Additions</v>
          </cell>
        </row>
        <row r="570">
          <cell r="C570" t="str">
            <v>Base</v>
          </cell>
          <cell r="D570" t="str">
            <v>WECC (Non-CA)</v>
          </cell>
          <cell r="E570" t="str">
            <v>Total Transmission Plant: Add_x000D_</v>
          </cell>
          <cell r="F570" t="str">
            <v>Additions</v>
          </cell>
        </row>
        <row r="571">
          <cell r="C571" t="str">
            <v>Low</v>
          </cell>
          <cell r="D571" t="str">
            <v>CAISO</v>
          </cell>
          <cell r="E571" t="str">
            <v>Total Distribution Plant: Add_x000D_</v>
          </cell>
          <cell r="F571" t="str">
            <v>Additions</v>
          </cell>
        </row>
        <row r="572">
          <cell r="C572" t="str">
            <v>Low</v>
          </cell>
          <cell r="D572" t="str">
            <v>CAISO</v>
          </cell>
          <cell r="E572" t="str">
            <v>Total Transmission Plant: Add_x000D_</v>
          </cell>
          <cell r="F572" t="str">
            <v>Additions</v>
          </cell>
        </row>
        <row r="573">
          <cell r="C573" t="str">
            <v>Low</v>
          </cell>
          <cell r="D573" t="str">
            <v>ERCOT</v>
          </cell>
          <cell r="E573" t="str">
            <v>Total Distribution Plant: Add_x000D_</v>
          </cell>
          <cell r="F573" t="str">
            <v>Additions</v>
          </cell>
        </row>
        <row r="574">
          <cell r="C574" t="str">
            <v>Low</v>
          </cell>
          <cell r="D574" t="str">
            <v>ERCOT</v>
          </cell>
          <cell r="E574" t="str">
            <v>Total Transmission Plant: Add_x000D_</v>
          </cell>
          <cell r="F574" t="str">
            <v>Additions</v>
          </cell>
        </row>
        <row r="575">
          <cell r="C575" t="str">
            <v>Base</v>
          </cell>
          <cell r="D575" t="str">
            <v>Germany</v>
          </cell>
          <cell r="E575" t="str">
            <v>Distribution: Line Transformers: Add_x000D_</v>
          </cell>
          <cell r="F575" t="str">
            <v>Additions</v>
          </cell>
        </row>
        <row r="576">
          <cell r="C576" t="str">
            <v>High</v>
          </cell>
          <cell r="D576" t="str">
            <v>Germany</v>
          </cell>
          <cell r="E576" t="str">
            <v>Distribution: Line Transformers: Add_x000D_</v>
          </cell>
          <cell r="F576" t="str">
            <v>Additions</v>
          </cell>
        </row>
        <row r="577">
          <cell r="C577" t="str">
            <v>Low</v>
          </cell>
          <cell r="D577" t="str">
            <v>Germany</v>
          </cell>
          <cell r="E577" t="str">
            <v>Distribution: Line Transformers: Add_x000D_</v>
          </cell>
          <cell r="F577" t="str">
            <v>Additions</v>
          </cell>
        </row>
        <row r="578">
          <cell r="C578" t="str">
            <v>Low</v>
          </cell>
          <cell r="D578" t="str">
            <v>ISONE</v>
          </cell>
          <cell r="E578" t="str">
            <v>Total Distribution Plant: Add_x000D_</v>
          </cell>
          <cell r="F578" t="str">
            <v>Additions</v>
          </cell>
        </row>
        <row r="579">
          <cell r="C579" t="str">
            <v>Low</v>
          </cell>
          <cell r="D579" t="str">
            <v>ISONE</v>
          </cell>
          <cell r="E579" t="str">
            <v>Total Transmission Plant: Add_x000D_</v>
          </cell>
          <cell r="F579" t="str">
            <v>Additions</v>
          </cell>
        </row>
        <row r="580">
          <cell r="C580" t="str">
            <v>Low</v>
          </cell>
          <cell r="D580" t="str">
            <v>MISO</v>
          </cell>
          <cell r="E580" t="str">
            <v>Total Distribution Plant: Add_x000D_</v>
          </cell>
          <cell r="F580" t="str">
            <v>Additions</v>
          </cell>
        </row>
        <row r="581">
          <cell r="C581" t="str">
            <v>Low</v>
          </cell>
          <cell r="D581" t="str">
            <v>MISO</v>
          </cell>
          <cell r="E581" t="str">
            <v>Total Transmission Plant: Add_x000D_</v>
          </cell>
          <cell r="F581" t="str">
            <v>Additions</v>
          </cell>
        </row>
        <row r="582">
          <cell r="C582" t="str">
            <v>Base</v>
          </cell>
          <cell r="D582" t="str">
            <v>Germany</v>
          </cell>
          <cell r="E582" t="str">
            <v>Distribution: Station Equipment: Add_x000D_</v>
          </cell>
          <cell r="F582" t="str">
            <v>Additions</v>
          </cell>
        </row>
        <row r="583">
          <cell r="C583" t="str">
            <v>Base</v>
          </cell>
          <cell r="D583" t="str">
            <v>UK</v>
          </cell>
          <cell r="E583" t="str">
            <v>Total Distribution Plant: Add_x000D_</v>
          </cell>
          <cell r="F583" t="str">
            <v>Additions</v>
          </cell>
        </row>
        <row r="584">
          <cell r="C584" t="str">
            <v>Base</v>
          </cell>
          <cell r="D584" t="str">
            <v>UK</v>
          </cell>
          <cell r="E584" t="str">
            <v>Total Transmission Plant: Add_x000D_</v>
          </cell>
          <cell r="F584" t="str">
            <v>Additions</v>
          </cell>
        </row>
        <row r="585">
          <cell r="C585" t="str">
            <v>High</v>
          </cell>
          <cell r="D585" t="str">
            <v>Germany</v>
          </cell>
          <cell r="E585" t="str">
            <v>Distribution: Station Equipment: Add_x000D_</v>
          </cell>
          <cell r="F585" t="str">
            <v>Additions</v>
          </cell>
        </row>
        <row r="586">
          <cell r="C586" t="str">
            <v>Base</v>
          </cell>
          <cell r="D586" t="str">
            <v>Australia</v>
          </cell>
          <cell r="E586" t="str">
            <v>Total Distribution Plant: Add_x000D_</v>
          </cell>
          <cell r="F586" t="str">
            <v>Additions</v>
          </cell>
        </row>
        <row r="587">
          <cell r="C587" t="str">
            <v>Base</v>
          </cell>
          <cell r="D587" t="str">
            <v>Australia</v>
          </cell>
          <cell r="E587" t="str">
            <v>Total Transmission Plant: Add_x000D_</v>
          </cell>
          <cell r="F587" t="str">
            <v>Additions</v>
          </cell>
        </row>
        <row r="588">
          <cell r="C588" t="str">
            <v>Low</v>
          </cell>
          <cell r="D588" t="str">
            <v>Germany</v>
          </cell>
          <cell r="E588" t="str">
            <v>Distribution: Station Equipment: Add_x000D_</v>
          </cell>
          <cell r="F588" t="str">
            <v>Additions</v>
          </cell>
        </row>
        <row r="589">
          <cell r="C589" t="str">
            <v>Base</v>
          </cell>
          <cell r="D589" t="str">
            <v>Germany</v>
          </cell>
          <cell r="E589" t="str">
            <v>Total Distribution Plant: Add_x000D_</v>
          </cell>
          <cell r="F589" t="str">
            <v>Additions</v>
          </cell>
        </row>
        <row r="590">
          <cell r="C590" t="str">
            <v>Base</v>
          </cell>
          <cell r="D590" t="str">
            <v>Germany</v>
          </cell>
          <cell r="E590" t="str">
            <v>Total Transmission Plant: Add_x000D_</v>
          </cell>
          <cell r="F590" t="str">
            <v>Additions</v>
          </cell>
        </row>
        <row r="591">
          <cell r="C591" t="str">
            <v>Base</v>
          </cell>
          <cell r="D591" t="str">
            <v>Japan</v>
          </cell>
          <cell r="E591" t="str">
            <v>Total Distribution Plant: Add_x000D_</v>
          </cell>
          <cell r="F591" t="str">
            <v>Additions</v>
          </cell>
        </row>
        <row r="592">
          <cell r="C592" t="str">
            <v>Base</v>
          </cell>
          <cell r="D592" t="str">
            <v>Japan</v>
          </cell>
          <cell r="E592" t="str">
            <v>Total Transmission Plant: Add_x000D_</v>
          </cell>
          <cell r="F592" t="str">
            <v>Additions</v>
          </cell>
        </row>
        <row r="593">
          <cell r="C593" t="str">
            <v>Base</v>
          </cell>
          <cell r="D593" t="str">
            <v>Germany</v>
          </cell>
          <cell r="E593" t="str">
            <v>Distribution: Storage Battery Equipment: Add_x000D_</v>
          </cell>
          <cell r="F593" t="str">
            <v>Additions</v>
          </cell>
        </row>
        <row r="594">
          <cell r="C594" t="str">
            <v>Base</v>
          </cell>
          <cell r="D594" t="str">
            <v>Country A</v>
          </cell>
          <cell r="E594" t="str">
            <v>Total Distribution Plant: Add_x000D_</v>
          </cell>
          <cell r="F594" t="str">
            <v>Additions</v>
          </cell>
        </row>
        <row r="595">
          <cell r="C595" t="str">
            <v>Base</v>
          </cell>
          <cell r="D595" t="str">
            <v>Country A</v>
          </cell>
          <cell r="E595" t="str">
            <v>Total Transmission Plant: Add_x000D_</v>
          </cell>
          <cell r="F595" t="str">
            <v>Additions</v>
          </cell>
        </row>
        <row r="596">
          <cell r="C596" t="str">
            <v>High</v>
          </cell>
          <cell r="D596" t="str">
            <v>Germany</v>
          </cell>
          <cell r="E596" t="str">
            <v>Distribution: Storage Battery Equipment: Add_x000D_</v>
          </cell>
          <cell r="F596" t="str">
            <v>Additions</v>
          </cell>
        </row>
        <row r="597">
          <cell r="C597" t="str">
            <v>Base</v>
          </cell>
          <cell r="D597" t="str">
            <v>Country B</v>
          </cell>
          <cell r="E597" t="str">
            <v>Total Distribution Plant: Add_x000D_</v>
          </cell>
          <cell r="F597" t="str">
            <v>Additions</v>
          </cell>
        </row>
        <row r="598">
          <cell r="C598" t="str">
            <v>Base</v>
          </cell>
          <cell r="D598" t="str">
            <v>Country B</v>
          </cell>
          <cell r="E598" t="str">
            <v>Total Transmission Plant: Add_x000D_</v>
          </cell>
          <cell r="F598" t="str">
            <v>Additions</v>
          </cell>
        </row>
        <row r="599">
          <cell r="C599" t="str">
            <v>Low</v>
          </cell>
          <cell r="D599" t="str">
            <v>Germany</v>
          </cell>
          <cell r="E599" t="str">
            <v>Distribution: Storage Battery Equipment: Add_x000D_</v>
          </cell>
          <cell r="F599" t="str">
            <v>Additions</v>
          </cell>
        </row>
        <row r="600">
          <cell r="C600" t="str">
            <v>Base</v>
          </cell>
          <cell r="D600" t="str">
            <v>Country C</v>
          </cell>
          <cell r="E600" t="str">
            <v>Total Distribution Plant: Add_x000D_</v>
          </cell>
          <cell r="F600" t="str">
            <v>Additions</v>
          </cell>
        </row>
        <row r="601">
          <cell r="C601" t="str">
            <v>Base</v>
          </cell>
          <cell r="D601" t="str">
            <v>Country C</v>
          </cell>
          <cell r="E601" t="str">
            <v>Total Transmission Plant: Add_x000D_</v>
          </cell>
          <cell r="F601" t="str">
            <v>Additions</v>
          </cell>
        </row>
        <row r="602">
          <cell r="C602" t="str">
            <v>Base</v>
          </cell>
          <cell r="D602" t="str">
            <v>Country D</v>
          </cell>
          <cell r="E602" t="str">
            <v>Total Distribution Plant: Add_x000D_</v>
          </cell>
          <cell r="F602" t="str">
            <v>Additions</v>
          </cell>
        </row>
        <row r="603">
          <cell r="C603" t="str">
            <v>Base</v>
          </cell>
          <cell r="D603" t="str">
            <v>Country D</v>
          </cell>
          <cell r="E603" t="str">
            <v>Total Transmission Plant: Add_x000D_</v>
          </cell>
          <cell r="F603" t="str">
            <v>Additions</v>
          </cell>
        </row>
        <row r="604">
          <cell r="C604" t="str">
            <v>Base</v>
          </cell>
          <cell r="D604" t="str">
            <v>Germany</v>
          </cell>
          <cell r="E604" t="str">
            <v>Transmission: Station Equipment: Add_x000D_</v>
          </cell>
          <cell r="F604" t="str">
            <v>Additions</v>
          </cell>
        </row>
        <row r="605">
          <cell r="C605" t="str">
            <v>Base</v>
          </cell>
          <cell r="D605" t="str">
            <v>ISONE</v>
          </cell>
          <cell r="E605" t="str">
            <v>Distribution: Line Transformers: Add_x000D_</v>
          </cell>
          <cell r="F605" t="str">
            <v>Additions</v>
          </cell>
        </row>
        <row r="606">
          <cell r="C606" t="str">
            <v>Low</v>
          </cell>
          <cell r="D606" t="str">
            <v>NYISO</v>
          </cell>
          <cell r="E606" t="str">
            <v>Total Distribution Plant: Add_x000D_</v>
          </cell>
          <cell r="F606" t="str">
            <v>Additions</v>
          </cell>
        </row>
        <row r="607">
          <cell r="C607" t="str">
            <v>High</v>
          </cell>
          <cell r="D607" t="str">
            <v>Germany</v>
          </cell>
          <cell r="E607" t="str">
            <v>Transmission: Station Equipment: Add_x000D_</v>
          </cell>
          <cell r="F607" t="str">
            <v>Additions</v>
          </cell>
        </row>
        <row r="608">
          <cell r="C608" t="str">
            <v>Low</v>
          </cell>
          <cell r="D608" t="str">
            <v>NYISO</v>
          </cell>
          <cell r="E608" t="str">
            <v>Total Transmission Plant: Add_x000D_</v>
          </cell>
          <cell r="F608" t="str">
            <v>Additions</v>
          </cell>
        </row>
        <row r="609">
          <cell r="C609" t="str">
            <v>Low</v>
          </cell>
          <cell r="D609" t="str">
            <v>ISONE</v>
          </cell>
          <cell r="E609" t="str">
            <v>Distribution: Line Transformers: Add_x000D_</v>
          </cell>
          <cell r="F609" t="str">
            <v>Additions</v>
          </cell>
        </row>
        <row r="610">
          <cell r="C610" t="str">
            <v>Low</v>
          </cell>
          <cell r="D610" t="str">
            <v>Germany</v>
          </cell>
          <cell r="E610" t="str">
            <v>Transmission: Station Equipment: Add_x000D_</v>
          </cell>
          <cell r="F610" t="str">
            <v>Additions</v>
          </cell>
        </row>
        <row r="611">
          <cell r="C611" t="str">
            <v>Low</v>
          </cell>
          <cell r="D611" t="str">
            <v>PJM</v>
          </cell>
          <cell r="E611" t="str">
            <v>Total Distribution Plant: Add_x000D_</v>
          </cell>
          <cell r="F611" t="str">
            <v>Additions</v>
          </cell>
        </row>
        <row r="612">
          <cell r="C612" t="str">
            <v>Low</v>
          </cell>
          <cell r="D612" t="str">
            <v>PJM</v>
          </cell>
          <cell r="E612" t="str">
            <v>Total Transmission Plant: Add_x000D_</v>
          </cell>
          <cell r="F612" t="str">
            <v>Additions</v>
          </cell>
        </row>
        <row r="613">
          <cell r="C613" t="str">
            <v>Low</v>
          </cell>
          <cell r="D613" t="str">
            <v>SOUTHEAST</v>
          </cell>
          <cell r="E613" t="str">
            <v>Total Distribution Plant: Add_x000D_</v>
          </cell>
          <cell r="F613" t="str">
            <v>Additions</v>
          </cell>
        </row>
        <row r="614">
          <cell r="C614" t="str">
            <v>Low</v>
          </cell>
          <cell r="D614" t="str">
            <v>SOUTHEAST</v>
          </cell>
          <cell r="E614" t="str">
            <v>Total Transmission Plant: Add_x000D_</v>
          </cell>
          <cell r="F614" t="str">
            <v>Additions</v>
          </cell>
        </row>
        <row r="615">
          <cell r="C615" t="str">
            <v>Base</v>
          </cell>
          <cell r="D615" t="str">
            <v>ISONE</v>
          </cell>
          <cell r="E615" t="str">
            <v>Distribution: Station Equipment: Add_x000D_</v>
          </cell>
          <cell r="F615" t="str">
            <v>Additions</v>
          </cell>
        </row>
        <row r="616">
          <cell r="C616" t="str">
            <v>Low</v>
          </cell>
          <cell r="D616" t="str">
            <v>SPP</v>
          </cell>
          <cell r="E616" t="str">
            <v>Total Distribution Plant: Add_x000D_</v>
          </cell>
          <cell r="F616" t="str">
            <v>Additions</v>
          </cell>
        </row>
        <row r="617">
          <cell r="C617" t="str">
            <v>Low</v>
          </cell>
          <cell r="D617" t="str">
            <v>SPP</v>
          </cell>
          <cell r="E617" t="str">
            <v>Total Transmission Plant: Add_x000D_</v>
          </cell>
          <cell r="F617" t="str">
            <v>Additions</v>
          </cell>
        </row>
        <row r="618">
          <cell r="C618" t="str">
            <v>Low</v>
          </cell>
          <cell r="D618" t="str">
            <v>ISONE</v>
          </cell>
          <cell r="E618" t="str">
            <v>Distribution: Station Equipment: Add_x000D_</v>
          </cell>
          <cell r="F618" t="str">
            <v>Additions</v>
          </cell>
        </row>
        <row r="619">
          <cell r="C619" t="str">
            <v>Low</v>
          </cell>
          <cell r="D619" t="str">
            <v>WECC (Non-CA)</v>
          </cell>
          <cell r="E619" t="str">
            <v>Total Distribution Plant: Add_x000D_</v>
          </cell>
          <cell r="F619" t="str">
            <v>Additions</v>
          </cell>
        </row>
        <row r="620">
          <cell r="C620" t="str">
            <v>Low</v>
          </cell>
          <cell r="D620" t="str">
            <v>WECC (Non-CA)</v>
          </cell>
          <cell r="E620" t="str">
            <v>Total Transmission Plant: Add_x000D_</v>
          </cell>
          <cell r="F620" t="str">
            <v>Additions</v>
          </cell>
        </row>
        <row r="621">
          <cell r="C621" t="str">
            <v>Base</v>
          </cell>
          <cell r="D621" t="str">
            <v>ISONE</v>
          </cell>
          <cell r="E621" t="str">
            <v>Distribution: Storage Battery Equipment: Add_x000D_</v>
          </cell>
          <cell r="F621" t="str">
            <v>Additions</v>
          </cell>
        </row>
        <row r="622">
          <cell r="C622" t="str">
            <v>Low</v>
          </cell>
          <cell r="D622" t="str">
            <v>ISONE</v>
          </cell>
          <cell r="E622" t="str">
            <v>Distribution: Storage Battery Equipment: Add_x000D_</v>
          </cell>
          <cell r="F622" t="str">
            <v>Additions</v>
          </cell>
        </row>
        <row r="623">
          <cell r="C623" t="str">
            <v>Base</v>
          </cell>
          <cell r="D623" t="str">
            <v>ISONE</v>
          </cell>
          <cell r="E623" t="str">
            <v>Transmission: Station Equipment: Add_x000D_</v>
          </cell>
          <cell r="F623" t="str">
            <v>Additions</v>
          </cell>
        </row>
        <row r="624">
          <cell r="C624" t="str">
            <v>High</v>
          </cell>
          <cell r="D624" t="str">
            <v>ISONE</v>
          </cell>
          <cell r="E624" t="str">
            <v>Transmission: Station Equipment: Add_x000D_</v>
          </cell>
          <cell r="F624" t="str">
            <v>Additions</v>
          </cell>
        </row>
        <row r="625">
          <cell r="C625" t="str">
            <v>Low</v>
          </cell>
          <cell r="D625" t="str">
            <v>ISONE</v>
          </cell>
          <cell r="E625" t="str">
            <v>Transmission: Station Equipment: Add_x000D_</v>
          </cell>
          <cell r="F625" t="str">
            <v>Additions</v>
          </cell>
        </row>
        <row r="626">
          <cell r="C626" t="str">
            <v>High</v>
          </cell>
          <cell r="D626" t="str">
            <v>CAISO</v>
          </cell>
          <cell r="E626" t="str">
            <v>Total Distribution Plant: Add_x000D_</v>
          </cell>
          <cell r="F626" t="str">
            <v>Additions</v>
          </cell>
        </row>
        <row r="627">
          <cell r="C627" t="str">
            <v>High</v>
          </cell>
          <cell r="D627" t="str">
            <v>CAISO</v>
          </cell>
          <cell r="E627" t="str">
            <v>Total Transmission Plant: Add_x000D_</v>
          </cell>
          <cell r="F627" t="str">
            <v>Additions</v>
          </cell>
        </row>
        <row r="628">
          <cell r="C628" t="str">
            <v>High</v>
          </cell>
          <cell r="D628" t="str">
            <v>ERCOT</v>
          </cell>
          <cell r="E628" t="str">
            <v>Total Distribution Plant: Add_x000D_</v>
          </cell>
          <cell r="F628" t="str">
            <v>Additions</v>
          </cell>
        </row>
        <row r="629">
          <cell r="C629" t="str">
            <v>High</v>
          </cell>
          <cell r="D629" t="str">
            <v>ERCOT</v>
          </cell>
          <cell r="E629" t="str">
            <v>Total Transmission Plant: Add_x000D_</v>
          </cell>
          <cell r="F629" t="str">
            <v>Additions</v>
          </cell>
        </row>
        <row r="630">
          <cell r="C630" t="str">
            <v>High</v>
          </cell>
          <cell r="D630" t="str">
            <v>ISONE</v>
          </cell>
          <cell r="E630" t="str">
            <v>Total Distribution Plant: Add_x000D_</v>
          </cell>
          <cell r="F630" t="str">
            <v>Additions</v>
          </cell>
        </row>
        <row r="631">
          <cell r="C631" t="str">
            <v>Low</v>
          </cell>
          <cell r="D631" t="str">
            <v>UK</v>
          </cell>
          <cell r="E631" t="str">
            <v>Total Distribution Plant: Add_x000D_</v>
          </cell>
          <cell r="F631" t="str">
            <v>Additions</v>
          </cell>
        </row>
        <row r="632">
          <cell r="C632" t="str">
            <v>Low</v>
          </cell>
          <cell r="D632" t="str">
            <v>UK</v>
          </cell>
          <cell r="E632" t="str">
            <v>Total Transmission Plant: Add_x000D_</v>
          </cell>
          <cell r="F632" t="str">
            <v>Additions</v>
          </cell>
        </row>
        <row r="633">
          <cell r="C633" t="str">
            <v>High</v>
          </cell>
          <cell r="D633" t="str">
            <v>ISONE</v>
          </cell>
          <cell r="E633" t="str">
            <v>Total Transmission Plant: Add_x000D_</v>
          </cell>
          <cell r="F633" t="str">
            <v>Additions</v>
          </cell>
        </row>
        <row r="634">
          <cell r="C634" t="str">
            <v>Low</v>
          </cell>
          <cell r="D634" t="str">
            <v>Australia</v>
          </cell>
          <cell r="E634" t="str">
            <v>Total Distribution Plant: Add_x000D_</v>
          </cell>
          <cell r="F634" t="str">
            <v>Additions</v>
          </cell>
        </row>
        <row r="635">
          <cell r="C635" t="str">
            <v>Low</v>
          </cell>
          <cell r="D635" t="str">
            <v>Australia</v>
          </cell>
          <cell r="E635" t="str">
            <v>Total Transmission Plant: Add_x000D_</v>
          </cell>
          <cell r="F635" t="str">
            <v>Additions</v>
          </cell>
        </row>
        <row r="636">
          <cell r="C636" t="str">
            <v>High</v>
          </cell>
          <cell r="D636" t="str">
            <v>MISO</v>
          </cell>
          <cell r="E636" t="str">
            <v>Total Distribution Plant: Add_x000D_</v>
          </cell>
          <cell r="F636" t="str">
            <v>Additions</v>
          </cell>
        </row>
        <row r="637">
          <cell r="C637" t="str">
            <v>Low</v>
          </cell>
          <cell r="D637" t="str">
            <v>Germany</v>
          </cell>
          <cell r="E637" t="str">
            <v>Total Distribution Plant: Add_x000D_</v>
          </cell>
          <cell r="F637" t="str">
            <v>Additions</v>
          </cell>
        </row>
        <row r="638">
          <cell r="C638" t="str">
            <v>Low</v>
          </cell>
          <cell r="D638" t="str">
            <v>Germany</v>
          </cell>
          <cell r="E638" t="str">
            <v>Total Transmission Plant: Add_x000D_</v>
          </cell>
          <cell r="F638" t="str">
            <v>Additions</v>
          </cell>
        </row>
        <row r="639">
          <cell r="C639" t="str">
            <v>High</v>
          </cell>
          <cell r="D639" t="str">
            <v>MISO</v>
          </cell>
          <cell r="E639" t="str">
            <v>Total Transmission Plant: Add_x000D_</v>
          </cell>
          <cell r="F639" t="str">
            <v>Additions</v>
          </cell>
        </row>
        <row r="640">
          <cell r="C640" t="str">
            <v>Low</v>
          </cell>
          <cell r="D640" t="str">
            <v>Japan</v>
          </cell>
          <cell r="E640" t="str">
            <v>Total Distribution Plant: Add_x000D_</v>
          </cell>
          <cell r="F640" t="str">
            <v>Additions</v>
          </cell>
        </row>
        <row r="641">
          <cell r="C641" t="str">
            <v>Low</v>
          </cell>
          <cell r="D641" t="str">
            <v>Japan</v>
          </cell>
          <cell r="E641" t="str">
            <v>Total Transmission Plant: Add_x000D_</v>
          </cell>
          <cell r="F641" t="str">
            <v>Additions</v>
          </cell>
        </row>
        <row r="642">
          <cell r="C642" t="str">
            <v>High</v>
          </cell>
          <cell r="D642" t="str">
            <v>NYISO</v>
          </cell>
          <cell r="E642" t="str">
            <v>Total Distribution Plant: Add_x000D_</v>
          </cell>
          <cell r="F642" t="str">
            <v>Additions</v>
          </cell>
        </row>
        <row r="643">
          <cell r="C643" t="str">
            <v>Low</v>
          </cell>
          <cell r="D643" t="str">
            <v>Country A</v>
          </cell>
          <cell r="E643" t="str">
            <v>Total Distribution Plant: Add_x000D_</v>
          </cell>
          <cell r="F643" t="str">
            <v>Additions</v>
          </cell>
        </row>
        <row r="644">
          <cell r="C644" t="str">
            <v>Low</v>
          </cell>
          <cell r="D644" t="str">
            <v>Country A</v>
          </cell>
          <cell r="E644" t="str">
            <v>Total Transmission Plant: Add_x000D_</v>
          </cell>
          <cell r="F644" t="str">
            <v>Additions</v>
          </cell>
        </row>
        <row r="645">
          <cell r="C645" t="str">
            <v>High</v>
          </cell>
          <cell r="D645" t="str">
            <v>NYISO</v>
          </cell>
          <cell r="E645" t="str">
            <v>Total Transmission Plant: Add_x000D_</v>
          </cell>
          <cell r="F645" t="str">
            <v>Additions</v>
          </cell>
        </row>
        <row r="646">
          <cell r="C646" t="str">
            <v>Low</v>
          </cell>
          <cell r="D646" t="str">
            <v>Country B</v>
          </cell>
          <cell r="E646" t="str">
            <v>Total Distribution Plant: Add_x000D_</v>
          </cell>
          <cell r="F646" t="str">
            <v>Additions</v>
          </cell>
        </row>
        <row r="647">
          <cell r="C647" t="str">
            <v>Low</v>
          </cell>
          <cell r="D647" t="str">
            <v>Country B</v>
          </cell>
          <cell r="E647" t="str">
            <v>Total Transmission Plant: Add_x000D_</v>
          </cell>
          <cell r="F647" t="str">
            <v>Additions</v>
          </cell>
        </row>
        <row r="648">
          <cell r="C648" t="str">
            <v>High</v>
          </cell>
          <cell r="D648" t="str">
            <v>PJM</v>
          </cell>
          <cell r="E648" t="str">
            <v>Total Distribution Plant: Add_x000D_</v>
          </cell>
          <cell r="F648" t="str">
            <v>Additions</v>
          </cell>
        </row>
        <row r="649">
          <cell r="C649" t="str">
            <v>Low</v>
          </cell>
          <cell r="D649" t="str">
            <v>Country C</v>
          </cell>
          <cell r="E649" t="str">
            <v>Total Distribution Plant: Add_x000D_</v>
          </cell>
          <cell r="F649" t="str">
            <v>Additions</v>
          </cell>
        </row>
        <row r="650">
          <cell r="C650" t="str">
            <v>Low</v>
          </cell>
          <cell r="D650" t="str">
            <v>Country C</v>
          </cell>
          <cell r="E650" t="str">
            <v>Total Transmission Plant: Add_x000D_</v>
          </cell>
          <cell r="F650" t="str">
            <v>Additions</v>
          </cell>
        </row>
        <row r="651">
          <cell r="C651" t="str">
            <v>High</v>
          </cell>
          <cell r="D651" t="str">
            <v>PJM</v>
          </cell>
          <cell r="E651" t="str">
            <v>Total Transmission Plant: Add_x000D_</v>
          </cell>
          <cell r="F651" t="str">
            <v>Additions</v>
          </cell>
        </row>
        <row r="652">
          <cell r="C652" t="str">
            <v>Low</v>
          </cell>
          <cell r="D652" t="str">
            <v>Country D</v>
          </cell>
          <cell r="E652" t="str">
            <v>Total Distribution Plant: Add_x000D_</v>
          </cell>
          <cell r="F652" t="str">
            <v>Additions</v>
          </cell>
        </row>
        <row r="653">
          <cell r="C653" t="str">
            <v>Low</v>
          </cell>
          <cell r="D653" t="str">
            <v>Country D</v>
          </cell>
          <cell r="E653" t="str">
            <v>Total Transmission Plant: Add_x000D_</v>
          </cell>
          <cell r="F653" t="str">
            <v>Additions</v>
          </cell>
        </row>
        <row r="654">
          <cell r="C654" t="str">
            <v>Base</v>
          </cell>
          <cell r="D654" t="str">
            <v>Japan</v>
          </cell>
          <cell r="E654" t="str">
            <v>Distribution: Line Transformers: Add_x000D_</v>
          </cell>
          <cell r="F654" t="str">
            <v>Additions</v>
          </cell>
        </row>
        <row r="655">
          <cell r="C655" t="str">
            <v>High</v>
          </cell>
          <cell r="D655" t="str">
            <v>SOUTHEAST</v>
          </cell>
          <cell r="E655" t="str">
            <v>Total Distribution Plant: Add_x000D_</v>
          </cell>
          <cell r="F655" t="str">
            <v>Additions</v>
          </cell>
        </row>
        <row r="656">
          <cell r="C656" t="str">
            <v>High</v>
          </cell>
          <cell r="D656" t="str">
            <v>SOUTHEAST</v>
          </cell>
          <cell r="E656" t="str">
            <v>Total Transmission Plant: Add_x000D_</v>
          </cell>
          <cell r="F656" t="str">
            <v>Additions</v>
          </cell>
        </row>
        <row r="657">
          <cell r="C657" t="str">
            <v>High</v>
          </cell>
          <cell r="D657" t="str">
            <v>Japan</v>
          </cell>
          <cell r="E657" t="str">
            <v>Distribution: Line Transformers: Add_x000D_</v>
          </cell>
          <cell r="F657" t="str">
            <v>Additions</v>
          </cell>
        </row>
        <row r="658">
          <cell r="C658" t="str">
            <v>High</v>
          </cell>
          <cell r="D658" t="str">
            <v>SPP</v>
          </cell>
          <cell r="E658" t="str">
            <v>Total Distribution Plant: Add_x000D_</v>
          </cell>
          <cell r="F658" t="str">
            <v>Additions</v>
          </cell>
        </row>
        <row r="659">
          <cell r="C659" t="str">
            <v>High</v>
          </cell>
          <cell r="D659" t="str">
            <v>SPP</v>
          </cell>
          <cell r="E659" t="str">
            <v>Total Transmission Plant: Add_x000D_</v>
          </cell>
          <cell r="F659" t="str">
            <v>Additions</v>
          </cell>
        </row>
        <row r="660">
          <cell r="C660" t="str">
            <v>Low</v>
          </cell>
          <cell r="D660" t="str">
            <v>Japan</v>
          </cell>
          <cell r="E660" t="str">
            <v>Distribution: Line Transformers: Add_x000D_</v>
          </cell>
          <cell r="F660" t="str">
            <v>Additions</v>
          </cell>
        </row>
        <row r="661">
          <cell r="C661" t="str">
            <v>High</v>
          </cell>
          <cell r="D661" t="str">
            <v>WECC (Non-CA)</v>
          </cell>
          <cell r="E661" t="str">
            <v>Total Distribution Plant: Add_x000D_</v>
          </cell>
          <cell r="F661" t="str">
            <v>Additions</v>
          </cell>
        </row>
        <row r="662">
          <cell r="C662" t="str">
            <v>High</v>
          </cell>
          <cell r="D662" t="str">
            <v>WECC (Non-CA)</v>
          </cell>
          <cell r="E662" t="str">
            <v>Total Transmission Plant: Add_x000D_</v>
          </cell>
          <cell r="F662" t="str">
            <v>Additions</v>
          </cell>
        </row>
        <row r="663">
          <cell r="C663" t="str">
            <v>Base</v>
          </cell>
          <cell r="D663" t="str">
            <v>MISO</v>
          </cell>
          <cell r="E663" t="str">
            <v>Distribution: Line Transformers: Add_x000D_</v>
          </cell>
          <cell r="F663" t="str">
            <v>Additions</v>
          </cell>
        </row>
        <row r="664">
          <cell r="C664" t="str">
            <v>Low</v>
          </cell>
          <cell r="D664" t="str">
            <v>MISO</v>
          </cell>
          <cell r="E664" t="str">
            <v>Distribution: Line Transformers: Add_x000D_</v>
          </cell>
          <cell r="F664" t="str">
            <v>Additions</v>
          </cell>
        </row>
        <row r="665">
          <cell r="C665" t="str">
            <v>Base</v>
          </cell>
          <cell r="D665" t="str">
            <v>Japan</v>
          </cell>
          <cell r="E665" t="str">
            <v>Distribution: Station Equipment: Add_x000D_</v>
          </cell>
          <cell r="F665" t="str">
            <v>Additions</v>
          </cell>
        </row>
        <row r="666">
          <cell r="C666" t="str">
            <v>Base</v>
          </cell>
          <cell r="D666" t="str">
            <v>MISO</v>
          </cell>
          <cell r="E666" t="str">
            <v>Distribution: Station Equipment: Add_x000D_</v>
          </cell>
          <cell r="F666" t="str">
            <v>Additions</v>
          </cell>
        </row>
        <row r="667">
          <cell r="C667" t="str">
            <v>Low</v>
          </cell>
          <cell r="D667" t="str">
            <v>MISO</v>
          </cell>
          <cell r="E667" t="str">
            <v>Distribution: Station Equipment: Add_x000D_</v>
          </cell>
          <cell r="F667" t="str">
            <v>Additions</v>
          </cell>
        </row>
        <row r="668">
          <cell r="C668" t="str">
            <v>High</v>
          </cell>
          <cell r="D668" t="str">
            <v>Japan</v>
          </cell>
          <cell r="E668" t="str">
            <v>Distribution: Station Equipment: Add_x000D_</v>
          </cell>
          <cell r="F668" t="str">
            <v>Additions</v>
          </cell>
        </row>
        <row r="669">
          <cell r="C669" t="str">
            <v>Base</v>
          </cell>
          <cell r="D669" t="str">
            <v>MISO</v>
          </cell>
          <cell r="E669" t="str">
            <v>Distribution: Storage Battery Equipment: Add_x000D_</v>
          </cell>
          <cell r="F669" t="str">
            <v>Additions</v>
          </cell>
        </row>
        <row r="670">
          <cell r="C670" t="str">
            <v>Low</v>
          </cell>
          <cell r="D670" t="str">
            <v>MISO</v>
          </cell>
          <cell r="E670" t="str">
            <v>Distribution: Storage Battery Equipment: Add_x000D_</v>
          </cell>
          <cell r="F670" t="str">
            <v>Additions</v>
          </cell>
        </row>
        <row r="671">
          <cell r="C671" t="str">
            <v>Low</v>
          </cell>
          <cell r="D671" t="str">
            <v>Japan</v>
          </cell>
          <cell r="E671" t="str">
            <v>Distribution: Station Equipment: Add_x000D_</v>
          </cell>
          <cell r="F671" t="str">
            <v>Additions</v>
          </cell>
        </row>
        <row r="672">
          <cell r="C672" t="str">
            <v>Base</v>
          </cell>
          <cell r="D672" t="str">
            <v>MISO</v>
          </cell>
          <cell r="E672" t="str">
            <v>Transmission: Station Equipment: Add_x000D_</v>
          </cell>
          <cell r="F672" t="str">
            <v>Additions</v>
          </cell>
        </row>
        <row r="673">
          <cell r="C673" t="str">
            <v>High</v>
          </cell>
          <cell r="D673" t="str">
            <v>MISO</v>
          </cell>
          <cell r="E673" t="str">
            <v>Transmission: Station Equipment: Add_x000D_</v>
          </cell>
          <cell r="F673" t="str">
            <v>Additions</v>
          </cell>
        </row>
        <row r="674">
          <cell r="C674" t="str">
            <v>Low</v>
          </cell>
          <cell r="D674" t="str">
            <v>MISO</v>
          </cell>
          <cell r="E674" t="str">
            <v>Transmission: Station Equipment: Add_x000D_</v>
          </cell>
          <cell r="F674" t="str">
            <v>Additions</v>
          </cell>
        </row>
        <row r="675">
          <cell r="C675" t="str">
            <v>Base</v>
          </cell>
          <cell r="D675" t="str">
            <v>NYISO</v>
          </cell>
          <cell r="E675" t="str">
            <v>Distribution: Line Transformers: Add_x000D_</v>
          </cell>
          <cell r="F675" t="str">
            <v>Additions</v>
          </cell>
        </row>
        <row r="676">
          <cell r="C676" t="str">
            <v>Base</v>
          </cell>
          <cell r="D676" t="str">
            <v>Japan</v>
          </cell>
          <cell r="E676" t="str">
            <v>Distribution: Storage Battery Equipment: Add_x000D_</v>
          </cell>
          <cell r="F676" t="str">
            <v>Additions</v>
          </cell>
        </row>
        <row r="677">
          <cell r="C677" t="str">
            <v>Low</v>
          </cell>
          <cell r="D677" t="str">
            <v>NYISO</v>
          </cell>
          <cell r="E677" t="str">
            <v>Distribution: Line Transformers: Add_x000D_</v>
          </cell>
          <cell r="F677" t="str">
            <v>Additions</v>
          </cell>
        </row>
        <row r="678">
          <cell r="C678" t="str">
            <v>Base</v>
          </cell>
          <cell r="D678" t="str">
            <v>NYISO</v>
          </cell>
          <cell r="E678" t="str">
            <v>Distribution: Station Equipment: Add_x000D_</v>
          </cell>
          <cell r="F678" t="str">
            <v>Additions</v>
          </cell>
        </row>
        <row r="679">
          <cell r="C679" t="str">
            <v>High</v>
          </cell>
          <cell r="D679" t="str">
            <v>Japan</v>
          </cell>
          <cell r="E679" t="str">
            <v>Distribution: Storage Battery Equipment: Add_x000D_</v>
          </cell>
          <cell r="F679" t="str">
            <v>Additions</v>
          </cell>
        </row>
        <row r="680">
          <cell r="C680" t="str">
            <v>High</v>
          </cell>
          <cell r="D680" t="str">
            <v>UK</v>
          </cell>
          <cell r="E680" t="str">
            <v>Total Distribution Plant: Add_x000D_</v>
          </cell>
          <cell r="F680" t="str">
            <v>Additions</v>
          </cell>
        </row>
        <row r="681">
          <cell r="C681" t="str">
            <v>High</v>
          </cell>
          <cell r="D681" t="str">
            <v>UK</v>
          </cell>
          <cell r="E681" t="str">
            <v>Total Transmission Plant: Add_x000D_</v>
          </cell>
          <cell r="F681" t="str">
            <v>Additions</v>
          </cell>
        </row>
        <row r="682">
          <cell r="C682" t="str">
            <v>Low</v>
          </cell>
          <cell r="D682" t="str">
            <v>Japan</v>
          </cell>
          <cell r="E682" t="str">
            <v>Distribution: Storage Battery Equipment: Add_x000D_</v>
          </cell>
          <cell r="F682" t="str">
            <v>Additions</v>
          </cell>
        </row>
        <row r="683">
          <cell r="C683" t="str">
            <v>High</v>
          </cell>
          <cell r="D683" t="str">
            <v>Australia</v>
          </cell>
          <cell r="E683" t="str">
            <v>Total Distribution Plant: Add_x000D_</v>
          </cell>
          <cell r="F683" t="str">
            <v>Additions</v>
          </cell>
        </row>
        <row r="684">
          <cell r="C684" t="str">
            <v>High</v>
          </cell>
          <cell r="D684" t="str">
            <v>Australia</v>
          </cell>
          <cell r="E684" t="str">
            <v>Total Transmission Plant: Add_x000D_</v>
          </cell>
          <cell r="F684" t="str">
            <v>Additions</v>
          </cell>
        </row>
        <row r="685">
          <cell r="C685" t="str">
            <v>High</v>
          </cell>
          <cell r="D685" t="str">
            <v>Germany</v>
          </cell>
          <cell r="E685" t="str">
            <v>Total Distribution Plant: Add_x000D_</v>
          </cell>
          <cell r="F685" t="str">
            <v>Additions</v>
          </cell>
        </row>
        <row r="686">
          <cell r="C686" t="str">
            <v>High</v>
          </cell>
          <cell r="D686" t="str">
            <v>Germany</v>
          </cell>
          <cell r="E686" t="str">
            <v>Total Transmission Plant: Add_x000D_</v>
          </cell>
          <cell r="F686" t="str">
            <v>Additions</v>
          </cell>
        </row>
        <row r="687">
          <cell r="C687" t="str">
            <v>Base</v>
          </cell>
          <cell r="D687" t="str">
            <v>Japan</v>
          </cell>
          <cell r="E687" t="str">
            <v>Transmission: Station Equipment: Add_x000D_</v>
          </cell>
          <cell r="F687" t="str">
            <v>Additions</v>
          </cell>
        </row>
        <row r="688">
          <cell r="C688" t="str">
            <v>High</v>
          </cell>
          <cell r="D688" t="str">
            <v>Japan</v>
          </cell>
          <cell r="E688" t="str">
            <v>Total Distribution Plant: Add_x000D_</v>
          </cell>
          <cell r="F688" t="str">
            <v>Additions</v>
          </cell>
        </row>
        <row r="689">
          <cell r="C689" t="str">
            <v>High</v>
          </cell>
          <cell r="D689" t="str">
            <v>Japan</v>
          </cell>
          <cell r="E689" t="str">
            <v>Total Transmission Plant: Add_x000D_</v>
          </cell>
          <cell r="F689" t="str">
            <v>Additions</v>
          </cell>
        </row>
        <row r="690">
          <cell r="C690" t="str">
            <v>High</v>
          </cell>
          <cell r="D690" t="str">
            <v>Japan</v>
          </cell>
          <cell r="E690" t="str">
            <v>Transmission: Station Equipment: Add_x000D_</v>
          </cell>
          <cell r="F690" t="str">
            <v>Additions</v>
          </cell>
        </row>
        <row r="691">
          <cell r="C691" t="str">
            <v>High</v>
          </cell>
          <cell r="D691" t="str">
            <v>Country A</v>
          </cell>
          <cell r="E691" t="str">
            <v>Total Distribution Plant: Add_x000D_</v>
          </cell>
          <cell r="F691" t="str">
            <v>Additions</v>
          </cell>
        </row>
        <row r="692">
          <cell r="C692" t="str">
            <v>High</v>
          </cell>
          <cell r="D692" t="str">
            <v>Country A</v>
          </cell>
          <cell r="E692" t="str">
            <v>Total Transmission Plant: Add_x000D_</v>
          </cell>
          <cell r="F692" t="str">
            <v>Additions</v>
          </cell>
        </row>
        <row r="693">
          <cell r="C693" t="str">
            <v>Low</v>
          </cell>
          <cell r="D693" t="str">
            <v>Japan</v>
          </cell>
          <cell r="E693" t="str">
            <v>Transmission: Station Equipment: Add_x000D_</v>
          </cell>
          <cell r="F693" t="str">
            <v>Additions</v>
          </cell>
        </row>
        <row r="694">
          <cell r="C694" t="str">
            <v>High</v>
          </cell>
          <cell r="D694" t="str">
            <v>Country B</v>
          </cell>
          <cell r="E694" t="str">
            <v>Total Distribution Plant: Add_x000D_</v>
          </cell>
          <cell r="F694" t="str">
            <v>Additions</v>
          </cell>
        </row>
        <row r="695">
          <cell r="C695" t="str">
            <v>High</v>
          </cell>
          <cell r="D695" t="str">
            <v>Country B</v>
          </cell>
          <cell r="E695" t="str">
            <v>Total Transmission Plant: Add_x000D_</v>
          </cell>
          <cell r="F695" t="str">
            <v>Additions</v>
          </cell>
        </row>
        <row r="696">
          <cell r="C696" t="str">
            <v>High</v>
          </cell>
          <cell r="D696" t="str">
            <v>Country C</v>
          </cell>
          <cell r="E696" t="str">
            <v>Total Distribution Plant: Add_x000D_</v>
          </cell>
          <cell r="F696" t="str">
            <v>Additions</v>
          </cell>
        </row>
        <row r="697">
          <cell r="C697" t="str">
            <v>High</v>
          </cell>
          <cell r="D697" t="str">
            <v>Country C</v>
          </cell>
          <cell r="E697" t="str">
            <v>Total Transmission Plant: Add_x000D_</v>
          </cell>
          <cell r="F697" t="str">
            <v>Additions</v>
          </cell>
        </row>
        <row r="698">
          <cell r="C698" t="str">
            <v>Low</v>
          </cell>
          <cell r="D698" t="str">
            <v>NYISO</v>
          </cell>
          <cell r="E698" t="str">
            <v>Distribution: Station Equipment: Add_x000D_</v>
          </cell>
          <cell r="F698" t="str">
            <v>Additions</v>
          </cell>
        </row>
        <row r="699">
          <cell r="C699" t="str">
            <v>High</v>
          </cell>
          <cell r="D699" t="str">
            <v>Country D</v>
          </cell>
          <cell r="E699" t="str">
            <v>Total Distribution Plant: Add_x000D_</v>
          </cell>
          <cell r="F699" t="str">
            <v>Additions</v>
          </cell>
        </row>
        <row r="700">
          <cell r="C700" t="str">
            <v>High</v>
          </cell>
          <cell r="D700" t="str">
            <v>Country D</v>
          </cell>
          <cell r="E700" t="str">
            <v>Total Transmission Plant: Add_x000D_</v>
          </cell>
          <cell r="F700" t="str">
            <v>Additions</v>
          </cell>
        </row>
        <row r="701">
          <cell r="C701" t="str">
            <v>Base</v>
          </cell>
          <cell r="D701" t="str">
            <v>NYISO</v>
          </cell>
          <cell r="E701" t="str">
            <v>Distribution: Storage Battery Equipment: Add_x000D_</v>
          </cell>
          <cell r="F701" t="str">
            <v>Additions</v>
          </cell>
        </row>
        <row r="702">
          <cell r="C702" t="str">
            <v>Low</v>
          </cell>
          <cell r="D702" t="str">
            <v>NYISO</v>
          </cell>
          <cell r="E702" t="str">
            <v>Distribution: Storage Battery Equipment: Add_x000D_</v>
          </cell>
          <cell r="F702" t="str">
            <v>Additions</v>
          </cell>
        </row>
        <row r="703">
          <cell r="C703" t="str">
            <v>Base</v>
          </cell>
          <cell r="D703" t="str">
            <v>NYISO</v>
          </cell>
          <cell r="E703" t="str">
            <v>Transmission: Station Equipment: Add_x000D_</v>
          </cell>
          <cell r="F703" t="str">
            <v>Additions</v>
          </cell>
        </row>
        <row r="704">
          <cell r="C704" t="str">
            <v>High</v>
          </cell>
          <cell r="D704" t="str">
            <v>NYISO</v>
          </cell>
          <cell r="E704" t="str">
            <v>Transmission: Station Equipment: Add_x000D_</v>
          </cell>
          <cell r="F704" t="str">
            <v>Additions</v>
          </cell>
        </row>
        <row r="705">
          <cell r="C705" t="str">
            <v>Low</v>
          </cell>
          <cell r="D705" t="str">
            <v>NYISO</v>
          </cell>
          <cell r="E705" t="str">
            <v>Transmission: Station Equipment: Add_x000D_</v>
          </cell>
          <cell r="F705" t="str">
            <v>Additions</v>
          </cell>
        </row>
        <row r="706">
          <cell r="C706" t="str">
            <v>Base</v>
          </cell>
          <cell r="D706" t="str">
            <v>PJM</v>
          </cell>
          <cell r="E706" t="str">
            <v>Distribution: Line Transformers: Add_x000D_</v>
          </cell>
          <cell r="F706" t="str">
            <v>Additions</v>
          </cell>
        </row>
        <row r="707">
          <cell r="C707" t="str">
            <v>Low</v>
          </cell>
          <cell r="D707" t="str">
            <v>PJM</v>
          </cell>
          <cell r="E707" t="str">
            <v>Distribution: Line Transformers: Add_x000D_</v>
          </cell>
          <cell r="F707" t="str">
            <v>Additions</v>
          </cell>
        </row>
        <row r="708">
          <cell r="C708" t="str">
            <v>Base</v>
          </cell>
          <cell r="D708" t="str">
            <v>PJM</v>
          </cell>
          <cell r="E708" t="str">
            <v>Distribution: Station Equipment: Add_x000D_</v>
          </cell>
          <cell r="F708" t="str">
            <v>Additions</v>
          </cell>
        </row>
        <row r="709">
          <cell r="C709" t="str">
            <v>Low</v>
          </cell>
          <cell r="D709" t="str">
            <v>PJM</v>
          </cell>
          <cell r="E709" t="str">
            <v>Distribution: Station Equipment: Add_x000D_</v>
          </cell>
          <cell r="F709" t="str">
            <v>Additions</v>
          </cell>
        </row>
        <row r="710">
          <cell r="C710" t="str">
            <v>Base</v>
          </cell>
          <cell r="D710" t="str">
            <v>PJM</v>
          </cell>
          <cell r="E710" t="str">
            <v>Distribution: Storage Battery Equipment: Add_x000D_</v>
          </cell>
          <cell r="F710" t="str">
            <v>Additions</v>
          </cell>
        </row>
        <row r="711">
          <cell r="C711" t="str">
            <v>Low</v>
          </cell>
          <cell r="D711" t="str">
            <v>PJM</v>
          </cell>
          <cell r="E711" t="str">
            <v>Distribution: Storage Battery Equipment: Add_x000D_</v>
          </cell>
          <cell r="F711" t="str">
            <v>Additions</v>
          </cell>
        </row>
        <row r="712">
          <cell r="C712" t="str">
            <v>Base</v>
          </cell>
          <cell r="D712" t="str">
            <v>PJM</v>
          </cell>
          <cell r="E712" t="str">
            <v>Transmission: Station Equipment: Add_x000D_</v>
          </cell>
          <cell r="F712" t="str">
            <v>Additions</v>
          </cell>
        </row>
        <row r="713">
          <cell r="C713" t="str">
            <v>High</v>
          </cell>
          <cell r="D713" t="str">
            <v>PJM</v>
          </cell>
          <cell r="E713" t="str">
            <v>Transmission: Station Equipment: Add_x000D_</v>
          </cell>
          <cell r="F713" t="str">
            <v>Additions</v>
          </cell>
        </row>
        <row r="714">
          <cell r="C714" t="str">
            <v>Low</v>
          </cell>
          <cell r="D714" t="str">
            <v>PJM</v>
          </cell>
          <cell r="E714" t="str">
            <v>Transmission: Station Equipment: Add_x000D_</v>
          </cell>
          <cell r="F714" t="str">
            <v>Additions</v>
          </cell>
        </row>
        <row r="715">
          <cell r="C715" t="str">
            <v>Base</v>
          </cell>
          <cell r="D715" t="str">
            <v>SOUTHEAST</v>
          </cell>
          <cell r="E715" t="str">
            <v>Distribution: Line Transformers: Add_x000D_</v>
          </cell>
          <cell r="F715" t="str">
            <v>Additions</v>
          </cell>
        </row>
        <row r="716">
          <cell r="C716" t="str">
            <v>High</v>
          </cell>
          <cell r="D716" t="str">
            <v>SOUTHEAST</v>
          </cell>
          <cell r="E716" t="str">
            <v>Distribution: Line Transformers: Add_x000D_</v>
          </cell>
          <cell r="F716" t="str">
            <v>Additions</v>
          </cell>
        </row>
        <row r="717">
          <cell r="C717" t="str">
            <v>Low</v>
          </cell>
          <cell r="D717" t="str">
            <v>SOUTHEAST</v>
          </cell>
          <cell r="E717" t="str">
            <v>Distribution: Line Transformers: Add_x000D_</v>
          </cell>
          <cell r="F717" t="str">
            <v>Additions</v>
          </cell>
        </row>
        <row r="718">
          <cell r="C718" t="str">
            <v>Base</v>
          </cell>
          <cell r="D718" t="str">
            <v>SOUTHEAST</v>
          </cell>
          <cell r="E718" t="str">
            <v>Distribution: Station Equipment: Add_x000D_</v>
          </cell>
          <cell r="F718" t="str">
            <v>Additions</v>
          </cell>
        </row>
        <row r="719">
          <cell r="C719" t="str">
            <v>Low</v>
          </cell>
          <cell r="D719" t="str">
            <v>SOUTHEAST</v>
          </cell>
          <cell r="E719" t="str">
            <v>Distribution: Station Equipment: Add_x000D_</v>
          </cell>
          <cell r="F719" t="str">
            <v>Additions</v>
          </cell>
        </row>
        <row r="720">
          <cell r="C720" t="str">
            <v>Base</v>
          </cell>
          <cell r="D720" t="str">
            <v>SOUTHEAST</v>
          </cell>
          <cell r="E720" t="str">
            <v>Distribution: Storage Battery Equipment: Add_x000D_</v>
          </cell>
          <cell r="F720" t="str">
            <v>Additions</v>
          </cell>
        </row>
        <row r="721">
          <cell r="C721" t="str">
            <v>High</v>
          </cell>
          <cell r="D721" t="str">
            <v>SOUTHEAST</v>
          </cell>
          <cell r="E721" t="str">
            <v>Distribution: Storage Battery Equipment: Add_x000D_</v>
          </cell>
          <cell r="F721" t="str">
            <v>Additions</v>
          </cell>
        </row>
        <row r="722">
          <cell r="C722" t="str">
            <v>Low</v>
          </cell>
          <cell r="D722" t="str">
            <v>SOUTHEAST</v>
          </cell>
          <cell r="E722" t="str">
            <v>Distribution: Storage Battery Equipment: Add_x000D_</v>
          </cell>
          <cell r="F722" t="str">
            <v>Additions</v>
          </cell>
        </row>
        <row r="723">
          <cell r="C723" t="str">
            <v>Base</v>
          </cell>
          <cell r="D723" t="str">
            <v>SOUTHEAST</v>
          </cell>
          <cell r="E723" t="str">
            <v>Transmission: Station Equipment: Add_x000D_</v>
          </cell>
          <cell r="F723" t="str">
            <v>Additions</v>
          </cell>
        </row>
        <row r="724">
          <cell r="C724" t="str">
            <v>High</v>
          </cell>
          <cell r="D724" t="str">
            <v>SOUTHEAST</v>
          </cell>
          <cell r="E724" t="str">
            <v>Transmission: Station Equipment: Add_x000D_</v>
          </cell>
          <cell r="F724" t="str">
            <v>Additions</v>
          </cell>
        </row>
        <row r="725">
          <cell r="C725" t="str">
            <v>Low</v>
          </cell>
          <cell r="D725" t="str">
            <v>SOUTHEAST</v>
          </cell>
          <cell r="E725" t="str">
            <v>Transmission: Station Equipment: Add_x000D_</v>
          </cell>
          <cell r="F725" t="str">
            <v>Additions</v>
          </cell>
        </row>
        <row r="726">
          <cell r="C726" t="str">
            <v>Base</v>
          </cell>
          <cell r="D726" t="str">
            <v>SPP</v>
          </cell>
          <cell r="E726" t="str">
            <v>Distribution: Line Transformers: Add_x000D_</v>
          </cell>
          <cell r="F726" t="str">
            <v>Additions</v>
          </cell>
        </row>
        <row r="727">
          <cell r="C727" t="str">
            <v>High</v>
          </cell>
          <cell r="D727" t="str">
            <v>SPP</v>
          </cell>
          <cell r="E727" t="str">
            <v>Distribution: Line Transformers: Add_x000D_</v>
          </cell>
          <cell r="F727" t="str">
            <v>Additions</v>
          </cell>
        </row>
        <row r="728">
          <cell r="C728" t="str">
            <v>Low</v>
          </cell>
          <cell r="D728" t="str">
            <v>SPP</v>
          </cell>
          <cell r="E728" t="str">
            <v>Distribution: Line Transformers: Add_x000D_</v>
          </cell>
          <cell r="F728" t="str">
            <v>Additions</v>
          </cell>
        </row>
        <row r="729">
          <cell r="C729" t="str">
            <v>Base</v>
          </cell>
          <cell r="D729" t="str">
            <v>SPP</v>
          </cell>
          <cell r="E729" t="str">
            <v>Distribution: Station Equipment: Add_x000D_</v>
          </cell>
          <cell r="F729" t="str">
            <v>Additions</v>
          </cell>
        </row>
        <row r="730">
          <cell r="C730" t="str">
            <v>High</v>
          </cell>
          <cell r="D730" t="str">
            <v>SPP</v>
          </cell>
          <cell r="E730" t="str">
            <v>Distribution: Station Equipment: Add_x000D_</v>
          </cell>
          <cell r="F730" t="str">
            <v>Additions</v>
          </cell>
        </row>
        <row r="731">
          <cell r="C731" t="str">
            <v>Low</v>
          </cell>
          <cell r="D731" t="str">
            <v>SPP</v>
          </cell>
          <cell r="E731" t="str">
            <v>Distribution: Station Equipment: Add_x000D_</v>
          </cell>
          <cell r="F731" t="str">
            <v>Additions</v>
          </cell>
        </row>
        <row r="732">
          <cell r="C732" t="str">
            <v>Base</v>
          </cell>
          <cell r="D732" t="str">
            <v>SPP</v>
          </cell>
          <cell r="E732" t="str">
            <v>Distribution: Storage Battery Equipment: Add_x000D_</v>
          </cell>
          <cell r="F732" t="str">
            <v>Additions</v>
          </cell>
        </row>
        <row r="733">
          <cell r="C733" t="str">
            <v>High</v>
          </cell>
          <cell r="D733" t="str">
            <v>SPP</v>
          </cell>
          <cell r="E733" t="str">
            <v>Distribution: Storage Battery Equipment: Add_x000D_</v>
          </cell>
          <cell r="F733" t="str">
            <v>Additions</v>
          </cell>
        </row>
        <row r="734">
          <cell r="C734" t="str">
            <v>Low</v>
          </cell>
          <cell r="D734" t="str">
            <v>SPP</v>
          </cell>
          <cell r="E734" t="str">
            <v>Distribution: Storage Battery Equipment: Add_x000D_</v>
          </cell>
          <cell r="F734" t="str">
            <v>Additions</v>
          </cell>
        </row>
        <row r="735">
          <cell r="C735" t="str">
            <v>Base</v>
          </cell>
          <cell r="D735" t="str">
            <v>SPP</v>
          </cell>
          <cell r="E735" t="str">
            <v>Transmission: Station Equipment: Add_x000D_</v>
          </cell>
          <cell r="F735" t="str">
            <v>Additions</v>
          </cell>
        </row>
        <row r="736">
          <cell r="C736" t="str">
            <v>High</v>
          </cell>
          <cell r="D736" t="str">
            <v>SPP</v>
          </cell>
          <cell r="E736" t="str">
            <v>Transmission: Station Equipment: Add_x000D_</v>
          </cell>
          <cell r="F736" t="str">
            <v>Additions</v>
          </cell>
        </row>
        <row r="737">
          <cell r="C737" t="str">
            <v>Low</v>
          </cell>
          <cell r="D737" t="str">
            <v>SPP</v>
          </cell>
          <cell r="E737" t="str">
            <v>Transmission: Station Equipment: Add_x000D_</v>
          </cell>
          <cell r="F737" t="str">
            <v>Additions</v>
          </cell>
        </row>
        <row r="738">
          <cell r="C738" t="str">
            <v>Base</v>
          </cell>
          <cell r="D738" t="str">
            <v>WECC (Non-CA)</v>
          </cell>
          <cell r="E738" t="str">
            <v>Distribution: Line Transformers: Add_x000D_</v>
          </cell>
          <cell r="F738" t="str">
            <v>Additions</v>
          </cell>
        </row>
        <row r="739">
          <cell r="C739" t="str">
            <v>High</v>
          </cell>
          <cell r="D739" t="str">
            <v>WECC (Non-CA)</v>
          </cell>
          <cell r="E739" t="str">
            <v>Distribution: Line Transformers: Add_x000D_</v>
          </cell>
          <cell r="F739" t="str">
            <v>Additions</v>
          </cell>
        </row>
        <row r="740">
          <cell r="C740" t="str">
            <v>Low</v>
          </cell>
          <cell r="D740" t="str">
            <v>WECC (Non-CA)</v>
          </cell>
          <cell r="E740" t="str">
            <v>Distribution: Line Transformers: Add_x000D_</v>
          </cell>
          <cell r="F740" t="str">
            <v>Additions</v>
          </cell>
        </row>
        <row r="741">
          <cell r="C741" t="str">
            <v>Base</v>
          </cell>
          <cell r="D741" t="str">
            <v>WECC (Non-CA)</v>
          </cell>
          <cell r="E741" t="str">
            <v>Distribution: Station Equipment: Add_x000D_</v>
          </cell>
          <cell r="F741" t="str">
            <v>Additions</v>
          </cell>
        </row>
        <row r="742">
          <cell r="C742" t="str">
            <v>High</v>
          </cell>
          <cell r="D742" t="str">
            <v>WECC (Non-CA)</v>
          </cell>
          <cell r="E742" t="str">
            <v>Distribution: Station Equipment: Add_x000D_</v>
          </cell>
          <cell r="F742" t="str">
            <v>Additions</v>
          </cell>
        </row>
        <row r="743">
          <cell r="C743" t="str">
            <v>Low</v>
          </cell>
          <cell r="D743" t="str">
            <v>WECC (Non-CA)</v>
          </cell>
          <cell r="E743" t="str">
            <v>Distribution: Station Equipment: Add_x000D_</v>
          </cell>
          <cell r="F743" t="str">
            <v>Additions</v>
          </cell>
        </row>
        <row r="744">
          <cell r="C744" t="str">
            <v>Base</v>
          </cell>
          <cell r="D744" t="str">
            <v>WECC (Non-CA)</v>
          </cell>
          <cell r="E744" t="str">
            <v>Distribution: Storage Battery Equipment: Add_x000D_</v>
          </cell>
          <cell r="F744" t="str">
            <v>Additions</v>
          </cell>
        </row>
        <row r="745">
          <cell r="C745" t="str">
            <v>High</v>
          </cell>
          <cell r="D745" t="str">
            <v>WECC (Non-CA)</v>
          </cell>
          <cell r="E745" t="str">
            <v>Distribution: Storage Battery Equipment: Add_x000D_</v>
          </cell>
          <cell r="F745" t="str">
            <v>Additions</v>
          </cell>
        </row>
        <row r="746">
          <cell r="C746" t="str">
            <v>Low</v>
          </cell>
          <cell r="D746" t="str">
            <v>WECC (Non-CA)</v>
          </cell>
          <cell r="E746" t="str">
            <v>Distribution: Storage Battery Equipment: Add_x000D_</v>
          </cell>
          <cell r="F746" t="str">
            <v>Additions</v>
          </cell>
        </row>
        <row r="747">
          <cell r="C747" t="str">
            <v>Base</v>
          </cell>
          <cell r="D747" t="str">
            <v>WECC (Non-CA)</v>
          </cell>
          <cell r="E747" t="str">
            <v>Transmission: Station Equipment: Add_x000D_</v>
          </cell>
          <cell r="F747" t="str">
            <v>Additions</v>
          </cell>
        </row>
        <row r="748">
          <cell r="C748" t="str">
            <v>High</v>
          </cell>
          <cell r="D748" t="str">
            <v>WECC (Non-CA)</v>
          </cell>
          <cell r="E748" t="str">
            <v>Transmission: Station Equipment: Add_x000D_</v>
          </cell>
          <cell r="F748" t="str">
            <v>Additions</v>
          </cell>
        </row>
        <row r="749">
          <cell r="C749" t="str">
            <v>Low</v>
          </cell>
          <cell r="D749" t="str">
            <v>WECC (Non-CA)</v>
          </cell>
          <cell r="E749" t="str">
            <v>Transmission: Station Equipment: Add_x000D_</v>
          </cell>
          <cell r="F749" t="str">
            <v>Additions</v>
          </cell>
        </row>
        <row r="750">
          <cell r="C750" t="str">
            <v>Base</v>
          </cell>
          <cell r="D750" t="str">
            <v>UK</v>
          </cell>
          <cell r="E750" t="str">
            <v>Distribution: Line Transformers: Add_x000D_</v>
          </cell>
          <cell r="F750" t="str">
            <v>Additions</v>
          </cell>
        </row>
        <row r="751">
          <cell r="C751" t="str">
            <v>High</v>
          </cell>
          <cell r="D751" t="str">
            <v>UK</v>
          </cell>
          <cell r="E751" t="str">
            <v>Distribution: Line Transformers: Add_x000D_</v>
          </cell>
          <cell r="F751" t="str">
            <v>Additions</v>
          </cell>
        </row>
        <row r="752">
          <cell r="C752" t="str">
            <v>Low</v>
          </cell>
          <cell r="D752" t="str">
            <v>UK</v>
          </cell>
          <cell r="E752" t="str">
            <v>Distribution: Line Transformers: Add_x000D_</v>
          </cell>
          <cell r="F752" t="str">
            <v>Additions</v>
          </cell>
        </row>
        <row r="753">
          <cell r="C753" t="str">
            <v>Base</v>
          </cell>
          <cell r="D753" t="str">
            <v>UK</v>
          </cell>
          <cell r="E753" t="str">
            <v>Distribution: Station Equipment: Add_x000D_</v>
          </cell>
          <cell r="F753" t="str">
            <v>Additions</v>
          </cell>
        </row>
        <row r="754">
          <cell r="C754" t="str">
            <v>High</v>
          </cell>
          <cell r="D754" t="str">
            <v>UK</v>
          </cell>
          <cell r="E754" t="str">
            <v>Distribution: Station Equipment: Add_x000D_</v>
          </cell>
          <cell r="F754" t="str">
            <v>Additions</v>
          </cell>
        </row>
        <row r="755">
          <cell r="C755" t="str">
            <v>Low</v>
          </cell>
          <cell r="D755" t="str">
            <v>UK</v>
          </cell>
          <cell r="E755" t="str">
            <v>Distribution: Station Equipment: Add_x000D_</v>
          </cell>
          <cell r="F755" t="str">
            <v>Additions</v>
          </cell>
        </row>
        <row r="756">
          <cell r="C756" t="str">
            <v>Base</v>
          </cell>
          <cell r="D756" t="str">
            <v>UK</v>
          </cell>
          <cell r="E756" t="str">
            <v>Distribution: Storage Battery Equipment: Add_x000D_</v>
          </cell>
          <cell r="F756" t="str">
            <v>Additions</v>
          </cell>
        </row>
        <row r="757">
          <cell r="C757" t="str">
            <v>High</v>
          </cell>
          <cell r="D757" t="str">
            <v>UK</v>
          </cell>
          <cell r="E757" t="str">
            <v>Distribution: Storage Battery Equipment: Add_x000D_</v>
          </cell>
          <cell r="F757" t="str">
            <v>Additions</v>
          </cell>
        </row>
        <row r="758">
          <cell r="C758" t="str">
            <v>Low</v>
          </cell>
          <cell r="D758" t="str">
            <v>UK</v>
          </cell>
          <cell r="E758" t="str">
            <v>Distribution: Storage Battery Equipment: Add_x000D_</v>
          </cell>
          <cell r="F758" t="str">
            <v>Additions</v>
          </cell>
        </row>
        <row r="759">
          <cell r="C759" t="str">
            <v>Base</v>
          </cell>
          <cell r="D759" t="str">
            <v>UK</v>
          </cell>
          <cell r="E759" t="str">
            <v>Transmission: Station Equipment: Add_x000D_</v>
          </cell>
          <cell r="F759" t="str">
            <v>Additions</v>
          </cell>
        </row>
        <row r="760">
          <cell r="C760" t="str">
            <v>High</v>
          </cell>
          <cell r="D760" t="str">
            <v>UK</v>
          </cell>
          <cell r="E760" t="str">
            <v>Transmission: Station Equipment: Add_x000D_</v>
          </cell>
          <cell r="F760" t="str">
            <v>Additions</v>
          </cell>
        </row>
        <row r="761">
          <cell r="C761" t="str">
            <v>Low</v>
          </cell>
          <cell r="D761" t="str">
            <v>UK</v>
          </cell>
          <cell r="E761" t="str">
            <v>Transmission: Station Equipment: Add_x000D_</v>
          </cell>
          <cell r="F761" t="str">
            <v>Additions</v>
          </cell>
        </row>
        <row r="762">
          <cell r="C762" t="str">
            <v>Low</v>
          </cell>
          <cell r="D762" t="str">
            <v>Australia</v>
          </cell>
          <cell r="E762" t="str">
            <v>Distribution: Line Transformers: EOY_x000D_</v>
          </cell>
          <cell r="F762" t="str">
            <v>EOY Balance</v>
          </cell>
        </row>
        <row r="763">
          <cell r="C763" t="str">
            <v>Low</v>
          </cell>
          <cell r="D763" t="str">
            <v>Australia</v>
          </cell>
          <cell r="E763" t="str">
            <v>Distribution: Station Equipment: EOY_x000D_</v>
          </cell>
          <cell r="F763" t="str">
            <v>EOY Balance</v>
          </cell>
        </row>
        <row r="764">
          <cell r="C764" t="str">
            <v>Low</v>
          </cell>
          <cell r="D764" t="str">
            <v>Australia</v>
          </cell>
          <cell r="E764" t="str">
            <v>Distribution: Storage Battery Equipment: EOY_x000D_</v>
          </cell>
          <cell r="F764" t="str">
            <v>EOY Balance</v>
          </cell>
        </row>
        <row r="765">
          <cell r="C765" t="str">
            <v>Low</v>
          </cell>
          <cell r="D765" t="str">
            <v>Australia</v>
          </cell>
          <cell r="E765" t="str">
            <v>Transmission: Station Equipment: EOY_x000D_</v>
          </cell>
          <cell r="F765" t="str">
            <v>EOY Balance</v>
          </cell>
        </row>
        <row r="766">
          <cell r="C766" t="str">
            <v>Low</v>
          </cell>
          <cell r="D766" t="str">
            <v>Country A</v>
          </cell>
          <cell r="E766" t="str">
            <v>Distribution: Line Transformers: EOY_x000D_</v>
          </cell>
          <cell r="F766" t="str">
            <v>EOY Balance</v>
          </cell>
        </row>
        <row r="767">
          <cell r="C767" t="str">
            <v>Low</v>
          </cell>
          <cell r="D767" t="str">
            <v>Country A</v>
          </cell>
          <cell r="E767" t="str">
            <v>Distribution: Station Equipment: EOY_x000D_</v>
          </cell>
          <cell r="F767" t="str">
            <v>EOY Balance</v>
          </cell>
        </row>
        <row r="768">
          <cell r="C768" t="str">
            <v>Low</v>
          </cell>
          <cell r="D768" t="str">
            <v>Country A</v>
          </cell>
          <cell r="E768" t="str">
            <v>Distribution: Storage Battery Equipment: EOY_x000D_</v>
          </cell>
          <cell r="F768" t="str">
            <v>EOY Balance</v>
          </cell>
        </row>
        <row r="769">
          <cell r="C769" t="str">
            <v>Low</v>
          </cell>
          <cell r="D769" t="str">
            <v>Country A</v>
          </cell>
          <cell r="E769" t="str">
            <v>Transmission: Station Equipment: EOY_x000D_</v>
          </cell>
          <cell r="F769" t="str">
            <v>EOY Balance</v>
          </cell>
        </row>
        <row r="770">
          <cell r="C770" t="str">
            <v>Low</v>
          </cell>
          <cell r="D770" t="str">
            <v>Country B</v>
          </cell>
          <cell r="E770" t="str">
            <v>Distribution: Line Transformers: EOY_x000D_</v>
          </cell>
          <cell r="F770" t="str">
            <v>EOY Balance</v>
          </cell>
        </row>
        <row r="771">
          <cell r="C771" t="str">
            <v>Low</v>
          </cell>
          <cell r="D771" t="str">
            <v>Country B</v>
          </cell>
          <cell r="E771" t="str">
            <v>Distribution: Station Equipment: EOY_x000D_</v>
          </cell>
          <cell r="F771" t="str">
            <v>EOY Balance</v>
          </cell>
        </row>
        <row r="772">
          <cell r="C772" t="str">
            <v>Low</v>
          </cell>
          <cell r="D772" t="str">
            <v>Country B</v>
          </cell>
          <cell r="E772" t="str">
            <v>Distribution: Storage Battery Equipment: EOY_x000D_</v>
          </cell>
          <cell r="F772" t="str">
            <v>EOY Balance</v>
          </cell>
        </row>
        <row r="773">
          <cell r="C773" t="str">
            <v>Low</v>
          </cell>
          <cell r="D773" t="str">
            <v>Country B</v>
          </cell>
          <cell r="E773" t="str">
            <v>Transmission: Station Equipment: EOY_x000D_</v>
          </cell>
          <cell r="F773" t="str">
            <v>EOY Balance</v>
          </cell>
        </row>
        <row r="774">
          <cell r="C774" t="str">
            <v>Low</v>
          </cell>
          <cell r="D774" t="str">
            <v>Country C</v>
          </cell>
          <cell r="E774" t="str">
            <v>Distribution: Line Transformers: EOY_x000D_</v>
          </cell>
          <cell r="F774" t="str">
            <v>EOY Balance</v>
          </cell>
        </row>
        <row r="775">
          <cell r="C775" t="str">
            <v>Low</v>
          </cell>
          <cell r="D775" t="str">
            <v>Country C</v>
          </cell>
          <cell r="E775" t="str">
            <v>Distribution: Station Equipment: EOY_x000D_</v>
          </cell>
          <cell r="F775" t="str">
            <v>EOY Balance</v>
          </cell>
        </row>
        <row r="776">
          <cell r="C776" t="str">
            <v>Low</v>
          </cell>
          <cell r="D776" t="str">
            <v>Country C</v>
          </cell>
          <cell r="E776" t="str">
            <v>Distribution: Storage Battery Equipment: EOY_x000D_</v>
          </cell>
          <cell r="F776" t="str">
            <v>EOY Balance</v>
          </cell>
        </row>
        <row r="777">
          <cell r="C777" t="str">
            <v>Low</v>
          </cell>
          <cell r="D777" t="str">
            <v>Country C</v>
          </cell>
          <cell r="E777" t="str">
            <v>Transmission: Station Equipment: EOY_x000D_</v>
          </cell>
          <cell r="F777" t="str">
            <v>EOY Balance</v>
          </cell>
        </row>
        <row r="778">
          <cell r="C778" t="str">
            <v>Low</v>
          </cell>
          <cell r="D778" t="str">
            <v>Country D</v>
          </cell>
          <cell r="E778" t="str">
            <v>Distribution: Line Transformers: EOY_x000D_</v>
          </cell>
          <cell r="F778" t="str">
            <v>EOY Balance</v>
          </cell>
        </row>
        <row r="779">
          <cell r="C779" t="str">
            <v>Low</v>
          </cell>
          <cell r="D779" t="str">
            <v>Country D</v>
          </cell>
          <cell r="E779" t="str">
            <v>Distribution: Station Equipment: EOY_x000D_</v>
          </cell>
          <cell r="F779" t="str">
            <v>EOY Balance</v>
          </cell>
        </row>
        <row r="780">
          <cell r="C780" t="str">
            <v>Low</v>
          </cell>
          <cell r="D780" t="str">
            <v>Country D</v>
          </cell>
          <cell r="E780" t="str">
            <v>Distribution: Storage Battery Equipment: EOY_x000D_</v>
          </cell>
          <cell r="F780" t="str">
            <v>EOY Balance</v>
          </cell>
        </row>
        <row r="781">
          <cell r="C781" t="str">
            <v>Low</v>
          </cell>
          <cell r="D781" t="str">
            <v>Country D</v>
          </cell>
          <cell r="E781" t="str">
            <v>Transmission: Station Equipment: EOY_x000D_</v>
          </cell>
          <cell r="F781" t="str">
            <v>EOY Balance</v>
          </cell>
        </row>
        <row r="782">
          <cell r="C782" t="str">
            <v>Low</v>
          </cell>
          <cell r="D782" t="str">
            <v>Germany</v>
          </cell>
          <cell r="E782" t="str">
            <v>Distribution: Line Transformers: EOY_x000D_</v>
          </cell>
          <cell r="F782" t="str">
            <v>EOY Balance</v>
          </cell>
        </row>
        <row r="783">
          <cell r="C783" t="str">
            <v>Low</v>
          </cell>
          <cell r="D783" t="str">
            <v>Germany</v>
          </cell>
          <cell r="E783" t="str">
            <v>Distribution: Station Equipment: EOY_x000D_</v>
          </cell>
          <cell r="F783" t="str">
            <v>EOY Balance</v>
          </cell>
        </row>
        <row r="784">
          <cell r="C784" t="str">
            <v>Low</v>
          </cell>
          <cell r="D784" t="str">
            <v>Germany</v>
          </cell>
          <cell r="E784" t="str">
            <v>Distribution: Storage Battery Equipment: EOY_x000D_</v>
          </cell>
          <cell r="F784" t="str">
            <v>EOY Balance</v>
          </cell>
        </row>
        <row r="785">
          <cell r="C785" t="str">
            <v>Low</v>
          </cell>
          <cell r="D785" t="str">
            <v>Germany</v>
          </cell>
          <cell r="E785" t="str">
            <v>Transmission: Station Equipment: EOY_x000D_</v>
          </cell>
          <cell r="F785" t="str">
            <v>EOY Balance</v>
          </cell>
        </row>
        <row r="786">
          <cell r="C786" t="str">
            <v>Low</v>
          </cell>
          <cell r="D786" t="str">
            <v>Japan</v>
          </cell>
          <cell r="E786" t="str">
            <v>Distribution: Line Transformers: EOY_x000D_</v>
          </cell>
          <cell r="F786" t="str">
            <v>EOY Balance</v>
          </cell>
        </row>
        <row r="787">
          <cell r="C787" t="str">
            <v>Low</v>
          </cell>
          <cell r="D787" t="str">
            <v>Japan</v>
          </cell>
          <cell r="E787" t="str">
            <v>Distribution: Station Equipment: EOY_x000D_</v>
          </cell>
          <cell r="F787" t="str">
            <v>EOY Balance</v>
          </cell>
        </row>
        <row r="788">
          <cell r="C788" t="str">
            <v>Low</v>
          </cell>
          <cell r="D788" t="str">
            <v>Japan</v>
          </cell>
          <cell r="E788" t="str">
            <v>Distribution: Storage Battery Equipment: EOY_x000D_</v>
          </cell>
          <cell r="F788" t="str">
            <v>EOY Balance</v>
          </cell>
        </row>
        <row r="789">
          <cell r="C789" t="str">
            <v>Low</v>
          </cell>
          <cell r="D789" t="str">
            <v>Japan</v>
          </cell>
          <cell r="E789" t="str">
            <v>Transmission: Station Equipment: EOY_x000D_</v>
          </cell>
          <cell r="F789" t="str">
            <v>EOY Balance</v>
          </cell>
        </row>
        <row r="790">
          <cell r="C790" t="str">
            <v>Low</v>
          </cell>
          <cell r="D790" t="str">
            <v>UK</v>
          </cell>
          <cell r="E790" t="str">
            <v>Total Distribution Plant: EOY_x000D_</v>
          </cell>
          <cell r="F790" t="str">
            <v>EOY Balance</v>
          </cell>
        </row>
        <row r="791">
          <cell r="C791" t="str">
            <v>Low</v>
          </cell>
          <cell r="D791" t="str">
            <v>CAISO</v>
          </cell>
          <cell r="E791" t="str">
            <v>Distribution: Station Equipment: EOY_x000D_</v>
          </cell>
          <cell r="F791" t="str">
            <v>EOY Balance</v>
          </cell>
        </row>
        <row r="792">
          <cell r="C792" t="str">
            <v>Low</v>
          </cell>
          <cell r="D792" t="str">
            <v>UK</v>
          </cell>
          <cell r="E792" t="str">
            <v>Distribution: Line Transformers: EOY_x000D_</v>
          </cell>
          <cell r="F792" t="str">
            <v>EOY Balance</v>
          </cell>
        </row>
        <row r="793">
          <cell r="C793" t="str">
            <v>Low</v>
          </cell>
          <cell r="D793" t="str">
            <v>UK</v>
          </cell>
          <cell r="E793" t="str">
            <v>Distribution: Station Equipment: EOY_x000D_</v>
          </cell>
          <cell r="F793" t="str">
            <v>EOY Balance</v>
          </cell>
        </row>
        <row r="794">
          <cell r="C794" t="str">
            <v>Low</v>
          </cell>
          <cell r="D794" t="str">
            <v>UK</v>
          </cell>
          <cell r="E794" t="str">
            <v>Distribution: Storage Battery Equipment: EOY_x000D_</v>
          </cell>
          <cell r="F794" t="str">
            <v>EOY Balance</v>
          </cell>
        </row>
        <row r="795">
          <cell r="C795" t="str">
            <v>Low</v>
          </cell>
          <cell r="D795" t="str">
            <v>UK</v>
          </cell>
          <cell r="E795" t="str">
            <v>Transmission: Station Equipment: EOY_x000D_</v>
          </cell>
          <cell r="F795" t="str">
            <v>EOY Balance</v>
          </cell>
        </row>
        <row r="796">
          <cell r="C796" t="str">
            <v>Low</v>
          </cell>
          <cell r="D796" t="str">
            <v>CAISO</v>
          </cell>
          <cell r="E796" t="str">
            <v>Distribution: Line Transformers: EOY_x000D_</v>
          </cell>
          <cell r="F796" t="str">
            <v>EOY_x000D_ Balance</v>
          </cell>
        </row>
        <row r="797">
          <cell r="C797" t="str">
            <v>Low</v>
          </cell>
          <cell r="D797" t="str">
            <v>CAISO</v>
          </cell>
          <cell r="E797" t="str">
            <v>Distribution: Storage Battery Equipment: EOY_x000D_</v>
          </cell>
          <cell r="F797" t="str">
            <v>EOY_x000D_ Balance</v>
          </cell>
        </row>
        <row r="798">
          <cell r="C798" t="str">
            <v>Low</v>
          </cell>
          <cell r="D798" t="str">
            <v>CAISO</v>
          </cell>
          <cell r="E798" t="str">
            <v>Transmission: Station Equipment: EOY_x000D_</v>
          </cell>
          <cell r="F798" t="str">
            <v>EOY_x000D_ Balance</v>
          </cell>
        </row>
        <row r="799">
          <cell r="C799" t="str">
            <v>Low</v>
          </cell>
          <cell r="D799" t="str">
            <v>ERCOT</v>
          </cell>
          <cell r="E799" t="str">
            <v>Distribution: Line Transformers: EOY_x000D_</v>
          </cell>
          <cell r="F799" t="str">
            <v>EOY_x000D_ Balance</v>
          </cell>
        </row>
        <row r="800">
          <cell r="C800" t="str">
            <v>Low</v>
          </cell>
          <cell r="D800" t="str">
            <v>ERCOT</v>
          </cell>
          <cell r="E800" t="str">
            <v>Distribution: Station Equipment: EOY_x000D_</v>
          </cell>
          <cell r="F800" t="str">
            <v>EOY_x000D_ Balance</v>
          </cell>
        </row>
        <row r="801">
          <cell r="C801" t="str">
            <v>Low</v>
          </cell>
          <cell r="D801" t="str">
            <v>ERCOT</v>
          </cell>
          <cell r="E801" t="str">
            <v>Distribution: Storage Battery Equipment: EOY_x000D_</v>
          </cell>
          <cell r="F801" t="str">
            <v>EOY_x000D_ Balance</v>
          </cell>
        </row>
        <row r="802">
          <cell r="C802" t="str">
            <v>Low</v>
          </cell>
          <cell r="D802" t="str">
            <v>ERCOT</v>
          </cell>
          <cell r="E802" t="str">
            <v>Transmission: Station Equipment: EOY_x000D_</v>
          </cell>
          <cell r="F802" t="str">
            <v>EOY_x000D_ Balance</v>
          </cell>
        </row>
        <row r="803">
          <cell r="C803" t="str">
            <v>Low</v>
          </cell>
          <cell r="D803" t="str">
            <v>ISONE</v>
          </cell>
          <cell r="E803" t="str">
            <v>Distribution: Line Transformers: EOY_x000D_</v>
          </cell>
          <cell r="F803" t="str">
            <v>EOY_x000D_ Balance</v>
          </cell>
        </row>
        <row r="804">
          <cell r="C804" t="str">
            <v>Low</v>
          </cell>
          <cell r="D804" t="str">
            <v>ISONE</v>
          </cell>
          <cell r="E804" t="str">
            <v>Distribution: Station Equipment: EOY_x000D_</v>
          </cell>
          <cell r="F804" t="str">
            <v>EOY_x000D_ Balance</v>
          </cell>
        </row>
        <row r="805">
          <cell r="C805" t="str">
            <v>Low</v>
          </cell>
          <cell r="D805" t="str">
            <v>ISONE</v>
          </cell>
          <cell r="E805" t="str">
            <v>Distribution: Storage Battery Equipment: EOY_x000D_</v>
          </cell>
          <cell r="F805" t="str">
            <v>EOY_x000D_ Balance</v>
          </cell>
        </row>
        <row r="806">
          <cell r="C806" t="str">
            <v>Low</v>
          </cell>
          <cell r="D806" t="str">
            <v>ISONE</v>
          </cell>
          <cell r="E806" t="str">
            <v>Transmission: Station Equipment: EOY_x000D_</v>
          </cell>
          <cell r="F806" t="str">
            <v>EOY_x000D_ Balance</v>
          </cell>
        </row>
        <row r="807">
          <cell r="C807" t="str">
            <v>Low</v>
          </cell>
          <cell r="D807" t="str">
            <v>CAISO</v>
          </cell>
          <cell r="E807" t="str">
            <v>Total Distribution Plant: EOY_x000D_</v>
          </cell>
          <cell r="F807" t="str">
            <v>EOY_x000D_ Balance</v>
          </cell>
        </row>
        <row r="808">
          <cell r="C808" t="str">
            <v>Low</v>
          </cell>
          <cell r="D808" t="str">
            <v>CAISO</v>
          </cell>
          <cell r="E808" t="str">
            <v>Total Transmission Plant: EOY_x000D_</v>
          </cell>
          <cell r="F808" t="str">
            <v>EOY_x000D_ Balance</v>
          </cell>
        </row>
        <row r="809">
          <cell r="C809" t="str">
            <v>Low</v>
          </cell>
          <cell r="D809" t="str">
            <v>ERCOT</v>
          </cell>
          <cell r="E809" t="str">
            <v>Total Distribution Plant: EOY_x000D_</v>
          </cell>
          <cell r="F809" t="str">
            <v>EOY_x000D_ Balance</v>
          </cell>
        </row>
        <row r="810">
          <cell r="C810" t="str">
            <v>Low</v>
          </cell>
          <cell r="D810" t="str">
            <v>ERCOT</v>
          </cell>
          <cell r="E810" t="str">
            <v>Total Transmission Plant: EOY_x000D_</v>
          </cell>
          <cell r="F810" t="str">
            <v>EOY_x000D_ Balance</v>
          </cell>
        </row>
        <row r="811">
          <cell r="C811" t="str">
            <v>Low</v>
          </cell>
          <cell r="D811" t="str">
            <v>ISONE</v>
          </cell>
          <cell r="E811" t="str">
            <v>Total Distribution Plant: EOY_x000D_</v>
          </cell>
          <cell r="F811" t="str">
            <v>EOY_x000D_ Balance</v>
          </cell>
        </row>
        <row r="812">
          <cell r="C812" t="str">
            <v>Low</v>
          </cell>
          <cell r="D812" t="str">
            <v>ISONE</v>
          </cell>
          <cell r="E812" t="str">
            <v>Total Transmission Plant: EOY_x000D_</v>
          </cell>
          <cell r="F812" t="str">
            <v>EOY_x000D_ Balance</v>
          </cell>
        </row>
        <row r="813">
          <cell r="C813" t="str">
            <v>Low</v>
          </cell>
          <cell r="D813" t="str">
            <v>MISO</v>
          </cell>
          <cell r="E813" t="str">
            <v>Total Distribution Plant: EOY_x000D_</v>
          </cell>
          <cell r="F813" t="str">
            <v>EOY_x000D_ Balance</v>
          </cell>
        </row>
        <row r="814">
          <cell r="C814" t="str">
            <v>Low</v>
          </cell>
          <cell r="D814" t="str">
            <v>MISO</v>
          </cell>
          <cell r="E814" t="str">
            <v>Total Transmission Plant: EOY_x000D_</v>
          </cell>
          <cell r="F814" t="str">
            <v>EOY_x000D_ Balance</v>
          </cell>
        </row>
        <row r="815">
          <cell r="C815" t="str">
            <v>Low</v>
          </cell>
          <cell r="D815" t="str">
            <v>NYISO</v>
          </cell>
          <cell r="E815" t="str">
            <v>Total Distribution Plant: EOY_x000D_</v>
          </cell>
          <cell r="F815" t="str">
            <v>EOY_x000D_ Balance</v>
          </cell>
        </row>
        <row r="816">
          <cell r="C816" t="str">
            <v>Low</v>
          </cell>
          <cell r="D816" t="str">
            <v>NYISO</v>
          </cell>
          <cell r="E816" t="str">
            <v>Total Transmission Plant: EOY_x000D_</v>
          </cell>
          <cell r="F816" t="str">
            <v>EOY_x000D_ Balance</v>
          </cell>
        </row>
        <row r="817">
          <cell r="C817" t="str">
            <v>Low</v>
          </cell>
          <cell r="D817" t="str">
            <v>PJM</v>
          </cell>
          <cell r="E817" t="str">
            <v>Total Distribution Plant: EOY_x000D_</v>
          </cell>
          <cell r="F817" t="str">
            <v>EOY_x000D_ Balance</v>
          </cell>
        </row>
        <row r="818">
          <cell r="C818" t="str">
            <v>Low</v>
          </cell>
          <cell r="D818" t="str">
            <v>PJM</v>
          </cell>
          <cell r="E818" t="str">
            <v>Total Transmission Plant: EOY_x000D_</v>
          </cell>
          <cell r="F818" t="str">
            <v>EOY_x000D_ Balance</v>
          </cell>
        </row>
        <row r="819">
          <cell r="C819" t="str">
            <v>Low</v>
          </cell>
          <cell r="D819" t="str">
            <v>SOUTHEAST</v>
          </cell>
          <cell r="E819" t="str">
            <v>Total Distribution Plant: EOY_x000D_</v>
          </cell>
          <cell r="F819" t="str">
            <v>EOY_x000D_ Balance</v>
          </cell>
        </row>
        <row r="820">
          <cell r="C820" t="str">
            <v>Low</v>
          </cell>
          <cell r="D820" t="str">
            <v>SOUTHEAST</v>
          </cell>
          <cell r="E820" t="str">
            <v>Total Transmission Plant: EOY_x000D_</v>
          </cell>
          <cell r="F820" t="str">
            <v>EOY_x000D_ Balance</v>
          </cell>
        </row>
        <row r="821">
          <cell r="C821" t="str">
            <v>Low</v>
          </cell>
          <cell r="D821" t="str">
            <v>SPP</v>
          </cell>
          <cell r="E821" t="str">
            <v>Total Distribution Plant: EOY_x000D_</v>
          </cell>
          <cell r="F821" t="str">
            <v>EOY_x000D_ Balance</v>
          </cell>
        </row>
        <row r="822">
          <cell r="C822" t="str">
            <v>Low</v>
          </cell>
          <cell r="D822" t="str">
            <v>SPP</v>
          </cell>
          <cell r="E822" t="str">
            <v>Total Transmission Plant: EOY_x000D_</v>
          </cell>
          <cell r="F822" t="str">
            <v>EOY_x000D_ Balance</v>
          </cell>
        </row>
        <row r="823">
          <cell r="C823" t="str">
            <v>Low</v>
          </cell>
          <cell r="D823" t="str">
            <v>WECC (Non-CA)</v>
          </cell>
          <cell r="E823" t="str">
            <v>Total Distribution Plant: EOY_x000D_</v>
          </cell>
          <cell r="F823" t="str">
            <v>EOY_x000D_ Balance</v>
          </cell>
        </row>
        <row r="824">
          <cell r="C824" t="str">
            <v>Low</v>
          </cell>
          <cell r="D824" t="str">
            <v>WECC (Non-CA)</v>
          </cell>
          <cell r="E824" t="str">
            <v>Total Transmission Plant: EOY_x000D_</v>
          </cell>
          <cell r="F824" t="str">
            <v>EOY_x000D_ Balance</v>
          </cell>
        </row>
        <row r="825">
          <cell r="C825" t="str">
            <v>Low</v>
          </cell>
          <cell r="D825" t="str">
            <v>MISO</v>
          </cell>
          <cell r="E825" t="str">
            <v>Distribution: Line Transformers: EOY_x000D_</v>
          </cell>
          <cell r="F825" t="str">
            <v>EOY_x000D_ Balance</v>
          </cell>
        </row>
        <row r="826">
          <cell r="C826" t="str">
            <v>Low</v>
          </cell>
          <cell r="D826" t="str">
            <v>MISO</v>
          </cell>
          <cell r="E826" t="str">
            <v>Distribution: Station Equipment: EOY_x000D_</v>
          </cell>
          <cell r="F826" t="str">
            <v>EOY_x000D_ Balance</v>
          </cell>
        </row>
        <row r="827">
          <cell r="C827" t="str">
            <v>Low</v>
          </cell>
          <cell r="D827" t="str">
            <v>MISO</v>
          </cell>
          <cell r="E827" t="str">
            <v>Distribution: Storage Battery Equipment: EOY_x000D_</v>
          </cell>
          <cell r="F827" t="str">
            <v>EOY_x000D_ Balance</v>
          </cell>
        </row>
        <row r="828">
          <cell r="C828" t="str">
            <v>Low</v>
          </cell>
          <cell r="D828" t="str">
            <v>MISO</v>
          </cell>
          <cell r="E828" t="str">
            <v>Transmission: Station Equipment: EOY_x000D_</v>
          </cell>
          <cell r="F828" t="str">
            <v>EOY_x000D_ Balance</v>
          </cell>
        </row>
        <row r="829">
          <cell r="C829" t="str">
            <v>Low</v>
          </cell>
          <cell r="D829" t="str">
            <v>NYISO</v>
          </cell>
          <cell r="E829" t="str">
            <v>Distribution: Line Transformers: EOY_x000D_</v>
          </cell>
          <cell r="F829" t="str">
            <v>EOY_x000D_ Balance</v>
          </cell>
        </row>
        <row r="830">
          <cell r="C830" t="str">
            <v>Low</v>
          </cell>
          <cell r="D830" t="str">
            <v>NYISO</v>
          </cell>
          <cell r="E830" t="str">
            <v>Distribution: Station Equipment: EOY_x000D_</v>
          </cell>
          <cell r="F830" t="str">
            <v>EOY_x000D_ Balance</v>
          </cell>
        </row>
        <row r="831">
          <cell r="C831" t="str">
            <v>Low</v>
          </cell>
          <cell r="D831" t="str">
            <v>NYISO</v>
          </cell>
          <cell r="E831" t="str">
            <v>Distribution: Storage Battery Equipment: EOY_x000D_</v>
          </cell>
          <cell r="F831" t="str">
            <v>EOY_x000D_ Balance</v>
          </cell>
        </row>
        <row r="832">
          <cell r="C832" t="str">
            <v>Low</v>
          </cell>
          <cell r="D832" t="str">
            <v>NYISO</v>
          </cell>
          <cell r="E832" t="str">
            <v>Transmission: Station Equipment: EOY_x000D_</v>
          </cell>
          <cell r="F832" t="str">
            <v>EOY_x000D_ Balance</v>
          </cell>
        </row>
        <row r="833">
          <cell r="C833" t="str">
            <v>Low</v>
          </cell>
          <cell r="D833" t="str">
            <v>PJM</v>
          </cell>
          <cell r="E833" t="str">
            <v>Distribution: Line Transformers: EOY_x000D_</v>
          </cell>
          <cell r="F833" t="str">
            <v>EOY_x000D_ Balance</v>
          </cell>
        </row>
        <row r="834">
          <cell r="C834" t="str">
            <v>Low</v>
          </cell>
          <cell r="D834" t="str">
            <v>PJM</v>
          </cell>
          <cell r="E834" t="str">
            <v>Distribution: Station Equipment: EOY_x000D_</v>
          </cell>
          <cell r="F834" t="str">
            <v>EOY_x000D_ Balance</v>
          </cell>
        </row>
        <row r="835">
          <cell r="C835" t="str">
            <v>Low</v>
          </cell>
          <cell r="D835" t="str">
            <v>PJM</v>
          </cell>
          <cell r="E835" t="str">
            <v>Distribution: Storage Battery Equipment: EOY_x000D_</v>
          </cell>
          <cell r="F835" t="str">
            <v>EOY_x000D_ Balance</v>
          </cell>
        </row>
        <row r="836">
          <cell r="C836" t="str">
            <v>Low</v>
          </cell>
          <cell r="D836" t="str">
            <v>PJM</v>
          </cell>
          <cell r="E836" t="str">
            <v>Transmission: Station Equipment: EOY_x000D_</v>
          </cell>
          <cell r="F836" t="str">
            <v>EOY_x000D_ Balance</v>
          </cell>
        </row>
        <row r="837">
          <cell r="C837" t="str">
            <v>Low</v>
          </cell>
          <cell r="D837" t="str">
            <v>SOUTHEAST</v>
          </cell>
          <cell r="E837" t="str">
            <v>Distribution: Line Transformers: EOY_x000D_</v>
          </cell>
          <cell r="F837" t="str">
            <v>EOY_x000D_ Balance</v>
          </cell>
        </row>
        <row r="838">
          <cell r="C838" t="str">
            <v>Low</v>
          </cell>
          <cell r="D838" t="str">
            <v>SOUTHEAST</v>
          </cell>
          <cell r="E838" t="str">
            <v>Distribution: Station Equipment: EOY_x000D_</v>
          </cell>
          <cell r="F838" t="str">
            <v>EOY_x000D_ Balance</v>
          </cell>
        </row>
        <row r="839">
          <cell r="C839" t="str">
            <v>Low</v>
          </cell>
          <cell r="D839" t="str">
            <v>SOUTHEAST</v>
          </cell>
          <cell r="E839" t="str">
            <v>Distribution: Storage Battery Equipment: EOY_x000D_</v>
          </cell>
          <cell r="F839" t="str">
            <v>EOY_x000D_ Balance</v>
          </cell>
        </row>
        <row r="840">
          <cell r="C840" t="str">
            <v>Low</v>
          </cell>
          <cell r="D840" t="str">
            <v>SOUTHEAST</v>
          </cell>
          <cell r="E840" t="str">
            <v>Transmission: Station Equipment: EOY_x000D_</v>
          </cell>
          <cell r="F840" t="str">
            <v>EOY_x000D_ Balance</v>
          </cell>
        </row>
        <row r="841">
          <cell r="C841" t="str">
            <v>Low</v>
          </cell>
          <cell r="D841" t="str">
            <v>SPP</v>
          </cell>
          <cell r="E841" t="str">
            <v>Distribution: Line Transformers: EOY_x000D_</v>
          </cell>
          <cell r="F841" t="str">
            <v>EOY_x000D_ Balance</v>
          </cell>
        </row>
        <row r="842">
          <cell r="C842" t="str">
            <v>Low</v>
          </cell>
          <cell r="D842" t="str">
            <v>SPP</v>
          </cell>
          <cell r="E842" t="str">
            <v>Distribution: Station Equipment: EOY_x000D_</v>
          </cell>
          <cell r="F842" t="str">
            <v>EOY_x000D_ Balance</v>
          </cell>
        </row>
        <row r="843">
          <cell r="C843" t="str">
            <v>Low</v>
          </cell>
          <cell r="D843" t="str">
            <v>SPP</v>
          </cell>
          <cell r="E843" t="str">
            <v>Distribution: Storage Battery Equipment: EOY_x000D_</v>
          </cell>
          <cell r="F843" t="str">
            <v>EOY_x000D_ Balance</v>
          </cell>
        </row>
        <row r="844">
          <cell r="C844" t="str">
            <v>Low</v>
          </cell>
          <cell r="D844" t="str">
            <v>SPP</v>
          </cell>
          <cell r="E844" t="str">
            <v>Transmission: Station Equipment: EOY_x000D_</v>
          </cell>
          <cell r="F844" t="str">
            <v>EOY_x000D_ Balance</v>
          </cell>
        </row>
        <row r="845">
          <cell r="C845" t="str">
            <v>Low</v>
          </cell>
          <cell r="D845" t="str">
            <v>WECC (Non-CA)</v>
          </cell>
          <cell r="E845" t="str">
            <v>Distribution: Line Transformers: EOY_x000D_</v>
          </cell>
          <cell r="F845" t="str">
            <v>EOY_x000D_ Balance</v>
          </cell>
        </row>
        <row r="846">
          <cell r="C846" t="str">
            <v>Low</v>
          </cell>
          <cell r="D846" t="str">
            <v>WECC (Non-CA)</v>
          </cell>
          <cell r="E846" t="str">
            <v>Distribution: Station Equipment: EOY_x000D_</v>
          </cell>
          <cell r="F846" t="str">
            <v>EOY_x000D_ Balance</v>
          </cell>
        </row>
        <row r="847">
          <cell r="C847" t="str">
            <v>Low</v>
          </cell>
          <cell r="D847" t="str">
            <v>WECC (Non-CA)</v>
          </cell>
          <cell r="E847" t="str">
            <v>Distribution: Storage Battery Equipment: EOY_x000D_</v>
          </cell>
          <cell r="F847" t="str">
            <v>EOY_x000D_ Balance</v>
          </cell>
        </row>
        <row r="848">
          <cell r="C848" t="str">
            <v>Low</v>
          </cell>
          <cell r="D848" t="str">
            <v>WECC (Non-CA)</v>
          </cell>
          <cell r="E848" t="str">
            <v>Transmission: Station Equipment: EOY_x000D_</v>
          </cell>
          <cell r="F848" t="str">
            <v>EOY_x000D_ Balance</v>
          </cell>
        </row>
        <row r="849">
          <cell r="C849" t="str">
            <v>High</v>
          </cell>
          <cell r="D849" t="str">
            <v>Australia</v>
          </cell>
          <cell r="E849" t="str">
            <v>Distribution: Line Transformers: EOY_x000D_</v>
          </cell>
          <cell r="F849" t="str">
            <v>EOY Balance</v>
          </cell>
        </row>
        <row r="850">
          <cell r="C850" t="str">
            <v>High</v>
          </cell>
          <cell r="D850" t="str">
            <v>Australia</v>
          </cell>
          <cell r="E850" t="str">
            <v>Distribution: Station Equipment: EOY_x000D_</v>
          </cell>
          <cell r="F850" t="str">
            <v>EOY Balance</v>
          </cell>
        </row>
        <row r="851">
          <cell r="C851" t="str">
            <v>High</v>
          </cell>
          <cell r="D851" t="str">
            <v>Australia</v>
          </cell>
          <cell r="E851" t="str">
            <v>Distribution: Storage Battery Equipment: EOY_x000D_</v>
          </cell>
          <cell r="F851" t="str">
            <v>EOY Balance</v>
          </cell>
        </row>
        <row r="852">
          <cell r="C852" t="str">
            <v>High</v>
          </cell>
          <cell r="D852" t="str">
            <v>Australia</v>
          </cell>
          <cell r="E852" t="str">
            <v>Transmission: Station Equipment: EOY_x000D_</v>
          </cell>
          <cell r="F852" t="str">
            <v>EOY Balance</v>
          </cell>
        </row>
        <row r="853">
          <cell r="C853" t="str">
            <v>High</v>
          </cell>
          <cell r="D853" t="str">
            <v>Country A</v>
          </cell>
          <cell r="E853" t="str">
            <v>Distribution: Line Transformers: EOY_x000D_</v>
          </cell>
          <cell r="F853" t="str">
            <v>EOY Balance</v>
          </cell>
        </row>
        <row r="854">
          <cell r="C854" t="str">
            <v>High</v>
          </cell>
          <cell r="D854" t="str">
            <v>Country A</v>
          </cell>
          <cell r="E854" t="str">
            <v>Distribution: Station Equipment: EOY_x000D_</v>
          </cell>
          <cell r="F854" t="str">
            <v>EOY Balance</v>
          </cell>
        </row>
        <row r="855">
          <cell r="C855" t="str">
            <v>High</v>
          </cell>
          <cell r="D855" t="str">
            <v>Country A</v>
          </cell>
          <cell r="E855" t="str">
            <v>Distribution: Storage Battery Equipment: EOY_x000D_</v>
          </cell>
          <cell r="F855" t="str">
            <v>EOY Balance</v>
          </cell>
        </row>
        <row r="856">
          <cell r="C856" t="str">
            <v>High</v>
          </cell>
          <cell r="D856" t="str">
            <v>Country A</v>
          </cell>
          <cell r="E856" t="str">
            <v>Transmission: Station Equipment: EOY_x000D_</v>
          </cell>
          <cell r="F856" t="str">
            <v>EOY Balance</v>
          </cell>
        </row>
        <row r="857">
          <cell r="C857" t="str">
            <v>High</v>
          </cell>
          <cell r="D857" t="str">
            <v>Country B</v>
          </cell>
          <cell r="E857" t="str">
            <v>Distribution: Line Transformers: EOY_x000D_</v>
          </cell>
          <cell r="F857" t="str">
            <v>EOY Balance</v>
          </cell>
        </row>
        <row r="858">
          <cell r="C858" t="str">
            <v>High</v>
          </cell>
          <cell r="D858" t="str">
            <v>Country B</v>
          </cell>
          <cell r="E858" t="str">
            <v>Distribution: Station Equipment: EOY_x000D_</v>
          </cell>
          <cell r="F858" t="str">
            <v>EOY Balance</v>
          </cell>
        </row>
        <row r="859">
          <cell r="C859" t="str">
            <v>High</v>
          </cell>
          <cell r="D859" t="str">
            <v>Country B</v>
          </cell>
          <cell r="E859" t="str">
            <v>Distribution: Storage Battery Equipment: EOY_x000D_</v>
          </cell>
          <cell r="F859" t="str">
            <v>EOY Balance</v>
          </cell>
        </row>
        <row r="860">
          <cell r="C860" t="str">
            <v>High</v>
          </cell>
          <cell r="D860" t="str">
            <v>Country B</v>
          </cell>
          <cell r="E860" t="str">
            <v>Transmission: Station Equipment: EOY_x000D_</v>
          </cell>
          <cell r="F860" t="str">
            <v>EOY Balance</v>
          </cell>
        </row>
        <row r="861">
          <cell r="C861" t="str">
            <v>High</v>
          </cell>
          <cell r="D861" t="str">
            <v>Country C</v>
          </cell>
          <cell r="E861" t="str">
            <v>Distribution: Line Transformers: EOY_x000D_</v>
          </cell>
          <cell r="F861" t="str">
            <v>EOY Balance</v>
          </cell>
        </row>
        <row r="862">
          <cell r="C862" t="str">
            <v>High</v>
          </cell>
          <cell r="D862" t="str">
            <v>Country C</v>
          </cell>
          <cell r="E862" t="str">
            <v>Distribution: Station Equipment: EOY_x000D_</v>
          </cell>
          <cell r="F862" t="str">
            <v>EOY Balance</v>
          </cell>
        </row>
        <row r="863">
          <cell r="C863" t="str">
            <v>High</v>
          </cell>
          <cell r="D863" t="str">
            <v>Country C</v>
          </cell>
          <cell r="E863" t="str">
            <v>Distribution: Storage Battery Equipment: EOY_x000D_</v>
          </cell>
          <cell r="F863" t="str">
            <v>EOY Balance</v>
          </cell>
        </row>
        <row r="864">
          <cell r="C864" t="str">
            <v>High</v>
          </cell>
          <cell r="D864" t="str">
            <v>Country C</v>
          </cell>
          <cell r="E864" t="str">
            <v>Transmission: Station Equipment: EOY_x000D_</v>
          </cell>
          <cell r="F864" t="str">
            <v>EOY Balance</v>
          </cell>
        </row>
        <row r="865">
          <cell r="C865" t="str">
            <v>High</v>
          </cell>
          <cell r="D865" t="str">
            <v>Country D</v>
          </cell>
          <cell r="E865" t="str">
            <v>Distribution: Line Transformers: EOY_x000D_</v>
          </cell>
          <cell r="F865" t="str">
            <v>EOY Balance</v>
          </cell>
        </row>
        <row r="866">
          <cell r="C866" t="str">
            <v>High</v>
          </cell>
          <cell r="D866" t="str">
            <v>Country D</v>
          </cell>
          <cell r="E866" t="str">
            <v>Distribution: Station Equipment: EOY_x000D_</v>
          </cell>
          <cell r="F866" t="str">
            <v>EOY Balance</v>
          </cell>
        </row>
        <row r="867">
          <cell r="C867" t="str">
            <v>High</v>
          </cell>
          <cell r="D867" t="str">
            <v>Country D</v>
          </cell>
          <cell r="E867" t="str">
            <v>Distribution: Storage Battery Equipment: EOY_x000D_</v>
          </cell>
          <cell r="F867" t="str">
            <v>EOY Balance</v>
          </cell>
        </row>
        <row r="868">
          <cell r="C868" t="str">
            <v>High</v>
          </cell>
          <cell r="D868" t="str">
            <v>Country D</v>
          </cell>
          <cell r="E868" t="str">
            <v>Transmission: Station Equipment: EOY_x000D_</v>
          </cell>
          <cell r="F868" t="str">
            <v>EOY Balance</v>
          </cell>
        </row>
        <row r="869">
          <cell r="C869" t="str">
            <v>High</v>
          </cell>
          <cell r="D869" t="str">
            <v>Germany</v>
          </cell>
          <cell r="E869" t="str">
            <v>Distribution: Line Transformers: EOY_x000D_</v>
          </cell>
          <cell r="F869" t="str">
            <v>EOY Balance</v>
          </cell>
        </row>
        <row r="870">
          <cell r="C870" t="str">
            <v>High</v>
          </cell>
          <cell r="D870" t="str">
            <v>Germany</v>
          </cell>
          <cell r="E870" t="str">
            <v>Distribution: Station Equipment: EOY_x000D_</v>
          </cell>
          <cell r="F870" t="str">
            <v>EOY Balance</v>
          </cell>
        </row>
        <row r="871">
          <cell r="C871" t="str">
            <v>High</v>
          </cell>
          <cell r="D871" t="str">
            <v>Germany</v>
          </cell>
          <cell r="E871" t="str">
            <v>Distribution: Storage Battery Equipment: EOY_x000D_</v>
          </cell>
          <cell r="F871" t="str">
            <v>EOY Balance</v>
          </cell>
        </row>
        <row r="872">
          <cell r="C872" t="str">
            <v>High</v>
          </cell>
          <cell r="D872" t="str">
            <v>Germany</v>
          </cell>
          <cell r="E872" t="str">
            <v>Transmission: Station Equipment: EOY_x000D_</v>
          </cell>
          <cell r="F872" t="str">
            <v>EOY Balance</v>
          </cell>
        </row>
        <row r="873">
          <cell r="C873" t="str">
            <v>High</v>
          </cell>
          <cell r="D873" t="str">
            <v>Japan</v>
          </cell>
          <cell r="E873" t="str">
            <v>Distribution: Line Transformers: EOY_x000D_</v>
          </cell>
          <cell r="F873" t="str">
            <v>EOY Balance</v>
          </cell>
        </row>
        <row r="874">
          <cell r="C874" t="str">
            <v>High</v>
          </cell>
          <cell r="D874" t="str">
            <v>Japan</v>
          </cell>
          <cell r="E874" t="str">
            <v>Distribution: Station Equipment: EOY_x000D_</v>
          </cell>
          <cell r="F874" t="str">
            <v>EOY Balance</v>
          </cell>
        </row>
        <row r="875">
          <cell r="C875" t="str">
            <v>High</v>
          </cell>
          <cell r="D875" t="str">
            <v>Japan</v>
          </cell>
          <cell r="E875" t="str">
            <v>Distribution: Storage Battery Equipment: EOY_x000D_</v>
          </cell>
          <cell r="F875" t="str">
            <v>EOY Balance</v>
          </cell>
        </row>
        <row r="876">
          <cell r="C876" t="str">
            <v>High</v>
          </cell>
          <cell r="D876" t="str">
            <v>Japan</v>
          </cell>
          <cell r="E876" t="str">
            <v>Transmission: Station Equipment: EOY_x000D_</v>
          </cell>
          <cell r="F876" t="str">
            <v>EOY Balance</v>
          </cell>
        </row>
        <row r="877">
          <cell r="C877" t="str">
            <v>High</v>
          </cell>
          <cell r="D877" t="str">
            <v>UK</v>
          </cell>
          <cell r="E877" t="str">
            <v>Total Distribution Plant: EOY_x000D_</v>
          </cell>
          <cell r="F877" t="str">
            <v>EOY Balance</v>
          </cell>
        </row>
        <row r="878">
          <cell r="C878" t="str">
            <v>High</v>
          </cell>
          <cell r="D878" t="str">
            <v>CAISO</v>
          </cell>
          <cell r="E878" t="str">
            <v>Distribution: Station Equipment: EOY_x000D_</v>
          </cell>
          <cell r="F878" t="str">
            <v>EOY Balance</v>
          </cell>
        </row>
        <row r="879">
          <cell r="C879" t="str">
            <v>High</v>
          </cell>
          <cell r="D879" t="str">
            <v>UK</v>
          </cell>
          <cell r="E879" t="str">
            <v>Distribution: Line Transformers: EOY_x000D_</v>
          </cell>
          <cell r="F879" t="str">
            <v>EOY Balance</v>
          </cell>
        </row>
        <row r="880">
          <cell r="C880" t="str">
            <v>High</v>
          </cell>
          <cell r="D880" t="str">
            <v>UK</v>
          </cell>
          <cell r="E880" t="str">
            <v>Distribution: Station Equipment: EOY_x000D_</v>
          </cell>
          <cell r="F880" t="str">
            <v>EOY Balance</v>
          </cell>
        </row>
        <row r="881">
          <cell r="C881" t="str">
            <v>High</v>
          </cell>
          <cell r="D881" t="str">
            <v>UK</v>
          </cell>
          <cell r="E881" t="str">
            <v>Distribution: Storage Battery Equipment: EOY_x000D_</v>
          </cell>
          <cell r="F881" t="str">
            <v>EOY Balance</v>
          </cell>
        </row>
        <row r="882">
          <cell r="C882" t="str">
            <v>High</v>
          </cell>
          <cell r="D882" t="str">
            <v>UK</v>
          </cell>
          <cell r="E882" t="str">
            <v>Transmission: Station Equipment: EOY_x000D_</v>
          </cell>
          <cell r="F882" t="str">
            <v>EOY Balance</v>
          </cell>
        </row>
        <row r="883">
          <cell r="C883" t="str">
            <v>High</v>
          </cell>
          <cell r="D883" t="str">
            <v>CAISO</v>
          </cell>
          <cell r="E883" t="str">
            <v>Distribution: Line Transformers: EOY_x000D_</v>
          </cell>
          <cell r="F883" t="str">
            <v>EOY_x000D_ Balance</v>
          </cell>
        </row>
        <row r="884">
          <cell r="C884" t="str">
            <v>High</v>
          </cell>
          <cell r="D884" t="str">
            <v>CAISO</v>
          </cell>
          <cell r="E884" t="str">
            <v>Distribution: Storage Battery Equipment: EOY_x000D_</v>
          </cell>
          <cell r="F884" t="str">
            <v>EOY_x000D_ Balance</v>
          </cell>
        </row>
        <row r="885">
          <cell r="C885" t="str">
            <v>High</v>
          </cell>
          <cell r="D885" t="str">
            <v>CAISO</v>
          </cell>
          <cell r="E885" t="str">
            <v>Transmission: Station Equipment: EOY_x000D_</v>
          </cell>
          <cell r="F885" t="str">
            <v>EOY_x000D_ Balance</v>
          </cell>
        </row>
        <row r="886">
          <cell r="C886" t="str">
            <v>High</v>
          </cell>
          <cell r="D886" t="str">
            <v>ERCOT</v>
          </cell>
          <cell r="E886" t="str">
            <v>Distribution: Line Transformers: EOY_x000D_</v>
          </cell>
          <cell r="F886" t="str">
            <v>EOY_x000D_ Balance</v>
          </cell>
        </row>
        <row r="887">
          <cell r="C887" t="str">
            <v>High</v>
          </cell>
          <cell r="D887" t="str">
            <v>ERCOT</v>
          </cell>
          <cell r="E887" t="str">
            <v>Distribution: Station Equipment: EOY_x000D_</v>
          </cell>
          <cell r="F887" t="str">
            <v>EOY_x000D_ Balance</v>
          </cell>
        </row>
        <row r="888">
          <cell r="C888" t="str">
            <v>High</v>
          </cell>
          <cell r="D888" t="str">
            <v>ERCOT</v>
          </cell>
          <cell r="E888" t="str">
            <v>Distribution: Storage Battery Equipment: EOY_x000D_</v>
          </cell>
          <cell r="F888" t="str">
            <v>EOY_x000D_ Balance</v>
          </cell>
        </row>
        <row r="889">
          <cell r="C889" t="str">
            <v>High</v>
          </cell>
          <cell r="D889" t="str">
            <v>ERCOT</v>
          </cell>
          <cell r="E889" t="str">
            <v>Transmission: Station Equipment: EOY_x000D_</v>
          </cell>
          <cell r="F889" t="str">
            <v>EOY_x000D_ Balance</v>
          </cell>
        </row>
        <row r="890">
          <cell r="C890" t="str">
            <v>High</v>
          </cell>
          <cell r="D890" t="str">
            <v>ISONE</v>
          </cell>
          <cell r="E890" t="str">
            <v>Distribution: Line Transformers: EOY_x000D_</v>
          </cell>
          <cell r="F890" t="str">
            <v>EOY_x000D_ Balance</v>
          </cell>
        </row>
        <row r="891">
          <cell r="C891" t="str">
            <v>High</v>
          </cell>
          <cell r="D891" t="str">
            <v>ISONE</v>
          </cell>
          <cell r="E891" t="str">
            <v>Distribution: Station Equipment: EOY_x000D_</v>
          </cell>
          <cell r="F891" t="str">
            <v>EOY_x000D_ Balance</v>
          </cell>
        </row>
        <row r="892">
          <cell r="C892" t="str">
            <v>High</v>
          </cell>
          <cell r="D892" t="str">
            <v>ISONE</v>
          </cell>
          <cell r="E892" t="str">
            <v>Distribution: Storage Battery Equipment: EOY_x000D_</v>
          </cell>
          <cell r="F892" t="str">
            <v>EOY_x000D_ Balance</v>
          </cell>
        </row>
        <row r="893">
          <cell r="C893" t="str">
            <v>High</v>
          </cell>
          <cell r="D893" t="str">
            <v>ISONE</v>
          </cell>
          <cell r="E893" t="str">
            <v>Transmission: Station Equipment: EOY_x000D_</v>
          </cell>
          <cell r="F893" t="str">
            <v>EOY_x000D_ Balance</v>
          </cell>
        </row>
        <row r="894">
          <cell r="C894" t="str">
            <v>High</v>
          </cell>
          <cell r="D894" t="str">
            <v>CAISO</v>
          </cell>
          <cell r="E894" t="str">
            <v>Total Distribution Plant: EOY_x000D_</v>
          </cell>
          <cell r="F894" t="str">
            <v>EOY_x000D_ Balance</v>
          </cell>
        </row>
        <row r="895">
          <cell r="C895" t="str">
            <v>High</v>
          </cell>
          <cell r="D895" t="str">
            <v>CAISO</v>
          </cell>
          <cell r="E895" t="str">
            <v>Total Transmission Plant: EOY_x000D_</v>
          </cell>
          <cell r="F895" t="str">
            <v>EOY_x000D_ Balance</v>
          </cell>
        </row>
        <row r="896">
          <cell r="C896" t="str">
            <v>High</v>
          </cell>
          <cell r="D896" t="str">
            <v>ERCOT</v>
          </cell>
          <cell r="E896" t="str">
            <v>Total Distribution Plant: EOY_x000D_</v>
          </cell>
          <cell r="F896" t="str">
            <v>EOY_x000D_ Balance</v>
          </cell>
        </row>
        <row r="897">
          <cell r="C897" t="str">
            <v>High</v>
          </cell>
          <cell r="D897" t="str">
            <v>ERCOT</v>
          </cell>
          <cell r="E897" t="str">
            <v>Total Transmission Plant: EOY_x000D_</v>
          </cell>
          <cell r="F897" t="str">
            <v>EOY_x000D_ Balance</v>
          </cell>
        </row>
        <row r="898">
          <cell r="C898" t="str">
            <v>High</v>
          </cell>
          <cell r="D898" t="str">
            <v>ISONE</v>
          </cell>
          <cell r="E898" t="str">
            <v>Total Distribution Plant: EOY_x000D_</v>
          </cell>
          <cell r="F898" t="str">
            <v>EOY_x000D_ Balance</v>
          </cell>
        </row>
        <row r="899">
          <cell r="C899" t="str">
            <v>High</v>
          </cell>
          <cell r="D899" t="str">
            <v>ISONE</v>
          </cell>
          <cell r="E899" t="str">
            <v>Total Transmission Plant: EOY_x000D_</v>
          </cell>
          <cell r="F899" t="str">
            <v>EOY_x000D_ Balance</v>
          </cell>
        </row>
        <row r="900">
          <cell r="C900" t="str">
            <v>High</v>
          </cell>
          <cell r="D900" t="str">
            <v>MISO</v>
          </cell>
          <cell r="E900" t="str">
            <v>Total Distribution Plant: EOY_x000D_</v>
          </cell>
          <cell r="F900" t="str">
            <v>EOY_x000D_ Balance</v>
          </cell>
        </row>
        <row r="901">
          <cell r="C901" t="str">
            <v>High</v>
          </cell>
          <cell r="D901" t="str">
            <v>MISO</v>
          </cell>
          <cell r="E901" t="str">
            <v>Total Transmission Plant: EOY_x000D_</v>
          </cell>
          <cell r="F901" t="str">
            <v>EOY_x000D_ Balance</v>
          </cell>
        </row>
        <row r="902">
          <cell r="C902" t="str">
            <v>High</v>
          </cell>
          <cell r="D902" t="str">
            <v>NYISO</v>
          </cell>
          <cell r="E902" t="str">
            <v>Total Distribution Plant: EOY_x000D_</v>
          </cell>
          <cell r="F902" t="str">
            <v>EOY_x000D_ Balance</v>
          </cell>
        </row>
        <row r="903">
          <cell r="C903" t="str">
            <v>High</v>
          </cell>
          <cell r="D903" t="str">
            <v>NYISO</v>
          </cell>
          <cell r="E903" t="str">
            <v>Total Transmission Plant: EOY_x000D_</v>
          </cell>
          <cell r="F903" t="str">
            <v>EOY_x000D_ Balance</v>
          </cell>
        </row>
        <row r="904">
          <cell r="C904" t="str">
            <v>High</v>
          </cell>
          <cell r="D904" t="str">
            <v>PJM</v>
          </cell>
          <cell r="E904" t="str">
            <v>Total Distribution Plant: EOY_x000D_</v>
          </cell>
          <cell r="F904" t="str">
            <v>EOY_x000D_ Balance</v>
          </cell>
        </row>
        <row r="905">
          <cell r="C905" t="str">
            <v>High</v>
          </cell>
          <cell r="D905" t="str">
            <v>PJM</v>
          </cell>
          <cell r="E905" t="str">
            <v>Total Transmission Plant: EOY_x000D_</v>
          </cell>
          <cell r="F905" t="str">
            <v>EOY_x000D_ Balance</v>
          </cell>
        </row>
        <row r="906">
          <cell r="C906" t="str">
            <v>High</v>
          </cell>
          <cell r="D906" t="str">
            <v>SOUTHEAST</v>
          </cell>
          <cell r="E906" t="str">
            <v>Total Distribution Plant: EOY_x000D_</v>
          </cell>
          <cell r="F906" t="str">
            <v>EOY_x000D_ Balance</v>
          </cell>
        </row>
        <row r="907">
          <cell r="C907" t="str">
            <v>High</v>
          </cell>
          <cell r="D907" t="str">
            <v>SOUTHEAST</v>
          </cell>
          <cell r="E907" t="str">
            <v>Total Transmission Plant: EOY_x000D_</v>
          </cell>
          <cell r="F907" t="str">
            <v>EOY_x000D_ Balance</v>
          </cell>
        </row>
        <row r="908">
          <cell r="C908" t="str">
            <v>High</v>
          </cell>
          <cell r="D908" t="str">
            <v>SPP</v>
          </cell>
          <cell r="E908" t="str">
            <v>Total Distribution Plant: EOY_x000D_</v>
          </cell>
          <cell r="F908" t="str">
            <v>EOY_x000D_ Balance</v>
          </cell>
        </row>
        <row r="909">
          <cell r="C909" t="str">
            <v>High</v>
          </cell>
          <cell r="D909" t="str">
            <v>SPP</v>
          </cell>
          <cell r="E909" t="str">
            <v>Total Transmission Plant: EOY_x000D_</v>
          </cell>
          <cell r="F909" t="str">
            <v>EOY_x000D_ Balance</v>
          </cell>
        </row>
        <row r="910">
          <cell r="C910" t="str">
            <v>High</v>
          </cell>
          <cell r="D910" t="str">
            <v>WECC (Non-CA)</v>
          </cell>
          <cell r="E910" t="str">
            <v>Total Distribution Plant: EOY_x000D_</v>
          </cell>
          <cell r="F910" t="str">
            <v>EOY_x000D_ Balance</v>
          </cell>
        </row>
        <row r="911">
          <cell r="C911" t="str">
            <v>High</v>
          </cell>
          <cell r="D911" t="str">
            <v>WECC (Non-CA)</v>
          </cell>
          <cell r="E911" t="str">
            <v>Total Transmission Plant: EOY_x000D_</v>
          </cell>
          <cell r="F911" t="str">
            <v>EOY_x000D_ Balance</v>
          </cell>
        </row>
        <row r="912">
          <cell r="C912" t="str">
            <v>High</v>
          </cell>
          <cell r="D912" t="str">
            <v>MISO</v>
          </cell>
          <cell r="E912" t="str">
            <v>Distribution: Line Transformers: EOY_x000D_</v>
          </cell>
          <cell r="F912" t="str">
            <v>EOY_x000D_ Balance</v>
          </cell>
        </row>
        <row r="913">
          <cell r="C913" t="str">
            <v>High</v>
          </cell>
          <cell r="D913" t="str">
            <v>MISO</v>
          </cell>
          <cell r="E913" t="str">
            <v>Distribution: Station Equipment: EOY_x000D_</v>
          </cell>
          <cell r="F913" t="str">
            <v>EOY_x000D_ Balance</v>
          </cell>
        </row>
        <row r="914">
          <cell r="C914" t="str">
            <v>High</v>
          </cell>
          <cell r="D914" t="str">
            <v>MISO</v>
          </cell>
          <cell r="E914" t="str">
            <v>Distribution: Storage Battery Equipment: EOY_x000D_</v>
          </cell>
          <cell r="F914" t="str">
            <v>EOY_x000D_ Balance</v>
          </cell>
        </row>
        <row r="915">
          <cell r="C915" t="str">
            <v>High</v>
          </cell>
          <cell r="D915" t="str">
            <v>MISO</v>
          </cell>
          <cell r="E915" t="str">
            <v>Transmission: Station Equipment: EOY_x000D_</v>
          </cell>
          <cell r="F915" t="str">
            <v>EOY_x000D_ Balance</v>
          </cell>
        </row>
        <row r="916">
          <cell r="C916" t="str">
            <v>High</v>
          </cell>
          <cell r="D916" t="str">
            <v>NYISO</v>
          </cell>
          <cell r="E916" t="str">
            <v>Distribution: Line Transformers: EOY_x000D_</v>
          </cell>
          <cell r="F916" t="str">
            <v>EOY_x000D_ Balance</v>
          </cell>
        </row>
        <row r="917">
          <cell r="C917" t="str">
            <v>High</v>
          </cell>
          <cell r="D917" t="str">
            <v>NYISO</v>
          </cell>
          <cell r="E917" t="str">
            <v>Distribution: Station Equipment: EOY_x000D_</v>
          </cell>
          <cell r="F917" t="str">
            <v>EOY_x000D_ Balance</v>
          </cell>
        </row>
        <row r="918">
          <cell r="C918" t="str">
            <v>High</v>
          </cell>
          <cell r="D918" t="str">
            <v>NYISO</v>
          </cell>
          <cell r="E918" t="str">
            <v>Distribution: Storage Battery Equipment: EOY_x000D_</v>
          </cell>
          <cell r="F918" t="str">
            <v>EOY_x000D_ Balance</v>
          </cell>
        </row>
        <row r="919">
          <cell r="C919" t="str">
            <v>High</v>
          </cell>
          <cell r="D919" t="str">
            <v>NYISO</v>
          </cell>
          <cell r="E919" t="str">
            <v>Transmission: Station Equipment: EOY_x000D_</v>
          </cell>
          <cell r="F919" t="str">
            <v>EOY_x000D_ Balance</v>
          </cell>
        </row>
        <row r="920">
          <cell r="C920" t="str">
            <v>High</v>
          </cell>
          <cell r="D920" t="str">
            <v>PJM</v>
          </cell>
          <cell r="E920" t="str">
            <v>Distribution: Line Transformers: EOY_x000D_</v>
          </cell>
          <cell r="F920" t="str">
            <v>EOY_x000D_ Balance</v>
          </cell>
        </row>
        <row r="921">
          <cell r="C921" t="str">
            <v>High</v>
          </cell>
          <cell r="D921" t="str">
            <v>PJM</v>
          </cell>
          <cell r="E921" t="str">
            <v>Distribution: Station Equipment: EOY_x000D_</v>
          </cell>
          <cell r="F921" t="str">
            <v>EOY_x000D_ Balance</v>
          </cell>
        </row>
        <row r="922">
          <cell r="C922" t="str">
            <v>High</v>
          </cell>
          <cell r="D922" t="str">
            <v>PJM</v>
          </cell>
          <cell r="E922" t="str">
            <v>Distribution: Storage Battery Equipment: EOY_x000D_</v>
          </cell>
          <cell r="F922" t="str">
            <v>EOY_x000D_ Balance</v>
          </cell>
        </row>
        <row r="923">
          <cell r="C923" t="str">
            <v>High</v>
          </cell>
          <cell r="D923" t="str">
            <v>PJM</v>
          </cell>
          <cell r="E923" t="str">
            <v>Transmission: Station Equipment: EOY_x000D_</v>
          </cell>
          <cell r="F923" t="str">
            <v>EOY_x000D_ Balance</v>
          </cell>
        </row>
        <row r="924">
          <cell r="C924" t="str">
            <v>High</v>
          </cell>
          <cell r="D924" t="str">
            <v>SOUTHEAST</v>
          </cell>
          <cell r="E924" t="str">
            <v>Distribution: Line Transformers: EOY_x000D_</v>
          </cell>
          <cell r="F924" t="str">
            <v>EOY_x000D_ Balance</v>
          </cell>
        </row>
        <row r="925">
          <cell r="C925" t="str">
            <v>High</v>
          </cell>
          <cell r="D925" t="str">
            <v>SOUTHEAST</v>
          </cell>
          <cell r="E925" t="str">
            <v>Distribution: Station Equipment: EOY_x000D_</v>
          </cell>
          <cell r="F925" t="str">
            <v>EOY_x000D_ Balance</v>
          </cell>
        </row>
        <row r="926">
          <cell r="C926" t="str">
            <v>High</v>
          </cell>
          <cell r="D926" t="str">
            <v>SOUTHEAST</v>
          </cell>
          <cell r="E926" t="str">
            <v>Distribution: Storage Battery Equipment: EOY_x000D_</v>
          </cell>
          <cell r="F926" t="str">
            <v>EOY_x000D_ Balance</v>
          </cell>
        </row>
        <row r="927">
          <cell r="C927" t="str">
            <v>High</v>
          </cell>
          <cell r="D927" t="str">
            <v>SOUTHEAST</v>
          </cell>
          <cell r="E927" t="str">
            <v>Transmission: Station Equipment: EOY_x000D_</v>
          </cell>
          <cell r="F927" t="str">
            <v>EOY_x000D_ Balance</v>
          </cell>
        </row>
        <row r="928">
          <cell r="C928" t="str">
            <v>High</v>
          </cell>
          <cell r="D928" t="str">
            <v>SPP</v>
          </cell>
          <cell r="E928" t="str">
            <v>Distribution: Line Transformers: EOY_x000D_</v>
          </cell>
          <cell r="F928" t="str">
            <v>EOY_x000D_ Balance</v>
          </cell>
        </row>
        <row r="929">
          <cell r="C929" t="str">
            <v>High</v>
          </cell>
          <cell r="D929" t="str">
            <v>SPP</v>
          </cell>
          <cell r="E929" t="str">
            <v>Distribution: Station Equipment: EOY_x000D_</v>
          </cell>
          <cell r="F929" t="str">
            <v>EOY_x000D_ Balance</v>
          </cell>
        </row>
        <row r="930">
          <cell r="C930" t="str">
            <v>High</v>
          </cell>
          <cell r="D930" t="str">
            <v>SPP</v>
          </cell>
          <cell r="E930" t="str">
            <v>Distribution: Storage Battery Equipment: EOY_x000D_</v>
          </cell>
          <cell r="F930" t="str">
            <v>EOY_x000D_ Balance</v>
          </cell>
        </row>
        <row r="931">
          <cell r="C931" t="str">
            <v>High</v>
          </cell>
          <cell r="D931" t="str">
            <v>SPP</v>
          </cell>
          <cell r="E931" t="str">
            <v>Transmission: Station Equipment: EOY_x000D_</v>
          </cell>
          <cell r="F931" t="str">
            <v>EOY_x000D_ Balance</v>
          </cell>
        </row>
        <row r="932">
          <cell r="C932" t="str">
            <v>High</v>
          </cell>
          <cell r="D932" t="str">
            <v>WECC (Non-CA)</v>
          </cell>
          <cell r="E932" t="str">
            <v>Distribution: Line Transformers: EOY_x000D_</v>
          </cell>
          <cell r="F932" t="str">
            <v>EOY_x000D_ Balance</v>
          </cell>
        </row>
        <row r="933">
          <cell r="C933" t="str">
            <v>High</v>
          </cell>
          <cell r="D933" t="str">
            <v>WECC (Non-CA)</v>
          </cell>
          <cell r="E933" t="str">
            <v>Distribution: Station Equipment: EOY_x000D_</v>
          </cell>
          <cell r="F933" t="str">
            <v>EOY_x000D_ Balance</v>
          </cell>
        </row>
        <row r="934">
          <cell r="C934" t="str">
            <v>High</v>
          </cell>
          <cell r="D934" t="str">
            <v>WECC (Non-CA)</v>
          </cell>
          <cell r="E934" t="str">
            <v>Distribution: Storage Battery Equipment: EOY_x000D_</v>
          </cell>
          <cell r="F934" t="str">
            <v>EOY_x000D_ Balance</v>
          </cell>
        </row>
        <row r="935">
          <cell r="C935" t="str">
            <v>High</v>
          </cell>
          <cell r="D935" t="str">
            <v>WECC (Non-CA)</v>
          </cell>
          <cell r="E935" t="str">
            <v>Transmission: Station Equipment: EOY_x000D_</v>
          </cell>
          <cell r="F935" t="str">
            <v>EOY_x000D_ Balance</v>
          </cell>
        </row>
        <row r="936">
          <cell r="C936" t="str">
            <v>Base</v>
          </cell>
          <cell r="D936" t="str">
            <v>Australia</v>
          </cell>
          <cell r="E936" t="str">
            <v>Distribution: Line Transformers: EOY_x000D_</v>
          </cell>
          <cell r="F936" t="str">
            <v>EOY Balance</v>
          </cell>
        </row>
        <row r="937">
          <cell r="C937" t="str">
            <v>Base</v>
          </cell>
          <cell r="D937" t="str">
            <v>Australia</v>
          </cell>
          <cell r="E937" t="str">
            <v>Distribution: Station Equipment: EOY_x000D_</v>
          </cell>
          <cell r="F937" t="str">
            <v>EOY Balance</v>
          </cell>
        </row>
        <row r="938">
          <cell r="C938" t="str">
            <v>Base</v>
          </cell>
          <cell r="D938" t="str">
            <v>Australia</v>
          </cell>
          <cell r="E938" t="str">
            <v>Distribution: Storage Battery Equipment: EOY_x000D_</v>
          </cell>
          <cell r="F938" t="str">
            <v>EOY Balance</v>
          </cell>
        </row>
        <row r="939">
          <cell r="C939" t="str">
            <v>Base</v>
          </cell>
          <cell r="D939" t="str">
            <v>Australia</v>
          </cell>
          <cell r="E939" t="str">
            <v>Transmission: Station Equipment: EOY_x000D_</v>
          </cell>
          <cell r="F939" t="str">
            <v>EOY Balance</v>
          </cell>
        </row>
        <row r="940">
          <cell r="C940" t="str">
            <v>Base</v>
          </cell>
          <cell r="D940" t="str">
            <v>Country A</v>
          </cell>
          <cell r="E940" t="str">
            <v>Distribution: Line Transformers: EOY_x000D_</v>
          </cell>
          <cell r="F940" t="str">
            <v>EOY Balance</v>
          </cell>
        </row>
        <row r="941">
          <cell r="C941" t="str">
            <v>Base</v>
          </cell>
          <cell r="D941" t="str">
            <v>Country A</v>
          </cell>
          <cell r="E941" t="str">
            <v>Distribution: Station Equipment: EOY_x000D_</v>
          </cell>
          <cell r="F941" t="str">
            <v>EOY Balance</v>
          </cell>
        </row>
        <row r="942">
          <cell r="C942" t="str">
            <v>Base</v>
          </cell>
          <cell r="D942" t="str">
            <v>Country A</v>
          </cell>
          <cell r="E942" t="str">
            <v>Distribution: Storage Battery Equipment: EOY_x000D_</v>
          </cell>
          <cell r="F942" t="str">
            <v>EOY Balance</v>
          </cell>
        </row>
        <row r="943">
          <cell r="C943" t="str">
            <v>Base</v>
          </cell>
          <cell r="D943" t="str">
            <v>Country A</v>
          </cell>
          <cell r="E943" t="str">
            <v>Transmission: Station Equipment: EOY_x000D_</v>
          </cell>
          <cell r="F943" t="str">
            <v>EOY Balance</v>
          </cell>
        </row>
        <row r="944">
          <cell r="C944" t="str">
            <v>Base</v>
          </cell>
          <cell r="D944" t="str">
            <v>Country B</v>
          </cell>
          <cell r="E944" t="str">
            <v>Distribution: Line Transformers: EOY_x000D_</v>
          </cell>
          <cell r="F944" t="str">
            <v>EOY Balance</v>
          </cell>
        </row>
        <row r="945">
          <cell r="C945" t="str">
            <v>Base</v>
          </cell>
          <cell r="D945" t="str">
            <v>Country B</v>
          </cell>
          <cell r="E945" t="str">
            <v>Distribution: Station Equipment: EOY_x000D_</v>
          </cell>
          <cell r="F945" t="str">
            <v>EOY Balance</v>
          </cell>
        </row>
        <row r="946">
          <cell r="C946" t="str">
            <v>Base</v>
          </cell>
          <cell r="D946" t="str">
            <v>Country B</v>
          </cell>
          <cell r="E946" t="str">
            <v>Distribution: Storage Battery Equipment: EOY_x000D_</v>
          </cell>
          <cell r="F946" t="str">
            <v>EOY Balance</v>
          </cell>
        </row>
        <row r="947">
          <cell r="C947" t="str">
            <v>Base</v>
          </cell>
          <cell r="D947" t="str">
            <v>Country B</v>
          </cell>
          <cell r="E947" t="str">
            <v>Transmission: Station Equipment: EOY_x000D_</v>
          </cell>
          <cell r="F947" t="str">
            <v>EOY Balance</v>
          </cell>
        </row>
        <row r="948">
          <cell r="C948" t="str">
            <v>Base</v>
          </cell>
          <cell r="D948" t="str">
            <v>Country C</v>
          </cell>
          <cell r="E948" t="str">
            <v>Distribution: Line Transformers: EOY_x000D_</v>
          </cell>
          <cell r="F948" t="str">
            <v>EOY Balance</v>
          </cell>
        </row>
        <row r="949">
          <cell r="C949" t="str">
            <v>Base</v>
          </cell>
          <cell r="D949" t="str">
            <v>Country C</v>
          </cell>
          <cell r="E949" t="str">
            <v>Distribution: Station Equipment: EOY_x000D_</v>
          </cell>
          <cell r="F949" t="str">
            <v>EOY Balance</v>
          </cell>
        </row>
        <row r="950">
          <cell r="C950" t="str">
            <v>Base</v>
          </cell>
          <cell r="D950" t="str">
            <v>Country C</v>
          </cell>
          <cell r="E950" t="str">
            <v>Distribution: Storage Battery Equipment: EOY_x000D_</v>
          </cell>
          <cell r="F950" t="str">
            <v>EOY Balance</v>
          </cell>
        </row>
        <row r="951">
          <cell r="C951" t="str">
            <v>Base</v>
          </cell>
          <cell r="D951" t="str">
            <v>Country C</v>
          </cell>
          <cell r="E951" t="str">
            <v>Transmission: Station Equipment: EOY_x000D_</v>
          </cell>
          <cell r="F951" t="str">
            <v>EOY Balance</v>
          </cell>
        </row>
        <row r="952">
          <cell r="C952" t="str">
            <v>Base</v>
          </cell>
          <cell r="D952" t="str">
            <v>Country D</v>
          </cell>
          <cell r="E952" t="str">
            <v>Distribution: Line Transformers: EOY_x000D_</v>
          </cell>
          <cell r="F952" t="str">
            <v>EOY Balance</v>
          </cell>
        </row>
        <row r="953">
          <cell r="C953" t="str">
            <v>Base</v>
          </cell>
          <cell r="D953" t="str">
            <v>Country D</v>
          </cell>
          <cell r="E953" t="str">
            <v>Distribution: Station Equipment: EOY_x000D_</v>
          </cell>
          <cell r="F953" t="str">
            <v>EOY Balance</v>
          </cell>
        </row>
        <row r="954">
          <cell r="C954" t="str">
            <v>Base</v>
          </cell>
          <cell r="D954" t="str">
            <v>Country D</v>
          </cell>
          <cell r="E954" t="str">
            <v>Distribution: Storage Battery Equipment: EOY_x000D_</v>
          </cell>
          <cell r="F954" t="str">
            <v>EOY Balance</v>
          </cell>
        </row>
        <row r="955">
          <cell r="C955" t="str">
            <v>Base</v>
          </cell>
          <cell r="D955" t="str">
            <v>Country D</v>
          </cell>
          <cell r="E955" t="str">
            <v>Transmission: Station Equipment: EOY_x000D_</v>
          </cell>
          <cell r="F955" t="str">
            <v>EOY Balance</v>
          </cell>
        </row>
        <row r="956">
          <cell r="C956" t="str">
            <v>Base</v>
          </cell>
          <cell r="D956" t="str">
            <v>Germany</v>
          </cell>
          <cell r="E956" t="str">
            <v>Distribution: Line Transformers: EOY_x000D_</v>
          </cell>
          <cell r="F956" t="str">
            <v>EOY Balance</v>
          </cell>
        </row>
        <row r="957">
          <cell r="C957" t="str">
            <v>Base</v>
          </cell>
          <cell r="D957" t="str">
            <v>Germany</v>
          </cell>
          <cell r="E957" t="str">
            <v>Distribution: Station Equipment: EOY_x000D_</v>
          </cell>
          <cell r="F957" t="str">
            <v>EOY Balance</v>
          </cell>
        </row>
        <row r="958">
          <cell r="C958" t="str">
            <v>Base</v>
          </cell>
          <cell r="D958" t="str">
            <v>Germany</v>
          </cell>
          <cell r="E958" t="str">
            <v>Distribution: Storage Battery Equipment: EOY_x000D_</v>
          </cell>
          <cell r="F958" t="str">
            <v>EOY Balance</v>
          </cell>
        </row>
        <row r="959">
          <cell r="C959" t="str">
            <v>Base</v>
          </cell>
          <cell r="D959" t="str">
            <v>Germany</v>
          </cell>
          <cell r="E959" t="str">
            <v>Transmission: Station Equipment: EOY_x000D_</v>
          </cell>
          <cell r="F959" t="str">
            <v>EOY Balance</v>
          </cell>
        </row>
        <row r="960">
          <cell r="C960" t="str">
            <v>Base</v>
          </cell>
          <cell r="D960" t="str">
            <v>Japan</v>
          </cell>
          <cell r="E960" t="str">
            <v>Distribution: Line Transformers: EOY_x000D_</v>
          </cell>
          <cell r="F960" t="str">
            <v>EOY Balance</v>
          </cell>
        </row>
        <row r="961">
          <cell r="C961" t="str">
            <v>Base</v>
          </cell>
          <cell r="D961" t="str">
            <v>Japan</v>
          </cell>
          <cell r="E961" t="str">
            <v>Distribution: Station Equipment: EOY_x000D_</v>
          </cell>
          <cell r="F961" t="str">
            <v>EOY Balance</v>
          </cell>
        </row>
        <row r="962">
          <cell r="C962" t="str">
            <v>Base</v>
          </cell>
          <cell r="D962" t="str">
            <v>Japan</v>
          </cell>
          <cell r="E962" t="str">
            <v>Distribution: Storage Battery Equipment: EOY_x000D_</v>
          </cell>
          <cell r="F962" t="str">
            <v>EOY Balance</v>
          </cell>
        </row>
        <row r="963">
          <cell r="C963" t="str">
            <v>Base</v>
          </cell>
          <cell r="D963" t="str">
            <v>Japan</v>
          </cell>
          <cell r="E963" t="str">
            <v>Transmission: Station Equipment: EOY_x000D_</v>
          </cell>
          <cell r="F963" t="str">
            <v>EOY Balance</v>
          </cell>
        </row>
        <row r="964">
          <cell r="C964" t="str">
            <v>Base</v>
          </cell>
          <cell r="D964" t="str">
            <v>UK</v>
          </cell>
          <cell r="E964" t="str">
            <v>Total Distribution Plant: EOY_x000D_</v>
          </cell>
          <cell r="F964" t="str">
            <v>EOY Balance</v>
          </cell>
        </row>
        <row r="965">
          <cell r="C965" t="str">
            <v>Base</v>
          </cell>
          <cell r="D965" t="str">
            <v>CAISO</v>
          </cell>
          <cell r="E965" t="str">
            <v>Distribution: Station Equipment: EOY_x000D_</v>
          </cell>
          <cell r="F965" t="str">
            <v>EOY Balance</v>
          </cell>
        </row>
        <row r="966">
          <cell r="C966" t="str">
            <v>Base</v>
          </cell>
          <cell r="D966" t="str">
            <v>UK</v>
          </cell>
          <cell r="E966" t="str">
            <v>Distribution: Line Transformers: EOY_x000D_</v>
          </cell>
          <cell r="F966" t="str">
            <v>EOY Balance</v>
          </cell>
        </row>
        <row r="967">
          <cell r="C967" t="str">
            <v>Base</v>
          </cell>
          <cell r="D967" t="str">
            <v>UK</v>
          </cell>
          <cell r="E967" t="str">
            <v>Distribution: Station Equipment: EOY_x000D_</v>
          </cell>
          <cell r="F967" t="str">
            <v>EOY Balance</v>
          </cell>
        </row>
        <row r="968">
          <cell r="C968" t="str">
            <v>Base</v>
          </cell>
          <cell r="D968" t="str">
            <v>UK</v>
          </cell>
          <cell r="E968" t="str">
            <v>Distribution: Storage Battery Equipment: EOY_x000D_</v>
          </cell>
          <cell r="F968" t="str">
            <v>EOY Balance</v>
          </cell>
        </row>
        <row r="969">
          <cell r="C969" t="str">
            <v>Base</v>
          </cell>
          <cell r="D969" t="str">
            <v>UK</v>
          </cell>
          <cell r="E969" t="str">
            <v>Transmission: Station Equipment: EOY_x000D_</v>
          </cell>
          <cell r="F969" t="str">
            <v>EOY Balance</v>
          </cell>
        </row>
        <row r="970">
          <cell r="C970" t="str">
            <v>Base</v>
          </cell>
          <cell r="D970" t="str">
            <v>CAISO</v>
          </cell>
          <cell r="E970" t="str">
            <v>Distribution: Line Transformers: EOY_x000D_</v>
          </cell>
          <cell r="F970" t="str">
            <v>EOY_x000D_ Balance</v>
          </cell>
        </row>
        <row r="971">
          <cell r="C971" t="str">
            <v>Base</v>
          </cell>
          <cell r="D971" t="str">
            <v>CAISO</v>
          </cell>
          <cell r="E971" t="str">
            <v>Distribution: Storage Battery Equipment: EOY_x000D_</v>
          </cell>
          <cell r="F971" t="str">
            <v>EOY_x000D_ Balance</v>
          </cell>
        </row>
        <row r="972">
          <cell r="C972" t="str">
            <v>Base</v>
          </cell>
          <cell r="D972" t="str">
            <v>CAISO</v>
          </cell>
          <cell r="E972" t="str">
            <v>Transmission: Station Equipment: EOY_x000D_</v>
          </cell>
          <cell r="F972" t="str">
            <v>EOY_x000D_ Balance</v>
          </cell>
        </row>
        <row r="973">
          <cell r="C973" t="str">
            <v>Base</v>
          </cell>
          <cell r="D973" t="str">
            <v>ERCOT</v>
          </cell>
          <cell r="E973" t="str">
            <v>Distribution: Line Transformers: EOY_x000D_</v>
          </cell>
          <cell r="F973" t="str">
            <v>EOY_x000D_ Balance</v>
          </cell>
        </row>
        <row r="974">
          <cell r="C974" t="str">
            <v>Base</v>
          </cell>
          <cell r="D974" t="str">
            <v>ERCOT</v>
          </cell>
          <cell r="E974" t="str">
            <v>Distribution: Station Equipment: EOY_x000D_</v>
          </cell>
          <cell r="F974" t="str">
            <v>EOY_x000D_ Balance</v>
          </cell>
        </row>
        <row r="975">
          <cell r="C975" t="str">
            <v>Base</v>
          </cell>
          <cell r="D975" t="str">
            <v>ERCOT</v>
          </cell>
          <cell r="E975" t="str">
            <v>Distribution: Storage Battery Equipment: EOY_x000D_</v>
          </cell>
          <cell r="F975" t="str">
            <v>EOY_x000D_ Balance</v>
          </cell>
        </row>
        <row r="976">
          <cell r="C976" t="str">
            <v>Base</v>
          </cell>
          <cell r="D976" t="str">
            <v>ERCOT</v>
          </cell>
          <cell r="E976" t="str">
            <v>Transmission: Station Equipment: EOY_x000D_</v>
          </cell>
          <cell r="F976" t="str">
            <v>EOY_x000D_ Balance</v>
          </cell>
        </row>
        <row r="977">
          <cell r="C977" t="str">
            <v>Base</v>
          </cell>
          <cell r="D977" t="str">
            <v>ISONE</v>
          </cell>
          <cell r="E977" t="str">
            <v>Distribution: Line Transformers: EOY_x000D_</v>
          </cell>
          <cell r="F977" t="str">
            <v>EOY_x000D_ Balance</v>
          </cell>
        </row>
        <row r="978">
          <cell r="C978" t="str">
            <v>Base</v>
          </cell>
          <cell r="D978" t="str">
            <v>ISONE</v>
          </cell>
          <cell r="E978" t="str">
            <v>Distribution: Station Equipment: EOY_x000D_</v>
          </cell>
          <cell r="F978" t="str">
            <v>EOY_x000D_ Balance</v>
          </cell>
        </row>
        <row r="979">
          <cell r="C979" t="str">
            <v>Base</v>
          </cell>
          <cell r="D979" t="str">
            <v>ISONE</v>
          </cell>
          <cell r="E979" t="str">
            <v>Distribution: Storage Battery Equipment: EOY_x000D_</v>
          </cell>
          <cell r="F979" t="str">
            <v>EOY_x000D_ Balance</v>
          </cell>
        </row>
        <row r="980">
          <cell r="C980" t="str">
            <v>Base</v>
          </cell>
          <cell r="D980" t="str">
            <v>ISONE</v>
          </cell>
          <cell r="E980" t="str">
            <v>Transmission: Station Equipment: EOY_x000D_</v>
          </cell>
          <cell r="F980" t="str">
            <v>EOY_x000D_ Balance</v>
          </cell>
        </row>
        <row r="981">
          <cell r="C981" t="str">
            <v>Base</v>
          </cell>
          <cell r="D981" t="str">
            <v>CAISO</v>
          </cell>
          <cell r="E981" t="str">
            <v>Total Distribution Plant: EOY_x000D_</v>
          </cell>
          <cell r="F981" t="str">
            <v>EOY_x000D_ Balance</v>
          </cell>
        </row>
        <row r="982">
          <cell r="C982" t="str">
            <v>Base</v>
          </cell>
          <cell r="D982" t="str">
            <v>CAISO</v>
          </cell>
          <cell r="E982" t="str">
            <v>Total Transmission Plant: EOY_x000D_</v>
          </cell>
          <cell r="F982" t="str">
            <v>EOY_x000D_ Balance</v>
          </cell>
        </row>
        <row r="983">
          <cell r="C983" t="str">
            <v>Base</v>
          </cell>
          <cell r="D983" t="str">
            <v>ERCOT</v>
          </cell>
          <cell r="E983" t="str">
            <v>Total Distribution Plant: EOY_x000D_</v>
          </cell>
          <cell r="F983" t="str">
            <v>EOY_x000D_ Balance</v>
          </cell>
        </row>
        <row r="984">
          <cell r="C984" t="str">
            <v>Base</v>
          </cell>
          <cell r="D984" t="str">
            <v>ERCOT</v>
          </cell>
          <cell r="E984" t="str">
            <v>Total Transmission Plant: EOY_x000D_</v>
          </cell>
          <cell r="F984" t="str">
            <v>EOY_x000D_ Balance</v>
          </cell>
        </row>
        <row r="985">
          <cell r="C985" t="str">
            <v>Base</v>
          </cell>
          <cell r="D985" t="str">
            <v>ISONE</v>
          </cell>
          <cell r="E985" t="str">
            <v>Total Distribution Plant: EOY_x000D_</v>
          </cell>
          <cell r="F985" t="str">
            <v>EOY_x000D_ Balance</v>
          </cell>
        </row>
        <row r="986">
          <cell r="C986" t="str">
            <v>Base</v>
          </cell>
          <cell r="D986" t="str">
            <v>ISONE</v>
          </cell>
          <cell r="E986" t="str">
            <v>Total Transmission Plant: EOY_x000D_</v>
          </cell>
          <cell r="F986" t="str">
            <v>EOY_x000D_ Balance</v>
          </cell>
        </row>
        <row r="987">
          <cell r="C987" t="str">
            <v>Base</v>
          </cell>
          <cell r="D987" t="str">
            <v>MISO</v>
          </cell>
          <cell r="E987" t="str">
            <v>Total Distribution Plant: EOY_x000D_</v>
          </cell>
          <cell r="F987" t="str">
            <v>EOY_x000D_ Balance</v>
          </cell>
        </row>
        <row r="988">
          <cell r="C988" t="str">
            <v>Base</v>
          </cell>
          <cell r="D988" t="str">
            <v>MISO</v>
          </cell>
          <cell r="E988" t="str">
            <v>Total Transmission Plant: EOY_x000D_</v>
          </cell>
          <cell r="F988" t="str">
            <v>EOY_x000D_ Balance</v>
          </cell>
        </row>
        <row r="989">
          <cell r="C989" t="str">
            <v>Base</v>
          </cell>
          <cell r="D989" t="str">
            <v>NYISO</v>
          </cell>
          <cell r="E989" t="str">
            <v>Total Distribution Plant: EOY_x000D_</v>
          </cell>
          <cell r="F989" t="str">
            <v>EOY_x000D_ Balance</v>
          </cell>
        </row>
        <row r="990">
          <cell r="C990" t="str">
            <v>Base</v>
          </cell>
          <cell r="D990" t="str">
            <v>NYISO</v>
          </cell>
          <cell r="E990" t="str">
            <v>Total Transmission Plant: EOY_x000D_</v>
          </cell>
          <cell r="F990" t="str">
            <v>EOY_x000D_ Balance</v>
          </cell>
        </row>
        <row r="991">
          <cell r="C991" t="str">
            <v>Base</v>
          </cell>
          <cell r="D991" t="str">
            <v>PJM</v>
          </cell>
          <cell r="E991" t="str">
            <v>Total Distribution Plant: EOY_x000D_</v>
          </cell>
          <cell r="F991" t="str">
            <v>EOY_x000D_ Balance</v>
          </cell>
        </row>
        <row r="992">
          <cell r="C992" t="str">
            <v>Base</v>
          </cell>
          <cell r="D992" t="str">
            <v>PJM</v>
          </cell>
          <cell r="E992" t="str">
            <v>Total Transmission Plant: EOY_x000D_</v>
          </cell>
          <cell r="F992" t="str">
            <v>EOY_x000D_ Balance</v>
          </cell>
        </row>
        <row r="993">
          <cell r="C993" t="str">
            <v>Base</v>
          </cell>
          <cell r="D993" t="str">
            <v>SOUTHEAST</v>
          </cell>
          <cell r="E993" t="str">
            <v>Total Distribution Plant: EOY_x000D_</v>
          </cell>
          <cell r="F993" t="str">
            <v>EOY_x000D_ Balance</v>
          </cell>
        </row>
        <row r="994">
          <cell r="C994" t="str">
            <v>Base</v>
          </cell>
          <cell r="D994" t="str">
            <v>SOUTHEAST</v>
          </cell>
          <cell r="E994" t="str">
            <v>Total Transmission Plant: EOY_x000D_</v>
          </cell>
          <cell r="F994" t="str">
            <v>EOY_x000D_ Balance</v>
          </cell>
        </row>
        <row r="995">
          <cell r="C995" t="str">
            <v>Base</v>
          </cell>
          <cell r="D995" t="str">
            <v>SPP</v>
          </cell>
          <cell r="E995" t="str">
            <v>Total Distribution Plant: EOY_x000D_</v>
          </cell>
          <cell r="F995" t="str">
            <v>EOY_x000D_ Balance</v>
          </cell>
        </row>
        <row r="996">
          <cell r="C996" t="str">
            <v>Base</v>
          </cell>
          <cell r="D996" t="str">
            <v>SPP</v>
          </cell>
          <cell r="E996" t="str">
            <v>Total Transmission Plant: EOY_x000D_</v>
          </cell>
          <cell r="F996" t="str">
            <v>EOY_x000D_ Balance</v>
          </cell>
        </row>
        <row r="997">
          <cell r="C997" t="str">
            <v>Base</v>
          </cell>
          <cell r="D997" t="str">
            <v>WECC (Non-CA)</v>
          </cell>
          <cell r="E997" t="str">
            <v>Total Distribution Plant: EOY_x000D_</v>
          </cell>
          <cell r="F997" t="str">
            <v>EOY_x000D_ Balance</v>
          </cell>
        </row>
        <row r="998">
          <cell r="C998" t="str">
            <v>Base</v>
          </cell>
          <cell r="D998" t="str">
            <v>WECC (Non-CA)</v>
          </cell>
          <cell r="E998" t="str">
            <v>Total Transmission Plant: EOY_x000D_</v>
          </cell>
          <cell r="F998" t="str">
            <v>EOY_x000D_ Balance</v>
          </cell>
        </row>
        <row r="999">
          <cell r="C999" t="str">
            <v>Base</v>
          </cell>
          <cell r="D999" t="str">
            <v>MISO</v>
          </cell>
          <cell r="E999" t="str">
            <v>Distribution: Line Transformers: EOY_x000D_</v>
          </cell>
          <cell r="F999" t="str">
            <v>EOY_x000D_ Balance</v>
          </cell>
        </row>
        <row r="1000">
          <cell r="C1000" t="str">
            <v>Base</v>
          </cell>
          <cell r="D1000" t="str">
            <v>MISO</v>
          </cell>
          <cell r="E1000" t="str">
            <v>Distribution: Station Equipment: EOY_x000D_</v>
          </cell>
          <cell r="F1000" t="str">
            <v>EOY_x000D_ Balance</v>
          </cell>
        </row>
        <row r="1001">
          <cell r="C1001" t="str">
            <v>Base</v>
          </cell>
          <cell r="D1001" t="str">
            <v>MISO</v>
          </cell>
          <cell r="E1001" t="str">
            <v>Distribution: Storage Battery Equipment: EOY_x000D_</v>
          </cell>
          <cell r="F1001" t="str">
            <v>EOY_x000D_ Balance</v>
          </cell>
        </row>
        <row r="1002">
          <cell r="C1002" t="str">
            <v>Base</v>
          </cell>
          <cell r="D1002" t="str">
            <v>MISO</v>
          </cell>
          <cell r="E1002" t="str">
            <v>Transmission: Station Equipment: EOY_x000D_</v>
          </cell>
          <cell r="F1002" t="str">
            <v>EOY_x000D_ Balance</v>
          </cell>
        </row>
        <row r="1003">
          <cell r="C1003" t="str">
            <v>Base</v>
          </cell>
          <cell r="D1003" t="str">
            <v>NYISO</v>
          </cell>
          <cell r="E1003" t="str">
            <v>Distribution: Line Transformers: EOY_x000D_</v>
          </cell>
          <cell r="F1003" t="str">
            <v>EOY_x000D_ Balance</v>
          </cell>
        </row>
        <row r="1004">
          <cell r="C1004" t="str">
            <v>Base</v>
          </cell>
          <cell r="D1004" t="str">
            <v>NYISO</v>
          </cell>
          <cell r="E1004" t="str">
            <v>Distribution: Station Equipment: EOY_x000D_</v>
          </cell>
          <cell r="F1004" t="str">
            <v>EOY_x000D_ Balance</v>
          </cell>
        </row>
        <row r="1005">
          <cell r="C1005" t="str">
            <v>Base</v>
          </cell>
          <cell r="D1005" t="str">
            <v>NYISO</v>
          </cell>
          <cell r="E1005" t="str">
            <v>Distribution: Storage Battery Equipment: EOY_x000D_</v>
          </cell>
          <cell r="F1005" t="str">
            <v>EOY_x000D_ Balance</v>
          </cell>
        </row>
        <row r="1006">
          <cell r="C1006" t="str">
            <v>Base</v>
          </cell>
          <cell r="D1006" t="str">
            <v>NYISO</v>
          </cell>
          <cell r="E1006" t="str">
            <v>Transmission: Station Equipment: EOY_x000D_</v>
          </cell>
          <cell r="F1006" t="str">
            <v>EOY_x000D_ Balance</v>
          </cell>
        </row>
        <row r="1007">
          <cell r="C1007" t="str">
            <v>Base</v>
          </cell>
          <cell r="D1007" t="str">
            <v>PJM</v>
          </cell>
          <cell r="E1007" t="str">
            <v>Distribution: Line Transformers: EOY_x000D_</v>
          </cell>
          <cell r="F1007" t="str">
            <v>EOY_x000D_ Balance</v>
          </cell>
        </row>
        <row r="1008">
          <cell r="C1008" t="str">
            <v>Base</v>
          </cell>
          <cell r="D1008" t="str">
            <v>PJM</v>
          </cell>
          <cell r="E1008" t="str">
            <v>Distribution: Station Equipment: EOY_x000D_</v>
          </cell>
          <cell r="F1008" t="str">
            <v>EOY_x000D_ Balance</v>
          </cell>
        </row>
        <row r="1009">
          <cell r="C1009" t="str">
            <v>Base</v>
          </cell>
          <cell r="D1009" t="str">
            <v>PJM</v>
          </cell>
          <cell r="E1009" t="str">
            <v>Distribution: Storage Battery Equipment: EOY_x000D_</v>
          </cell>
          <cell r="F1009" t="str">
            <v>EOY_x000D_ Balance</v>
          </cell>
        </row>
        <row r="1010">
          <cell r="C1010" t="str">
            <v>Base</v>
          </cell>
          <cell r="D1010" t="str">
            <v>PJM</v>
          </cell>
          <cell r="E1010" t="str">
            <v>Transmission: Station Equipment: EOY_x000D_</v>
          </cell>
          <cell r="F1010" t="str">
            <v>EOY_x000D_ Balance</v>
          </cell>
        </row>
        <row r="1011">
          <cell r="C1011" t="str">
            <v>Base</v>
          </cell>
          <cell r="D1011" t="str">
            <v>SOUTHEAST</v>
          </cell>
          <cell r="E1011" t="str">
            <v>Distribution: Line Transformers: EOY_x000D_</v>
          </cell>
          <cell r="F1011" t="str">
            <v>EOY_x000D_ Balance</v>
          </cell>
        </row>
        <row r="1012">
          <cell r="C1012" t="str">
            <v>Base</v>
          </cell>
          <cell r="D1012" t="str">
            <v>SOUTHEAST</v>
          </cell>
          <cell r="E1012" t="str">
            <v>Distribution: Station Equipment: EOY_x000D_</v>
          </cell>
          <cell r="F1012" t="str">
            <v>EOY_x000D_ Balance</v>
          </cell>
        </row>
        <row r="1013">
          <cell r="C1013" t="str">
            <v>Base</v>
          </cell>
          <cell r="D1013" t="str">
            <v>SOUTHEAST</v>
          </cell>
          <cell r="E1013" t="str">
            <v>Distribution: Storage Battery Equipment: EOY_x000D_</v>
          </cell>
          <cell r="F1013" t="str">
            <v>EOY_x000D_ Balance</v>
          </cell>
        </row>
        <row r="1014">
          <cell r="C1014" t="str">
            <v>Base</v>
          </cell>
          <cell r="D1014" t="str">
            <v>SOUTHEAST</v>
          </cell>
          <cell r="E1014" t="str">
            <v>Transmission: Station Equipment: EOY_x000D_</v>
          </cell>
          <cell r="F1014" t="str">
            <v>EOY_x000D_ Balance</v>
          </cell>
        </row>
        <row r="1015">
          <cell r="C1015" t="str">
            <v>Base</v>
          </cell>
          <cell r="D1015" t="str">
            <v>SPP</v>
          </cell>
          <cell r="E1015" t="str">
            <v>Distribution: Line Transformers: EOY_x000D_</v>
          </cell>
          <cell r="F1015" t="str">
            <v>EOY_x000D_ Balance</v>
          </cell>
        </row>
        <row r="1016">
          <cell r="C1016" t="str">
            <v>Base</v>
          </cell>
          <cell r="D1016" t="str">
            <v>SPP</v>
          </cell>
          <cell r="E1016" t="str">
            <v>Distribution: Station Equipment: EOY_x000D_</v>
          </cell>
          <cell r="F1016" t="str">
            <v>EOY_x000D_ Balance</v>
          </cell>
        </row>
        <row r="1017">
          <cell r="C1017" t="str">
            <v>Base</v>
          </cell>
          <cell r="D1017" t="str">
            <v>SPP</v>
          </cell>
          <cell r="E1017" t="str">
            <v>Distribution: Storage Battery Equipment: EOY_x000D_</v>
          </cell>
          <cell r="F1017" t="str">
            <v>EOY_x000D_ Balance</v>
          </cell>
        </row>
        <row r="1018">
          <cell r="C1018" t="str">
            <v>Base</v>
          </cell>
          <cell r="D1018" t="str">
            <v>SPP</v>
          </cell>
          <cell r="E1018" t="str">
            <v>Transmission: Station Equipment: EOY_x000D_</v>
          </cell>
          <cell r="F1018" t="str">
            <v>EOY_x000D_ Balance</v>
          </cell>
        </row>
        <row r="1019">
          <cell r="C1019" t="str">
            <v>Base</v>
          </cell>
          <cell r="D1019" t="str">
            <v>WECC (Non-CA)</v>
          </cell>
          <cell r="E1019" t="str">
            <v>Distribution: Line Transformers: EOY_x000D_</v>
          </cell>
          <cell r="F1019" t="str">
            <v>EOY_x000D_ Balance</v>
          </cell>
        </row>
        <row r="1020">
          <cell r="C1020" t="str">
            <v>Base</v>
          </cell>
          <cell r="D1020" t="str">
            <v>WECC (Non-CA)</v>
          </cell>
          <cell r="E1020" t="str">
            <v>Distribution: Station Equipment: EOY_x000D_</v>
          </cell>
          <cell r="F1020" t="str">
            <v>EOY_x000D_ Balance</v>
          </cell>
        </row>
        <row r="1021">
          <cell r="C1021" t="str">
            <v>Base</v>
          </cell>
          <cell r="D1021" t="str">
            <v>WECC (Non-CA)</v>
          </cell>
          <cell r="E1021" t="str">
            <v>Distribution: Storage Battery Equipment: EOY_x000D_</v>
          </cell>
          <cell r="F1021" t="str">
            <v>EOY_x000D_ Balance</v>
          </cell>
        </row>
        <row r="1022">
          <cell r="C1022" t="str">
            <v>Base</v>
          </cell>
          <cell r="D1022" t="str">
            <v>WECC (Non-CA)</v>
          </cell>
          <cell r="E1022" t="str">
            <v>Transmission: Station Equipment: EOY_x000D_</v>
          </cell>
          <cell r="F1022" t="str">
            <v>EOY_x000D_ Balance</v>
          </cell>
        </row>
      </sheetData>
      <sheetData sheetId="10">
        <row r="24">
          <cell r="C24" t="str">
            <v>CAISO</v>
          </cell>
          <cell r="E24" t="str">
            <v>Base</v>
          </cell>
          <cell r="H24" t="str">
            <v>PJM</v>
          </cell>
        </row>
        <row r="25">
          <cell r="C25" t="str">
            <v>ERCOT</v>
          </cell>
          <cell r="E25" t="str">
            <v>Low</v>
          </cell>
          <cell r="H25" t="str">
            <v>ISONE</v>
          </cell>
        </row>
        <row r="26">
          <cell r="C26" t="str">
            <v>ISONE</v>
          </cell>
          <cell r="E26" t="str">
            <v>High</v>
          </cell>
          <cell r="H26" t="str">
            <v>ERCOT</v>
          </cell>
        </row>
        <row r="27">
          <cell r="C27" t="str">
            <v>MISO</v>
          </cell>
          <cell r="H27" t="str">
            <v>CAISO</v>
          </cell>
        </row>
        <row r="28">
          <cell r="C28" t="str">
            <v>NYISO</v>
          </cell>
          <cell r="H28" t="str">
            <v>NYISO</v>
          </cell>
        </row>
        <row r="29">
          <cell r="C29" t="str">
            <v>PJM</v>
          </cell>
          <cell r="H29" t="str">
            <v>MISO</v>
          </cell>
        </row>
        <row r="30">
          <cell r="C30" t="str">
            <v>SOUTHEAST</v>
          </cell>
          <cell r="H30" t="str">
            <v>SOUTHEAST</v>
          </cell>
        </row>
        <row r="31">
          <cell r="C31" t="str">
            <v>SPP</v>
          </cell>
          <cell r="H31" t="str">
            <v>SPP</v>
          </cell>
        </row>
        <row r="32">
          <cell r="C32" t="str">
            <v>WECC (Non-CA)</v>
          </cell>
          <cell r="H32" t="str">
            <v>WECC (Non-CA)</v>
          </cell>
        </row>
        <row r="33">
          <cell r="C33" t="str">
            <v>United Kingdom</v>
          </cell>
          <cell r="H33" t="str">
            <v>United Kingdom</v>
          </cell>
        </row>
        <row r="34">
          <cell r="C34" t="str">
            <v>Australia</v>
          </cell>
          <cell r="H34" t="str">
            <v>Australia</v>
          </cell>
        </row>
        <row r="35">
          <cell r="C35" t="str">
            <v>Germany</v>
          </cell>
          <cell r="H35" t="str">
            <v>Germany</v>
          </cell>
        </row>
        <row r="36">
          <cell r="C36" t="str">
            <v>Japan</v>
          </cell>
          <cell r="H36" t="str">
            <v>Japan</v>
          </cell>
        </row>
        <row r="37">
          <cell r="C37" t="str">
            <v>Country A</v>
          </cell>
          <cell r="H37" t="str">
            <v>Country A</v>
          </cell>
        </row>
        <row r="38">
          <cell r="C38" t="str">
            <v>Country B</v>
          </cell>
          <cell r="H38" t="str">
            <v>Country B</v>
          </cell>
        </row>
        <row r="39">
          <cell r="C39" t="str">
            <v>Country C</v>
          </cell>
          <cell r="H39" t="str">
            <v>Country C</v>
          </cell>
        </row>
        <row r="40">
          <cell r="C40" t="str">
            <v>Country D</v>
          </cell>
          <cell r="H40" t="str">
            <v>Country D</v>
          </cell>
        </row>
        <row r="53">
          <cell r="C53" t="str">
            <v>PJM</v>
          </cell>
          <cell r="D53" t="str">
            <v>Capacity</v>
          </cell>
        </row>
        <row r="54">
          <cell r="C54" t="str">
            <v>ISONE</v>
          </cell>
          <cell r="D54" t="str">
            <v>Capacity</v>
          </cell>
        </row>
        <row r="55">
          <cell r="C55" t="str">
            <v>ERCOT</v>
          </cell>
          <cell r="D55" t="str">
            <v>Capacity</v>
          </cell>
        </row>
        <row r="56">
          <cell r="C56" t="str">
            <v>CAISO</v>
          </cell>
          <cell r="D56" t="str">
            <v>Capacity</v>
          </cell>
        </row>
        <row r="57">
          <cell r="C57" t="str">
            <v>NYISO</v>
          </cell>
          <cell r="D57" t="str">
            <v>Capacity</v>
          </cell>
        </row>
        <row r="58">
          <cell r="C58" t="str">
            <v>MISO</v>
          </cell>
          <cell r="D58" t="str">
            <v>Capacity</v>
          </cell>
        </row>
        <row r="59">
          <cell r="C59" t="str">
            <v>SOUTHEAST</v>
          </cell>
          <cell r="D59" t="str">
            <v>Capacity</v>
          </cell>
        </row>
        <row r="60">
          <cell r="C60" t="str">
            <v>SPP</v>
          </cell>
          <cell r="D60" t="str">
            <v>Capacity</v>
          </cell>
        </row>
        <row r="61">
          <cell r="C61" t="str">
            <v>WECC (Non-CA)</v>
          </cell>
          <cell r="D61" t="str">
            <v>Capacity</v>
          </cell>
        </row>
        <row r="62">
          <cell r="C62" t="str">
            <v>United Kingdom</v>
          </cell>
          <cell r="D62" t="str">
            <v>Capacity</v>
          </cell>
        </row>
        <row r="63">
          <cell r="C63" t="str">
            <v>Australia</v>
          </cell>
          <cell r="D63" t="str">
            <v>Capacity</v>
          </cell>
        </row>
        <row r="64">
          <cell r="C64" t="str">
            <v>Germany</v>
          </cell>
          <cell r="D64" t="str">
            <v>Capacity</v>
          </cell>
        </row>
        <row r="65">
          <cell r="C65" t="str">
            <v>Japan</v>
          </cell>
          <cell r="D65" t="str">
            <v>Capacity</v>
          </cell>
        </row>
        <row r="66">
          <cell r="C66" t="str">
            <v>Country A</v>
          </cell>
          <cell r="D66" t="str">
            <v>Capacity</v>
          </cell>
        </row>
        <row r="67">
          <cell r="C67" t="str">
            <v>Country B</v>
          </cell>
          <cell r="D67" t="str">
            <v>Capacity</v>
          </cell>
        </row>
        <row r="68">
          <cell r="C68" t="str">
            <v>Country C</v>
          </cell>
          <cell r="D68" t="str">
            <v>Capacity</v>
          </cell>
        </row>
        <row r="69">
          <cell r="C69" t="str">
            <v>Country D</v>
          </cell>
          <cell r="D69" t="str">
            <v>Capacity</v>
          </cell>
        </row>
        <row r="70">
          <cell r="C70" t="str">
            <v>PJM</v>
          </cell>
          <cell r="D70" t="str">
            <v>Energy Arbitrage</v>
          </cell>
        </row>
        <row r="71">
          <cell r="C71" t="str">
            <v>ISONE</v>
          </cell>
          <cell r="D71" t="str">
            <v>Energy Arbitrage</v>
          </cell>
        </row>
        <row r="72">
          <cell r="C72" t="str">
            <v>ERCOT</v>
          </cell>
          <cell r="D72" t="str">
            <v>Energy Arbitrage</v>
          </cell>
        </row>
        <row r="73">
          <cell r="C73" t="str">
            <v>CAISO</v>
          </cell>
          <cell r="D73" t="str">
            <v>Energy Arbitrage</v>
          </cell>
        </row>
        <row r="74">
          <cell r="C74" t="str">
            <v>NYISO</v>
          </cell>
          <cell r="D74" t="str">
            <v>Energy Arbitrage</v>
          </cell>
        </row>
        <row r="75">
          <cell r="C75" t="str">
            <v>MISO</v>
          </cell>
          <cell r="D75" t="str">
            <v>Energy Arbitrage</v>
          </cell>
        </row>
        <row r="76">
          <cell r="C76" t="str">
            <v>SOUTHEAST</v>
          </cell>
          <cell r="D76" t="str">
            <v>Energy Arbitrage</v>
          </cell>
        </row>
        <row r="77">
          <cell r="C77" t="str">
            <v>SPP</v>
          </cell>
          <cell r="D77" t="str">
            <v>Energy Arbitrage</v>
          </cell>
        </row>
        <row r="78">
          <cell r="C78" t="str">
            <v>WECC (Non-CA)</v>
          </cell>
          <cell r="D78" t="str">
            <v>Energy Arbitrage</v>
          </cell>
        </row>
        <row r="79">
          <cell r="C79" t="str">
            <v>United Kingdom</v>
          </cell>
          <cell r="D79" t="str">
            <v>Energy Arbitrage</v>
          </cell>
        </row>
        <row r="80">
          <cell r="C80" t="str">
            <v>Australia</v>
          </cell>
          <cell r="D80" t="str">
            <v>Energy Arbitrage</v>
          </cell>
        </row>
        <row r="81">
          <cell r="C81" t="str">
            <v>Germany</v>
          </cell>
          <cell r="D81" t="str">
            <v>Energy Arbitrage</v>
          </cell>
        </row>
        <row r="82">
          <cell r="C82" t="str">
            <v>Japan</v>
          </cell>
          <cell r="D82" t="str">
            <v>Energy Arbitrage</v>
          </cell>
        </row>
        <row r="83">
          <cell r="C83" t="str">
            <v>Country A</v>
          </cell>
          <cell r="D83" t="str">
            <v>Energy Arbitrage</v>
          </cell>
        </row>
        <row r="84">
          <cell r="C84" t="str">
            <v>Country B</v>
          </cell>
          <cell r="D84" t="str">
            <v>Energy Arbitrage</v>
          </cell>
        </row>
        <row r="85">
          <cell r="C85" t="str">
            <v>Country C</v>
          </cell>
          <cell r="D85" t="str">
            <v>Energy Arbitrage</v>
          </cell>
        </row>
        <row r="86">
          <cell r="C86" t="str">
            <v>Country D</v>
          </cell>
          <cell r="D86" t="str">
            <v>Energy Arbitrage</v>
          </cell>
        </row>
        <row r="87">
          <cell r="C87" t="str">
            <v>PJM</v>
          </cell>
          <cell r="D87" t="str">
            <v>Spinning Reserves</v>
          </cell>
        </row>
        <row r="88">
          <cell r="C88" t="str">
            <v>ISONE</v>
          </cell>
          <cell r="D88" t="str">
            <v>Spinning Reserves</v>
          </cell>
        </row>
        <row r="89">
          <cell r="C89" t="str">
            <v>ERCOT</v>
          </cell>
          <cell r="D89" t="str">
            <v>Spinning Reserves</v>
          </cell>
        </row>
        <row r="90">
          <cell r="C90" t="str">
            <v>CAISO</v>
          </cell>
          <cell r="D90" t="str">
            <v>Spinning Reserves</v>
          </cell>
        </row>
        <row r="91">
          <cell r="C91" t="str">
            <v>NYISO</v>
          </cell>
          <cell r="D91" t="str">
            <v>Spinning Reserves</v>
          </cell>
        </row>
        <row r="92">
          <cell r="C92" t="str">
            <v>MISO</v>
          </cell>
          <cell r="D92" t="str">
            <v>Spinning Reserves</v>
          </cell>
        </row>
        <row r="93">
          <cell r="C93" t="str">
            <v>SOUTHEAST</v>
          </cell>
          <cell r="D93" t="str">
            <v>Spinning Reserves</v>
          </cell>
        </row>
        <row r="94">
          <cell r="C94" t="str">
            <v>SPP</v>
          </cell>
          <cell r="D94" t="str">
            <v>Spinning Reserves</v>
          </cell>
        </row>
        <row r="95">
          <cell r="C95" t="str">
            <v>WECC (Non-CA)</v>
          </cell>
          <cell r="D95" t="str">
            <v>Spinning Reserves</v>
          </cell>
        </row>
        <row r="96">
          <cell r="C96" t="str">
            <v>United Kingdom</v>
          </cell>
          <cell r="D96" t="str">
            <v>Spinning Reserves</v>
          </cell>
        </row>
        <row r="97">
          <cell r="C97" t="str">
            <v>Australia</v>
          </cell>
          <cell r="D97" t="str">
            <v>Spinning Reserves</v>
          </cell>
        </row>
        <row r="98">
          <cell r="C98" t="str">
            <v>Germany</v>
          </cell>
          <cell r="D98" t="str">
            <v>Spinning Reserves</v>
          </cell>
        </row>
        <row r="99">
          <cell r="C99" t="str">
            <v>Japan</v>
          </cell>
          <cell r="D99" t="str">
            <v>Spinning Reserves</v>
          </cell>
        </row>
        <row r="100">
          <cell r="C100" t="str">
            <v>Country A</v>
          </cell>
          <cell r="D100" t="str">
            <v>Spinning Reserves</v>
          </cell>
        </row>
        <row r="101">
          <cell r="C101" t="str">
            <v>Country B</v>
          </cell>
          <cell r="D101" t="str">
            <v>Spinning Reserves</v>
          </cell>
        </row>
        <row r="102">
          <cell r="C102" t="str">
            <v>Country C</v>
          </cell>
          <cell r="D102" t="str">
            <v>Spinning Reserves</v>
          </cell>
        </row>
        <row r="103">
          <cell r="C103" t="str">
            <v>Country D</v>
          </cell>
          <cell r="D103" t="str">
            <v>Spinning Reserves</v>
          </cell>
        </row>
        <row r="104">
          <cell r="C104" t="str">
            <v>PJM</v>
          </cell>
          <cell r="D104" t="str">
            <v>Regulation</v>
          </cell>
        </row>
        <row r="105">
          <cell r="C105" t="str">
            <v>ISONE</v>
          </cell>
          <cell r="D105" t="str">
            <v>Regulation</v>
          </cell>
        </row>
        <row r="106">
          <cell r="C106" t="str">
            <v>ERCOT</v>
          </cell>
          <cell r="D106" t="str">
            <v>Regulation</v>
          </cell>
        </row>
        <row r="107">
          <cell r="C107" t="str">
            <v>CAISO</v>
          </cell>
          <cell r="D107" t="str">
            <v>Regulation</v>
          </cell>
        </row>
        <row r="108">
          <cell r="C108" t="str">
            <v>NYISO</v>
          </cell>
          <cell r="D108" t="str">
            <v>Regulation</v>
          </cell>
        </row>
        <row r="109">
          <cell r="C109" t="str">
            <v>MISO</v>
          </cell>
          <cell r="D109" t="str">
            <v>Regulation</v>
          </cell>
        </row>
        <row r="110">
          <cell r="C110" t="str">
            <v>SOUTHEAST</v>
          </cell>
          <cell r="D110" t="str">
            <v>Regulation</v>
          </cell>
        </row>
        <row r="111">
          <cell r="C111" t="str">
            <v>SPP</v>
          </cell>
          <cell r="D111" t="str">
            <v>Regulation</v>
          </cell>
        </row>
        <row r="112">
          <cell r="C112" t="str">
            <v>WECC (Non-CA)</v>
          </cell>
          <cell r="D112" t="str">
            <v>Regulation</v>
          </cell>
        </row>
        <row r="113">
          <cell r="C113" t="str">
            <v>United Kingdom</v>
          </cell>
          <cell r="D113" t="str">
            <v>Regulation</v>
          </cell>
        </row>
        <row r="114">
          <cell r="C114" t="str">
            <v>Australia</v>
          </cell>
          <cell r="D114" t="str">
            <v>Regulation</v>
          </cell>
        </row>
        <row r="115">
          <cell r="C115" t="str">
            <v>Germany</v>
          </cell>
          <cell r="D115" t="str">
            <v>Regulation</v>
          </cell>
        </row>
        <row r="116">
          <cell r="C116" t="str">
            <v>Japan</v>
          </cell>
          <cell r="D116" t="str">
            <v>Regulation</v>
          </cell>
        </row>
        <row r="117">
          <cell r="C117" t="str">
            <v>Country A</v>
          </cell>
          <cell r="D117" t="str">
            <v>Regulation</v>
          </cell>
        </row>
        <row r="118">
          <cell r="C118" t="str">
            <v>Country B</v>
          </cell>
          <cell r="D118" t="str">
            <v>Regulation</v>
          </cell>
        </row>
        <row r="119">
          <cell r="C119" t="str">
            <v>Country C</v>
          </cell>
          <cell r="D119" t="str">
            <v>Regulation</v>
          </cell>
        </row>
        <row r="120">
          <cell r="C120" t="str">
            <v>Country D</v>
          </cell>
          <cell r="D120" t="str">
            <v>Regulation</v>
          </cell>
        </row>
        <row r="121">
          <cell r="C121" t="str">
            <v>PJM</v>
          </cell>
          <cell r="D121" t="str">
            <v>Renewables Integration</v>
          </cell>
        </row>
        <row r="122">
          <cell r="C122" t="str">
            <v>ISONE</v>
          </cell>
          <cell r="D122" t="str">
            <v>Renewables Integration</v>
          </cell>
        </row>
        <row r="123">
          <cell r="C123" t="str">
            <v>ERCOT</v>
          </cell>
          <cell r="D123" t="str">
            <v>Renewables Integration</v>
          </cell>
        </row>
        <row r="124">
          <cell r="C124" t="str">
            <v>CAISO</v>
          </cell>
          <cell r="D124" t="str">
            <v>Renewables Integration</v>
          </cell>
        </row>
        <row r="125">
          <cell r="C125" t="str">
            <v>NYISO</v>
          </cell>
          <cell r="D125" t="str">
            <v>Renewables Integration</v>
          </cell>
        </row>
        <row r="126">
          <cell r="C126" t="str">
            <v>MISO</v>
          </cell>
          <cell r="D126" t="str">
            <v>Renewables Integration</v>
          </cell>
        </row>
        <row r="127">
          <cell r="C127" t="str">
            <v>SOUTHEAST</v>
          </cell>
          <cell r="D127" t="str">
            <v>Renewables Integration</v>
          </cell>
        </row>
        <row r="128">
          <cell r="C128" t="str">
            <v>SPP</v>
          </cell>
          <cell r="D128" t="str">
            <v>Renewables Integration</v>
          </cell>
        </row>
        <row r="129">
          <cell r="C129" t="str">
            <v>WECC (Non-CA)</v>
          </cell>
          <cell r="D129" t="str">
            <v>Renewables Integration</v>
          </cell>
        </row>
        <row r="130">
          <cell r="C130" t="str">
            <v>United Kingdom</v>
          </cell>
          <cell r="D130" t="str">
            <v>Renewables Integration</v>
          </cell>
        </row>
        <row r="131">
          <cell r="C131" t="str">
            <v>Australia</v>
          </cell>
          <cell r="D131" t="str">
            <v>Renewables Integration</v>
          </cell>
        </row>
        <row r="132">
          <cell r="C132" t="str">
            <v>Germany</v>
          </cell>
          <cell r="D132" t="str">
            <v>Renewables Integration</v>
          </cell>
        </row>
        <row r="133">
          <cell r="C133" t="str">
            <v>Japan</v>
          </cell>
          <cell r="D133" t="str">
            <v>Renewables Integration</v>
          </cell>
        </row>
        <row r="134">
          <cell r="C134" t="str">
            <v>Country A</v>
          </cell>
          <cell r="D134" t="str">
            <v>Renewables Integration</v>
          </cell>
        </row>
        <row r="135">
          <cell r="C135" t="str">
            <v>Country B</v>
          </cell>
          <cell r="D135" t="str">
            <v>Renewables Integration</v>
          </cell>
        </row>
        <row r="136">
          <cell r="C136" t="str">
            <v>Country C</v>
          </cell>
          <cell r="D136" t="str">
            <v>Renewables Integration</v>
          </cell>
        </row>
        <row r="137">
          <cell r="C137" t="str">
            <v>Country D</v>
          </cell>
          <cell r="D137" t="str">
            <v>Renewables Integration</v>
          </cell>
        </row>
        <row r="138">
          <cell r="C138" t="str">
            <v>PJM</v>
          </cell>
          <cell r="D138" t="str">
            <v>Grid Services</v>
          </cell>
        </row>
        <row r="139">
          <cell r="C139" t="str">
            <v>ISONE</v>
          </cell>
          <cell r="D139" t="str">
            <v>Grid Services</v>
          </cell>
        </row>
        <row r="140">
          <cell r="C140" t="str">
            <v>ERCOT</v>
          </cell>
          <cell r="D140" t="str">
            <v>Grid Services</v>
          </cell>
        </row>
        <row r="141">
          <cell r="C141" t="str">
            <v>CAISO</v>
          </cell>
          <cell r="D141" t="str">
            <v>Grid Services</v>
          </cell>
        </row>
        <row r="142">
          <cell r="C142" t="str">
            <v>NYISO</v>
          </cell>
          <cell r="D142" t="str">
            <v>Grid Services</v>
          </cell>
        </row>
        <row r="143">
          <cell r="C143" t="str">
            <v>MISO</v>
          </cell>
          <cell r="D143" t="str">
            <v>Grid Services</v>
          </cell>
        </row>
        <row r="144">
          <cell r="C144" t="str">
            <v>SOUTHEAST</v>
          </cell>
          <cell r="D144" t="str">
            <v>Grid Services</v>
          </cell>
        </row>
        <row r="145">
          <cell r="C145" t="str">
            <v>SPP</v>
          </cell>
          <cell r="D145" t="str">
            <v>Grid Services</v>
          </cell>
        </row>
        <row r="146">
          <cell r="C146" t="str">
            <v>WECC (Non-CA)</v>
          </cell>
          <cell r="D146" t="str">
            <v>Grid Services</v>
          </cell>
        </row>
        <row r="147">
          <cell r="C147" t="str">
            <v>United Kingdom</v>
          </cell>
          <cell r="D147" t="str">
            <v>Grid Services</v>
          </cell>
        </row>
        <row r="148">
          <cell r="C148" t="str">
            <v>Australia</v>
          </cell>
          <cell r="D148" t="str">
            <v>Grid Services</v>
          </cell>
        </row>
        <row r="149">
          <cell r="C149" t="str">
            <v>Germany</v>
          </cell>
          <cell r="D149" t="str">
            <v>Grid Services</v>
          </cell>
        </row>
        <row r="150">
          <cell r="C150" t="str">
            <v>Japan</v>
          </cell>
          <cell r="D150" t="str">
            <v>Grid Services</v>
          </cell>
        </row>
        <row r="151">
          <cell r="C151" t="str">
            <v>Country A</v>
          </cell>
          <cell r="D151" t="str">
            <v>Grid Services</v>
          </cell>
        </row>
        <row r="152">
          <cell r="C152" t="str">
            <v>Country B</v>
          </cell>
          <cell r="D152" t="str">
            <v>Grid Services</v>
          </cell>
        </row>
        <row r="153">
          <cell r="C153" t="str">
            <v>Country C</v>
          </cell>
          <cell r="D153" t="str">
            <v>Grid Services</v>
          </cell>
        </row>
        <row r="154">
          <cell r="C154" t="str">
            <v>Country D</v>
          </cell>
          <cell r="D154" t="str">
            <v>Grid Services</v>
          </cell>
        </row>
        <row r="155">
          <cell r="C155" t="str">
            <v>PJM</v>
          </cell>
          <cell r="D155" t="str">
            <v>DR / BTM Revenue</v>
          </cell>
        </row>
        <row r="156">
          <cell r="C156" t="str">
            <v>ISONE</v>
          </cell>
          <cell r="D156" t="str">
            <v>DR / BTM Revenue</v>
          </cell>
        </row>
        <row r="157">
          <cell r="C157" t="str">
            <v>ERCOT</v>
          </cell>
          <cell r="D157" t="str">
            <v>DR / BTM Revenue</v>
          </cell>
        </row>
        <row r="158">
          <cell r="C158" t="str">
            <v>CAISO</v>
          </cell>
          <cell r="D158" t="str">
            <v>DR / BTM Revenue</v>
          </cell>
        </row>
        <row r="159">
          <cell r="C159" t="str">
            <v>NYISO</v>
          </cell>
          <cell r="D159" t="str">
            <v>DR / BTM Revenue</v>
          </cell>
        </row>
        <row r="160">
          <cell r="C160" t="str">
            <v>MISO</v>
          </cell>
          <cell r="D160" t="str">
            <v>DR / BTM Revenue</v>
          </cell>
        </row>
        <row r="161">
          <cell r="C161" t="str">
            <v>SOUTHEAST</v>
          </cell>
          <cell r="D161" t="str">
            <v>DR / BTM Revenue</v>
          </cell>
        </row>
        <row r="162">
          <cell r="C162" t="str">
            <v>SPP</v>
          </cell>
          <cell r="D162" t="str">
            <v>DR / BTM Revenue</v>
          </cell>
        </row>
        <row r="163">
          <cell r="C163" t="str">
            <v>WECC (Non-CA)</v>
          </cell>
          <cell r="D163" t="str">
            <v>DR / BTM Revenue</v>
          </cell>
        </row>
        <row r="164">
          <cell r="C164" t="str">
            <v>United Kingdom</v>
          </cell>
          <cell r="D164" t="str">
            <v>DR / BTM Revenue</v>
          </cell>
        </row>
        <row r="165">
          <cell r="C165" t="str">
            <v>Australia</v>
          </cell>
          <cell r="D165" t="str">
            <v>DR / BTM Revenue</v>
          </cell>
        </row>
        <row r="166">
          <cell r="C166" t="str">
            <v>Germany</v>
          </cell>
          <cell r="D166" t="str">
            <v>DR / BTM Revenue</v>
          </cell>
        </row>
        <row r="167">
          <cell r="C167" t="str">
            <v>Japan</v>
          </cell>
          <cell r="D167" t="str">
            <v>DR / BTM Revenue</v>
          </cell>
        </row>
        <row r="168">
          <cell r="C168" t="str">
            <v>Country A</v>
          </cell>
          <cell r="D168" t="str">
            <v>DR / BTM Revenue</v>
          </cell>
        </row>
        <row r="169">
          <cell r="C169" t="str">
            <v>Country B</v>
          </cell>
          <cell r="D169" t="str">
            <v>DR / BTM Revenue</v>
          </cell>
        </row>
        <row r="170">
          <cell r="C170" t="str">
            <v>Country C</v>
          </cell>
          <cell r="D170" t="str">
            <v>DR / BTM Revenue</v>
          </cell>
        </row>
        <row r="171">
          <cell r="C171" t="str">
            <v>Country D</v>
          </cell>
          <cell r="D171" t="str">
            <v>DR / BTM Revenue</v>
          </cell>
        </row>
        <row r="172">
          <cell r="C172" t="str">
            <v>PJM</v>
          </cell>
          <cell r="D172" t="str">
            <v>Bill Mgmt.</v>
          </cell>
        </row>
        <row r="173">
          <cell r="C173" t="str">
            <v>ISONE</v>
          </cell>
          <cell r="D173" t="str">
            <v>Bill Mgmt.</v>
          </cell>
        </row>
        <row r="174">
          <cell r="C174" t="str">
            <v>ERCOT</v>
          </cell>
          <cell r="D174" t="str">
            <v>Bill Mgmt.</v>
          </cell>
        </row>
        <row r="175">
          <cell r="C175" t="str">
            <v>CAISO</v>
          </cell>
          <cell r="D175" t="str">
            <v>Bill Mgmt.</v>
          </cell>
        </row>
        <row r="176">
          <cell r="C176" t="str">
            <v>NYISO</v>
          </cell>
          <cell r="D176" t="str">
            <v>Bill Mgmt.</v>
          </cell>
        </row>
        <row r="177">
          <cell r="C177" t="str">
            <v>MISO</v>
          </cell>
          <cell r="D177" t="str">
            <v>Bill Mgmt.</v>
          </cell>
        </row>
        <row r="178">
          <cell r="C178" t="str">
            <v>SOUTHEAST</v>
          </cell>
          <cell r="D178" t="str">
            <v>Bill Mgmt.</v>
          </cell>
        </row>
        <row r="179">
          <cell r="C179" t="str">
            <v>SPP</v>
          </cell>
          <cell r="D179" t="str">
            <v>Bill Mgmt.</v>
          </cell>
        </row>
        <row r="180">
          <cell r="C180" t="str">
            <v>WECC (Non-CA)</v>
          </cell>
          <cell r="D180" t="str">
            <v>Bill Mgmt.</v>
          </cell>
        </row>
        <row r="181">
          <cell r="C181" t="str">
            <v>United Kingdom</v>
          </cell>
          <cell r="D181" t="str">
            <v>Bill Mgmt.</v>
          </cell>
        </row>
        <row r="182">
          <cell r="C182" t="str">
            <v>Australia</v>
          </cell>
          <cell r="D182" t="str">
            <v>Bill Mgmt.</v>
          </cell>
        </row>
        <row r="183">
          <cell r="C183" t="str">
            <v>Germany</v>
          </cell>
          <cell r="D183" t="str">
            <v>Bill Mgmt.</v>
          </cell>
        </row>
        <row r="184">
          <cell r="C184" t="str">
            <v>Japan</v>
          </cell>
          <cell r="D184" t="str">
            <v>Bill Mgmt.</v>
          </cell>
        </row>
        <row r="185">
          <cell r="C185" t="str">
            <v>Country A</v>
          </cell>
          <cell r="D185" t="str">
            <v>Bill Mgmt.</v>
          </cell>
        </row>
        <row r="186">
          <cell r="C186" t="str">
            <v>Country B</v>
          </cell>
          <cell r="D186" t="str">
            <v>Bill Mgmt.</v>
          </cell>
        </row>
        <row r="187">
          <cell r="C187" t="str">
            <v>Country C</v>
          </cell>
          <cell r="D187" t="str">
            <v>Bill Mgmt.</v>
          </cell>
        </row>
        <row r="188">
          <cell r="C188" t="str">
            <v>Country D</v>
          </cell>
          <cell r="D188" t="str">
            <v>Bill Mgmt.</v>
          </cell>
        </row>
        <row r="189">
          <cell r="C189" t="str">
            <v>PJM</v>
          </cell>
          <cell r="D189" t="str">
            <v>T&amp;D</v>
          </cell>
        </row>
        <row r="190">
          <cell r="C190" t="str">
            <v>ISONE</v>
          </cell>
          <cell r="D190" t="str">
            <v>T&amp;D</v>
          </cell>
        </row>
        <row r="191">
          <cell r="C191" t="str">
            <v>ERCOT</v>
          </cell>
          <cell r="D191" t="str">
            <v>T&amp;D</v>
          </cell>
        </row>
        <row r="192">
          <cell r="C192" t="str">
            <v>CAISO</v>
          </cell>
          <cell r="D192" t="str">
            <v>T&amp;D</v>
          </cell>
        </row>
        <row r="193">
          <cell r="C193" t="str">
            <v>NYISO</v>
          </cell>
          <cell r="D193" t="str">
            <v>T&amp;D</v>
          </cell>
        </row>
        <row r="194">
          <cell r="C194" t="str">
            <v>MISO</v>
          </cell>
          <cell r="D194" t="str">
            <v>T&amp;D</v>
          </cell>
        </row>
        <row r="195">
          <cell r="C195" t="str">
            <v>SOUTHEAST</v>
          </cell>
          <cell r="D195" t="str">
            <v>T&amp;D</v>
          </cell>
        </row>
        <row r="196">
          <cell r="C196" t="str">
            <v>SPP</v>
          </cell>
          <cell r="D196" t="str">
            <v>T&amp;D</v>
          </cell>
        </row>
        <row r="197">
          <cell r="C197" t="str">
            <v>WECC (Non-CA)</v>
          </cell>
          <cell r="D197" t="str">
            <v>T&amp;D</v>
          </cell>
        </row>
        <row r="198">
          <cell r="C198" t="str">
            <v>United Kingdom</v>
          </cell>
          <cell r="D198" t="str">
            <v>T&amp;D</v>
          </cell>
        </row>
        <row r="199">
          <cell r="C199" t="str">
            <v>Australia</v>
          </cell>
          <cell r="D199" t="str">
            <v>T&amp;D</v>
          </cell>
        </row>
        <row r="200">
          <cell r="C200" t="str">
            <v>Germany</v>
          </cell>
          <cell r="D200" t="str">
            <v>T&amp;D</v>
          </cell>
        </row>
        <row r="201">
          <cell r="C201" t="str">
            <v>Japan</v>
          </cell>
          <cell r="D201" t="str">
            <v>T&amp;D</v>
          </cell>
        </row>
        <row r="202">
          <cell r="C202" t="str">
            <v>Country A</v>
          </cell>
          <cell r="D202" t="str">
            <v>T&amp;D</v>
          </cell>
        </row>
        <row r="203">
          <cell r="C203" t="str">
            <v>Country B</v>
          </cell>
          <cell r="D203" t="str">
            <v>T&amp;D</v>
          </cell>
        </row>
        <row r="204">
          <cell r="C204" t="str">
            <v>Country C</v>
          </cell>
          <cell r="D204" t="str">
            <v>T&amp;D</v>
          </cell>
        </row>
        <row r="205">
          <cell r="C205" t="str">
            <v>Country D</v>
          </cell>
          <cell r="D205" t="str">
            <v>T&amp;D</v>
          </cell>
        </row>
        <row r="212">
          <cell r="C212" t="str">
            <v>Base</v>
          </cell>
          <cell r="D212" t="str">
            <v>PJM</v>
          </cell>
          <cell r="E212" t="str">
            <v>Capacity</v>
          </cell>
        </row>
        <row r="213">
          <cell r="C213" t="str">
            <v>Base</v>
          </cell>
          <cell r="D213" t="str">
            <v>ISONE</v>
          </cell>
          <cell r="E213" t="str">
            <v>Capacity</v>
          </cell>
        </row>
        <row r="214">
          <cell r="C214" t="str">
            <v>Base</v>
          </cell>
          <cell r="D214" t="str">
            <v>ERCOT</v>
          </cell>
          <cell r="E214" t="str">
            <v>Capacity</v>
          </cell>
        </row>
        <row r="215">
          <cell r="C215" t="str">
            <v>Base</v>
          </cell>
          <cell r="D215" t="str">
            <v>CAISO</v>
          </cell>
          <cell r="E215" t="str">
            <v>Capacity</v>
          </cell>
        </row>
        <row r="216">
          <cell r="C216" t="str">
            <v>Base</v>
          </cell>
          <cell r="D216" t="str">
            <v>NYISO</v>
          </cell>
          <cell r="E216" t="str">
            <v>Capacity</v>
          </cell>
        </row>
        <row r="217">
          <cell r="C217" t="str">
            <v>Base</v>
          </cell>
          <cell r="D217" t="str">
            <v>MISO</v>
          </cell>
          <cell r="E217" t="str">
            <v>Capacity</v>
          </cell>
        </row>
        <row r="218">
          <cell r="C218" t="str">
            <v>Base</v>
          </cell>
          <cell r="D218" t="str">
            <v>SOUTHEAST</v>
          </cell>
          <cell r="E218" t="str">
            <v>Capacity</v>
          </cell>
        </row>
        <row r="219">
          <cell r="C219" t="str">
            <v>Base</v>
          </cell>
          <cell r="D219" t="str">
            <v>SPP</v>
          </cell>
          <cell r="E219" t="str">
            <v>Capacity</v>
          </cell>
        </row>
        <row r="220">
          <cell r="C220" t="str">
            <v>Base</v>
          </cell>
          <cell r="D220" t="str">
            <v>WECC (Non-CA)</v>
          </cell>
          <cell r="E220" t="str">
            <v>Capacity</v>
          </cell>
        </row>
        <row r="221">
          <cell r="C221" t="str">
            <v>Base</v>
          </cell>
          <cell r="D221" t="str">
            <v>United Kingdom</v>
          </cell>
          <cell r="E221" t="str">
            <v>Capacity</v>
          </cell>
        </row>
        <row r="222">
          <cell r="C222" t="str">
            <v>Base</v>
          </cell>
          <cell r="D222" t="str">
            <v>Australia</v>
          </cell>
          <cell r="E222" t="str">
            <v>Capacity</v>
          </cell>
        </row>
        <row r="223">
          <cell r="C223" t="str">
            <v>Base</v>
          </cell>
          <cell r="D223" t="str">
            <v>Germany</v>
          </cell>
          <cell r="E223" t="str">
            <v>Capacity</v>
          </cell>
        </row>
        <row r="224">
          <cell r="C224" t="str">
            <v>Base</v>
          </cell>
          <cell r="D224" t="str">
            <v>Japan</v>
          </cell>
          <cell r="E224" t="str">
            <v>Capacity</v>
          </cell>
        </row>
        <row r="225">
          <cell r="C225" t="str">
            <v>Base</v>
          </cell>
          <cell r="D225" t="str">
            <v>Country A</v>
          </cell>
          <cell r="E225" t="str">
            <v>Capacity</v>
          </cell>
        </row>
        <row r="226">
          <cell r="C226" t="str">
            <v>Base</v>
          </cell>
          <cell r="D226" t="str">
            <v>Country B</v>
          </cell>
          <cell r="E226" t="str">
            <v>Capacity</v>
          </cell>
        </row>
        <row r="227">
          <cell r="C227" t="str">
            <v>Base</v>
          </cell>
          <cell r="D227" t="str">
            <v>Country C</v>
          </cell>
          <cell r="E227" t="str">
            <v>Capacity</v>
          </cell>
        </row>
        <row r="228">
          <cell r="C228" t="str">
            <v>Base</v>
          </cell>
          <cell r="D228" t="str">
            <v>Country D</v>
          </cell>
          <cell r="E228" t="str">
            <v>Capacity</v>
          </cell>
        </row>
        <row r="229">
          <cell r="C229" t="str">
            <v>High</v>
          </cell>
          <cell r="D229" t="str">
            <v>PJM</v>
          </cell>
          <cell r="E229" t="str">
            <v>Capacity</v>
          </cell>
        </row>
        <row r="230">
          <cell r="C230" t="str">
            <v>High</v>
          </cell>
          <cell r="D230" t="str">
            <v>ISONE</v>
          </cell>
          <cell r="E230" t="str">
            <v>Capacity</v>
          </cell>
        </row>
        <row r="231">
          <cell r="C231" t="str">
            <v>High</v>
          </cell>
          <cell r="D231" t="str">
            <v>ERCOT</v>
          </cell>
          <cell r="E231" t="str">
            <v>Capacity</v>
          </cell>
        </row>
        <row r="232">
          <cell r="C232" t="str">
            <v>High</v>
          </cell>
          <cell r="D232" t="str">
            <v>CAISO</v>
          </cell>
          <cell r="E232" t="str">
            <v>Capacity</v>
          </cell>
        </row>
        <row r="233">
          <cell r="C233" t="str">
            <v>High</v>
          </cell>
          <cell r="D233" t="str">
            <v>NYISO</v>
          </cell>
          <cell r="E233" t="str">
            <v>Capacity</v>
          </cell>
        </row>
        <row r="234">
          <cell r="C234" t="str">
            <v>High</v>
          </cell>
          <cell r="D234" t="str">
            <v>MISO</v>
          </cell>
          <cell r="E234" t="str">
            <v>Capacity</v>
          </cell>
        </row>
        <row r="235">
          <cell r="C235" t="str">
            <v>High</v>
          </cell>
          <cell r="D235" t="str">
            <v>SOUTHEAST</v>
          </cell>
          <cell r="E235" t="str">
            <v>Capacity</v>
          </cell>
        </row>
        <row r="236">
          <cell r="C236" t="str">
            <v>High</v>
          </cell>
          <cell r="D236" t="str">
            <v>SPP</v>
          </cell>
          <cell r="E236" t="str">
            <v>Capacity</v>
          </cell>
        </row>
        <row r="237">
          <cell r="C237" t="str">
            <v>High</v>
          </cell>
          <cell r="D237" t="str">
            <v>WECC (Non-CA)</v>
          </cell>
          <cell r="E237" t="str">
            <v>Capacity</v>
          </cell>
        </row>
        <row r="238">
          <cell r="C238" t="str">
            <v>High</v>
          </cell>
          <cell r="D238" t="str">
            <v>United Kingdom</v>
          </cell>
          <cell r="E238" t="str">
            <v>Capacity</v>
          </cell>
        </row>
        <row r="239">
          <cell r="C239" t="str">
            <v>High</v>
          </cell>
          <cell r="D239" t="str">
            <v>Australia</v>
          </cell>
          <cell r="E239" t="str">
            <v>Capacity</v>
          </cell>
        </row>
        <row r="240">
          <cell r="C240" t="str">
            <v>High</v>
          </cell>
          <cell r="D240" t="str">
            <v>Germany</v>
          </cell>
          <cell r="E240" t="str">
            <v>Capacity</v>
          </cell>
        </row>
        <row r="241">
          <cell r="C241" t="str">
            <v>High</v>
          </cell>
          <cell r="D241" t="str">
            <v>Japan</v>
          </cell>
          <cell r="E241" t="str">
            <v>Capacity</v>
          </cell>
        </row>
        <row r="242">
          <cell r="C242" t="str">
            <v>High</v>
          </cell>
          <cell r="D242" t="str">
            <v>Country A</v>
          </cell>
          <cell r="E242" t="str">
            <v>Capacity</v>
          </cell>
        </row>
        <row r="243">
          <cell r="C243" t="str">
            <v>High</v>
          </cell>
          <cell r="D243" t="str">
            <v>Country B</v>
          </cell>
          <cell r="E243" t="str">
            <v>Capacity</v>
          </cell>
        </row>
        <row r="244">
          <cell r="C244" t="str">
            <v>High</v>
          </cell>
          <cell r="D244" t="str">
            <v>Country C</v>
          </cell>
          <cell r="E244" t="str">
            <v>Capacity</v>
          </cell>
        </row>
        <row r="245">
          <cell r="C245" t="str">
            <v>High</v>
          </cell>
          <cell r="D245" t="str">
            <v>Country D</v>
          </cell>
          <cell r="E245" t="str">
            <v>Capacity</v>
          </cell>
        </row>
        <row r="246">
          <cell r="C246" t="str">
            <v>Low</v>
          </cell>
          <cell r="D246" t="str">
            <v>PJM</v>
          </cell>
          <cell r="E246" t="str">
            <v>Capacity</v>
          </cell>
        </row>
        <row r="247">
          <cell r="C247" t="str">
            <v>Low</v>
          </cell>
          <cell r="D247" t="str">
            <v>ISONE</v>
          </cell>
          <cell r="E247" t="str">
            <v>Capacity</v>
          </cell>
        </row>
        <row r="248">
          <cell r="C248" t="str">
            <v>Low</v>
          </cell>
          <cell r="D248" t="str">
            <v>ERCOT</v>
          </cell>
          <cell r="E248" t="str">
            <v>Capacity</v>
          </cell>
        </row>
        <row r="249">
          <cell r="C249" t="str">
            <v>Low</v>
          </cell>
          <cell r="D249" t="str">
            <v>CAISO</v>
          </cell>
          <cell r="E249" t="str">
            <v>Capacity</v>
          </cell>
        </row>
        <row r="250">
          <cell r="C250" t="str">
            <v>Low</v>
          </cell>
          <cell r="D250" t="str">
            <v>NYISO</v>
          </cell>
          <cell r="E250" t="str">
            <v>Capacity</v>
          </cell>
        </row>
        <row r="251">
          <cell r="C251" t="str">
            <v>Low</v>
          </cell>
          <cell r="D251" t="str">
            <v>MISO</v>
          </cell>
          <cell r="E251" t="str">
            <v>Capacity</v>
          </cell>
        </row>
        <row r="252">
          <cell r="C252" t="str">
            <v>Low</v>
          </cell>
          <cell r="D252" t="str">
            <v>SOUTHEAST</v>
          </cell>
          <cell r="E252" t="str">
            <v>Capacity</v>
          </cell>
        </row>
        <row r="253">
          <cell r="C253" t="str">
            <v>Low</v>
          </cell>
          <cell r="D253" t="str">
            <v>SPP</v>
          </cell>
          <cell r="E253" t="str">
            <v>Capacity</v>
          </cell>
        </row>
        <row r="254">
          <cell r="C254" t="str">
            <v>Low</v>
          </cell>
          <cell r="D254" t="str">
            <v>WECC (Non-CA)</v>
          </cell>
          <cell r="E254" t="str">
            <v>Capacity</v>
          </cell>
        </row>
        <row r="255">
          <cell r="C255" t="str">
            <v>Low</v>
          </cell>
          <cell r="D255" t="str">
            <v>United Kingdom</v>
          </cell>
          <cell r="E255" t="str">
            <v>Capacity</v>
          </cell>
        </row>
        <row r="256">
          <cell r="C256" t="str">
            <v>Low</v>
          </cell>
          <cell r="D256" t="str">
            <v>Australia</v>
          </cell>
          <cell r="E256" t="str">
            <v>Capacity</v>
          </cell>
        </row>
        <row r="257">
          <cell r="C257" t="str">
            <v>Low</v>
          </cell>
          <cell r="D257" t="str">
            <v>Germany</v>
          </cell>
          <cell r="E257" t="str">
            <v>Capacity</v>
          </cell>
        </row>
        <row r="258">
          <cell r="C258" t="str">
            <v>Low</v>
          </cell>
          <cell r="D258" t="str">
            <v>Japan</v>
          </cell>
          <cell r="E258" t="str">
            <v>Capacity</v>
          </cell>
        </row>
        <row r="259">
          <cell r="C259" t="str">
            <v>Low</v>
          </cell>
          <cell r="D259" t="str">
            <v>Country A</v>
          </cell>
          <cell r="E259" t="str">
            <v>Capacity</v>
          </cell>
        </row>
        <row r="260">
          <cell r="C260" t="str">
            <v>Low</v>
          </cell>
          <cell r="D260" t="str">
            <v>Country B</v>
          </cell>
          <cell r="E260" t="str">
            <v>Capacity</v>
          </cell>
        </row>
        <row r="261">
          <cell r="C261" t="str">
            <v>Low</v>
          </cell>
          <cell r="D261" t="str">
            <v>Country C</v>
          </cell>
          <cell r="E261" t="str">
            <v>Capacity</v>
          </cell>
        </row>
        <row r="262">
          <cell r="C262" t="str">
            <v>Low</v>
          </cell>
          <cell r="D262" t="str">
            <v>Country D</v>
          </cell>
          <cell r="E262" t="str">
            <v>Capacity</v>
          </cell>
        </row>
        <row r="263">
          <cell r="C263" t="str">
            <v>Base</v>
          </cell>
          <cell r="D263" t="str">
            <v>PJM</v>
          </cell>
          <cell r="E263" t="str">
            <v>Energy Arbitrage</v>
          </cell>
        </row>
        <row r="264">
          <cell r="C264" t="str">
            <v>Base</v>
          </cell>
          <cell r="D264" t="str">
            <v>ISONE</v>
          </cell>
          <cell r="E264" t="str">
            <v>Energy Arbitrage</v>
          </cell>
        </row>
        <row r="265">
          <cell r="C265" t="str">
            <v>Base</v>
          </cell>
          <cell r="D265" t="str">
            <v>ERCOT</v>
          </cell>
          <cell r="E265" t="str">
            <v>Energy Arbitrage</v>
          </cell>
        </row>
        <row r="266">
          <cell r="C266" t="str">
            <v>Base</v>
          </cell>
          <cell r="D266" t="str">
            <v>CAISO</v>
          </cell>
          <cell r="E266" t="str">
            <v>Energy Arbitrage</v>
          </cell>
        </row>
        <row r="267">
          <cell r="C267" t="str">
            <v>Base</v>
          </cell>
          <cell r="D267" t="str">
            <v>NYISO</v>
          </cell>
          <cell r="E267" t="str">
            <v>Energy Arbitrage</v>
          </cell>
        </row>
        <row r="268">
          <cell r="C268" t="str">
            <v>Base</v>
          </cell>
          <cell r="D268" t="str">
            <v>MISO</v>
          </cell>
          <cell r="E268" t="str">
            <v>Energy Arbitrage</v>
          </cell>
        </row>
        <row r="269">
          <cell r="C269" t="str">
            <v>Base</v>
          </cell>
          <cell r="D269" t="str">
            <v>SOUTHEAST</v>
          </cell>
          <cell r="E269" t="str">
            <v>Energy Arbitrage</v>
          </cell>
        </row>
        <row r="270">
          <cell r="C270" t="str">
            <v>Base</v>
          </cell>
          <cell r="D270" t="str">
            <v>SPP</v>
          </cell>
          <cell r="E270" t="str">
            <v>Energy Arbitrage</v>
          </cell>
        </row>
        <row r="271">
          <cell r="C271" t="str">
            <v>Base</v>
          </cell>
          <cell r="D271" t="str">
            <v>WECC (Non-CA)</v>
          </cell>
          <cell r="E271" t="str">
            <v>Energy Arbitrage</v>
          </cell>
        </row>
        <row r="272">
          <cell r="C272" t="str">
            <v>Base</v>
          </cell>
          <cell r="D272" t="str">
            <v>United Kingdom</v>
          </cell>
          <cell r="E272" t="str">
            <v>Energy Arbitrage</v>
          </cell>
        </row>
        <row r="273">
          <cell r="C273" t="str">
            <v>Base</v>
          </cell>
          <cell r="D273" t="str">
            <v>Australia</v>
          </cell>
          <cell r="E273" t="str">
            <v>Energy Arbitrage</v>
          </cell>
        </row>
        <row r="274">
          <cell r="C274" t="str">
            <v>Base</v>
          </cell>
          <cell r="D274" t="str">
            <v>Germany</v>
          </cell>
          <cell r="E274" t="str">
            <v>Energy Arbitrage</v>
          </cell>
        </row>
        <row r="275">
          <cell r="C275" t="str">
            <v>Base</v>
          </cell>
          <cell r="D275" t="str">
            <v>Japan</v>
          </cell>
          <cell r="E275" t="str">
            <v>Energy Arbitrage</v>
          </cell>
        </row>
        <row r="276">
          <cell r="C276" t="str">
            <v>Base</v>
          </cell>
          <cell r="D276" t="str">
            <v>Country A</v>
          </cell>
          <cell r="E276" t="str">
            <v>Energy Arbitrage</v>
          </cell>
        </row>
        <row r="277">
          <cell r="C277" t="str">
            <v>Base</v>
          </cell>
          <cell r="D277" t="str">
            <v>Country B</v>
          </cell>
          <cell r="E277" t="str">
            <v>Energy Arbitrage</v>
          </cell>
        </row>
        <row r="278">
          <cell r="C278" t="str">
            <v>Base</v>
          </cell>
          <cell r="D278" t="str">
            <v>Country C</v>
          </cell>
          <cell r="E278" t="str">
            <v>Energy Arbitrage</v>
          </cell>
        </row>
        <row r="279">
          <cell r="C279" t="str">
            <v>Base</v>
          </cell>
          <cell r="D279" t="str">
            <v>Country D</v>
          </cell>
          <cell r="E279" t="str">
            <v>Energy Arbitrage</v>
          </cell>
        </row>
        <row r="280">
          <cell r="C280" t="str">
            <v>High</v>
          </cell>
          <cell r="D280" t="str">
            <v>PJM</v>
          </cell>
          <cell r="E280" t="str">
            <v>Energy Arbitrage</v>
          </cell>
        </row>
        <row r="281">
          <cell r="C281" t="str">
            <v>High</v>
          </cell>
          <cell r="D281" t="str">
            <v>ISONE</v>
          </cell>
          <cell r="E281" t="str">
            <v>Energy Arbitrage</v>
          </cell>
        </row>
        <row r="282">
          <cell r="C282" t="str">
            <v>High</v>
          </cell>
          <cell r="D282" t="str">
            <v>ERCOT</v>
          </cell>
          <cell r="E282" t="str">
            <v>Energy Arbitrage</v>
          </cell>
        </row>
        <row r="283">
          <cell r="C283" t="str">
            <v>High</v>
          </cell>
          <cell r="D283" t="str">
            <v>CAISO</v>
          </cell>
          <cell r="E283" t="str">
            <v>Energy Arbitrage</v>
          </cell>
        </row>
        <row r="284">
          <cell r="C284" t="str">
            <v>High</v>
          </cell>
          <cell r="D284" t="str">
            <v>NYISO</v>
          </cell>
          <cell r="E284" t="str">
            <v>Energy Arbitrage</v>
          </cell>
        </row>
        <row r="285">
          <cell r="C285" t="str">
            <v>High</v>
          </cell>
          <cell r="D285" t="str">
            <v>MISO</v>
          </cell>
          <cell r="E285" t="str">
            <v>Energy Arbitrage</v>
          </cell>
        </row>
        <row r="286">
          <cell r="C286" t="str">
            <v>High</v>
          </cell>
          <cell r="D286" t="str">
            <v>SOUTHEAST</v>
          </cell>
          <cell r="E286" t="str">
            <v>Energy Arbitrage</v>
          </cell>
        </row>
        <row r="287">
          <cell r="C287" t="str">
            <v>High</v>
          </cell>
          <cell r="D287" t="str">
            <v>SPP</v>
          </cell>
          <cell r="E287" t="str">
            <v>Energy Arbitrage</v>
          </cell>
        </row>
        <row r="288">
          <cell r="C288" t="str">
            <v>High</v>
          </cell>
          <cell r="D288" t="str">
            <v>WECC (Non-CA)</v>
          </cell>
          <cell r="E288" t="str">
            <v>Energy Arbitrage</v>
          </cell>
        </row>
        <row r="289">
          <cell r="C289" t="str">
            <v>High</v>
          </cell>
          <cell r="D289" t="str">
            <v>United Kingdom</v>
          </cell>
          <cell r="E289" t="str">
            <v>Energy Arbitrage</v>
          </cell>
        </row>
        <row r="290">
          <cell r="C290" t="str">
            <v>High</v>
          </cell>
          <cell r="D290" t="str">
            <v>Australia</v>
          </cell>
          <cell r="E290" t="str">
            <v>Energy Arbitrage</v>
          </cell>
        </row>
        <row r="291">
          <cell r="C291" t="str">
            <v>High</v>
          </cell>
          <cell r="D291" t="str">
            <v>Germany</v>
          </cell>
          <cell r="E291" t="str">
            <v>Energy Arbitrage</v>
          </cell>
        </row>
        <row r="292">
          <cell r="C292" t="str">
            <v>High</v>
          </cell>
          <cell r="D292" t="str">
            <v>Japan</v>
          </cell>
          <cell r="E292" t="str">
            <v>Energy Arbitrage</v>
          </cell>
        </row>
        <row r="293">
          <cell r="C293" t="str">
            <v>High</v>
          </cell>
          <cell r="D293" t="str">
            <v>Country A</v>
          </cell>
          <cell r="E293" t="str">
            <v>Energy Arbitrage</v>
          </cell>
        </row>
        <row r="294">
          <cell r="C294" t="str">
            <v>High</v>
          </cell>
          <cell r="D294" t="str">
            <v>Country B</v>
          </cell>
          <cell r="E294" t="str">
            <v>Energy Arbitrage</v>
          </cell>
        </row>
        <row r="295">
          <cell r="C295" t="str">
            <v>High</v>
          </cell>
          <cell r="D295" t="str">
            <v>Country C</v>
          </cell>
          <cell r="E295" t="str">
            <v>Energy Arbitrage</v>
          </cell>
        </row>
        <row r="296">
          <cell r="C296" t="str">
            <v>High</v>
          </cell>
          <cell r="D296" t="str">
            <v>Country D</v>
          </cell>
          <cell r="E296" t="str">
            <v>Energy Arbitrage</v>
          </cell>
        </row>
        <row r="297">
          <cell r="C297" t="str">
            <v>Low</v>
          </cell>
          <cell r="D297" t="str">
            <v>PJM</v>
          </cell>
          <cell r="E297" t="str">
            <v>Energy Arbitrage</v>
          </cell>
        </row>
        <row r="298">
          <cell r="C298" t="str">
            <v>Low</v>
          </cell>
          <cell r="D298" t="str">
            <v>ISONE</v>
          </cell>
          <cell r="E298" t="str">
            <v>Energy Arbitrage</v>
          </cell>
        </row>
        <row r="299">
          <cell r="C299" t="str">
            <v>Low</v>
          </cell>
          <cell r="D299" t="str">
            <v>ERCOT</v>
          </cell>
          <cell r="E299" t="str">
            <v>Energy Arbitrage</v>
          </cell>
        </row>
        <row r="300">
          <cell r="C300" t="str">
            <v>Low</v>
          </cell>
          <cell r="D300" t="str">
            <v>CAISO</v>
          </cell>
          <cell r="E300" t="str">
            <v>Energy Arbitrage</v>
          </cell>
        </row>
        <row r="301">
          <cell r="C301" t="str">
            <v>Low</v>
          </cell>
          <cell r="D301" t="str">
            <v>NYISO</v>
          </cell>
          <cell r="E301" t="str">
            <v>Energy Arbitrage</v>
          </cell>
        </row>
        <row r="302">
          <cell r="C302" t="str">
            <v>Low</v>
          </cell>
          <cell r="D302" t="str">
            <v>MISO</v>
          </cell>
          <cell r="E302" t="str">
            <v>Energy Arbitrage</v>
          </cell>
        </row>
        <row r="303">
          <cell r="C303" t="str">
            <v>Low</v>
          </cell>
          <cell r="D303" t="str">
            <v>SOUTHEAST</v>
          </cell>
          <cell r="E303" t="str">
            <v>Energy Arbitrage</v>
          </cell>
        </row>
        <row r="304">
          <cell r="C304" t="str">
            <v>Low</v>
          </cell>
          <cell r="D304" t="str">
            <v>SPP</v>
          </cell>
          <cell r="E304" t="str">
            <v>Energy Arbitrage</v>
          </cell>
        </row>
        <row r="305">
          <cell r="C305" t="str">
            <v>Low</v>
          </cell>
          <cell r="D305" t="str">
            <v>WECC (Non-CA)</v>
          </cell>
          <cell r="E305" t="str">
            <v>Energy Arbitrage</v>
          </cell>
        </row>
        <row r="306">
          <cell r="C306" t="str">
            <v>Low</v>
          </cell>
          <cell r="D306" t="str">
            <v>United Kingdom</v>
          </cell>
          <cell r="E306" t="str">
            <v>Energy Arbitrage</v>
          </cell>
        </row>
        <row r="307">
          <cell r="C307" t="str">
            <v>Low</v>
          </cell>
          <cell r="D307" t="str">
            <v>Australia</v>
          </cell>
          <cell r="E307" t="str">
            <v>Energy Arbitrage</v>
          </cell>
        </row>
        <row r="308">
          <cell r="C308" t="str">
            <v>Low</v>
          </cell>
          <cell r="D308" t="str">
            <v>Germany</v>
          </cell>
          <cell r="E308" t="str">
            <v>Energy Arbitrage</v>
          </cell>
        </row>
        <row r="309">
          <cell r="C309" t="str">
            <v>Low</v>
          </cell>
          <cell r="D309" t="str">
            <v>Japan</v>
          </cell>
          <cell r="E309" t="str">
            <v>Energy Arbitrage</v>
          </cell>
        </row>
        <row r="310">
          <cell r="C310" t="str">
            <v>Low</v>
          </cell>
          <cell r="D310" t="str">
            <v>Country A</v>
          </cell>
          <cell r="E310" t="str">
            <v>Energy Arbitrage</v>
          </cell>
        </row>
        <row r="311">
          <cell r="C311" t="str">
            <v>Low</v>
          </cell>
          <cell r="D311" t="str">
            <v>Country B</v>
          </cell>
          <cell r="E311" t="str">
            <v>Energy Arbitrage</v>
          </cell>
        </row>
        <row r="312">
          <cell r="C312" t="str">
            <v>Low</v>
          </cell>
          <cell r="D312" t="str">
            <v>Country C</v>
          </cell>
          <cell r="E312" t="str">
            <v>Energy Arbitrage</v>
          </cell>
        </row>
        <row r="313">
          <cell r="C313" t="str">
            <v>Low</v>
          </cell>
          <cell r="D313" t="str">
            <v>Country D</v>
          </cell>
          <cell r="E313" t="str">
            <v>Energy Arbitrage</v>
          </cell>
        </row>
        <row r="314">
          <cell r="C314" t="str">
            <v>Base</v>
          </cell>
          <cell r="D314" t="str">
            <v>PJM</v>
          </cell>
          <cell r="E314" t="str">
            <v>Spinning Reserves</v>
          </cell>
        </row>
        <row r="315">
          <cell r="C315" t="str">
            <v>Base</v>
          </cell>
          <cell r="D315" t="str">
            <v>ISONE</v>
          </cell>
          <cell r="E315" t="str">
            <v>Spinning Reserves</v>
          </cell>
        </row>
        <row r="316">
          <cell r="C316" t="str">
            <v>Base</v>
          </cell>
          <cell r="D316" t="str">
            <v>ERCOT</v>
          </cell>
          <cell r="E316" t="str">
            <v>Spinning Reserves</v>
          </cell>
        </row>
        <row r="317">
          <cell r="C317" t="str">
            <v>Base</v>
          </cell>
          <cell r="D317" t="str">
            <v>CAISO</v>
          </cell>
          <cell r="E317" t="str">
            <v>Spinning Reserves</v>
          </cell>
        </row>
        <row r="318">
          <cell r="C318" t="str">
            <v>Base</v>
          </cell>
          <cell r="D318" t="str">
            <v>NYISO</v>
          </cell>
          <cell r="E318" t="str">
            <v>Spinning Reserves</v>
          </cell>
        </row>
        <row r="319">
          <cell r="C319" t="str">
            <v>Base</v>
          </cell>
          <cell r="D319" t="str">
            <v>MISO</v>
          </cell>
          <cell r="E319" t="str">
            <v>Spinning Reserves</v>
          </cell>
        </row>
        <row r="320">
          <cell r="C320" t="str">
            <v>Base</v>
          </cell>
          <cell r="D320" t="str">
            <v>SOUTHEAST</v>
          </cell>
          <cell r="E320" t="str">
            <v>Spinning Reserves</v>
          </cell>
        </row>
        <row r="321">
          <cell r="C321" t="str">
            <v>Base</v>
          </cell>
          <cell r="D321" t="str">
            <v>SPP</v>
          </cell>
          <cell r="E321" t="str">
            <v>Spinning Reserves</v>
          </cell>
        </row>
        <row r="322">
          <cell r="C322" t="str">
            <v>Base</v>
          </cell>
          <cell r="D322" t="str">
            <v>WECC (Non-CA)</v>
          </cell>
          <cell r="E322" t="str">
            <v>Spinning Reserves</v>
          </cell>
        </row>
        <row r="323">
          <cell r="C323" t="str">
            <v>Base</v>
          </cell>
          <cell r="D323" t="str">
            <v>United Kingdom</v>
          </cell>
          <cell r="E323" t="str">
            <v>Spinning Reserves</v>
          </cell>
        </row>
        <row r="324">
          <cell r="C324" t="str">
            <v>Base</v>
          </cell>
          <cell r="D324" t="str">
            <v>Australia</v>
          </cell>
          <cell r="E324" t="str">
            <v>Spinning Reserves</v>
          </cell>
        </row>
        <row r="325">
          <cell r="C325" t="str">
            <v>Base</v>
          </cell>
          <cell r="D325" t="str">
            <v>Germany</v>
          </cell>
          <cell r="E325" t="str">
            <v>Spinning Reserves</v>
          </cell>
        </row>
        <row r="326">
          <cell r="C326" t="str">
            <v>Base</v>
          </cell>
          <cell r="D326" t="str">
            <v>Japan</v>
          </cell>
          <cell r="E326" t="str">
            <v>Spinning Reserves</v>
          </cell>
        </row>
        <row r="327">
          <cell r="C327" t="str">
            <v>Base</v>
          </cell>
          <cell r="D327" t="str">
            <v>Country A</v>
          </cell>
          <cell r="E327" t="str">
            <v>Spinning Reserves</v>
          </cell>
        </row>
        <row r="328">
          <cell r="C328" t="str">
            <v>Base</v>
          </cell>
          <cell r="D328" t="str">
            <v>Country B</v>
          </cell>
          <cell r="E328" t="str">
            <v>Spinning Reserves</v>
          </cell>
        </row>
        <row r="329">
          <cell r="C329" t="str">
            <v>Base</v>
          </cell>
          <cell r="D329" t="str">
            <v>Country C</v>
          </cell>
          <cell r="E329" t="str">
            <v>Spinning Reserves</v>
          </cell>
        </row>
        <row r="330">
          <cell r="C330" t="str">
            <v>Base</v>
          </cell>
          <cell r="D330" t="str">
            <v>Country D</v>
          </cell>
          <cell r="E330" t="str">
            <v>Spinning Reserves</v>
          </cell>
        </row>
        <row r="331">
          <cell r="C331" t="str">
            <v>High</v>
          </cell>
          <cell r="D331" t="str">
            <v>PJM</v>
          </cell>
          <cell r="E331" t="str">
            <v>Spinning Reserves</v>
          </cell>
        </row>
        <row r="332">
          <cell r="C332" t="str">
            <v>High</v>
          </cell>
          <cell r="D332" t="str">
            <v>ISONE</v>
          </cell>
          <cell r="E332" t="str">
            <v>Spinning Reserves</v>
          </cell>
        </row>
        <row r="333">
          <cell r="C333" t="str">
            <v>High</v>
          </cell>
          <cell r="D333" t="str">
            <v>ERCOT</v>
          </cell>
          <cell r="E333" t="str">
            <v>Spinning Reserves</v>
          </cell>
        </row>
        <row r="334">
          <cell r="C334" t="str">
            <v>High</v>
          </cell>
          <cell r="D334" t="str">
            <v>CAISO</v>
          </cell>
          <cell r="E334" t="str">
            <v>Spinning Reserves</v>
          </cell>
        </row>
        <row r="335">
          <cell r="C335" t="str">
            <v>High</v>
          </cell>
          <cell r="D335" t="str">
            <v>NYISO</v>
          </cell>
          <cell r="E335" t="str">
            <v>Spinning Reserves</v>
          </cell>
        </row>
        <row r="336">
          <cell r="C336" t="str">
            <v>High</v>
          </cell>
          <cell r="D336" t="str">
            <v>MISO</v>
          </cell>
          <cell r="E336" t="str">
            <v>Spinning Reserves</v>
          </cell>
        </row>
        <row r="337">
          <cell r="C337" t="str">
            <v>High</v>
          </cell>
          <cell r="D337" t="str">
            <v>SOUTHEAST</v>
          </cell>
          <cell r="E337" t="str">
            <v>Spinning Reserves</v>
          </cell>
        </row>
        <row r="338">
          <cell r="C338" t="str">
            <v>High</v>
          </cell>
          <cell r="D338" t="str">
            <v>SPP</v>
          </cell>
          <cell r="E338" t="str">
            <v>Spinning Reserves</v>
          </cell>
        </row>
        <row r="339">
          <cell r="C339" t="str">
            <v>High</v>
          </cell>
          <cell r="D339" t="str">
            <v>WECC (Non-CA)</v>
          </cell>
          <cell r="E339" t="str">
            <v>Spinning Reserves</v>
          </cell>
        </row>
        <row r="340">
          <cell r="C340" t="str">
            <v>High</v>
          </cell>
          <cell r="D340" t="str">
            <v>United Kingdom</v>
          </cell>
          <cell r="E340" t="str">
            <v>Spinning Reserves</v>
          </cell>
        </row>
        <row r="341">
          <cell r="C341" t="str">
            <v>High</v>
          </cell>
          <cell r="D341" t="str">
            <v>Australia</v>
          </cell>
          <cell r="E341" t="str">
            <v>Spinning Reserves</v>
          </cell>
        </row>
        <row r="342">
          <cell r="C342" t="str">
            <v>High</v>
          </cell>
          <cell r="D342" t="str">
            <v>Germany</v>
          </cell>
          <cell r="E342" t="str">
            <v>Spinning Reserves</v>
          </cell>
        </row>
        <row r="343">
          <cell r="C343" t="str">
            <v>High</v>
          </cell>
          <cell r="D343" t="str">
            <v>Japan</v>
          </cell>
          <cell r="E343" t="str">
            <v>Spinning Reserves</v>
          </cell>
        </row>
        <row r="344">
          <cell r="C344" t="str">
            <v>High</v>
          </cell>
          <cell r="D344" t="str">
            <v>Country A</v>
          </cell>
          <cell r="E344" t="str">
            <v>Spinning Reserves</v>
          </cell>
        </row>
        <row r="345">
          <cell r="C345" t="str">
            <v>High</v>
          </cell>
          <cell r="D345" t="str">
            <v>Country B</v>
          </cell>
          <cell r="E345" t="str">
            <v>Spinning Reserves</v>
          </cell>
        </row>
        <row r="346">
          <cell r="C346" t="str">
            <v>High</v>
          </cell>
          <cell r="D346" t="str">
            <v>Country C</v>
          </cell>
          <cell r="E346" t="str">
            <v>Spinning Reserves</v>
          </cell>
        </row>
        <row r="347">
          <cell r="C347" t="str">
            <v>High</v>
          </cell>
          <cell r="D347" t="str">
            <v>Country D</v>
          </cell>
          <cell r="E347" t="str">
            <v>Spinning Reserves</v>
          </cell>
        </row>
        <row r="348">
          <cell r="C348" t="str">
            <v>Low</v>
          </cell>
          <cell r="D348" t="str">
            <v>PJM</v>
          </cell>
          <cell r="E348" t="str">
            <v>Spinning Reserves</v>
          </cell>
        </row>
        <row r="349">
          <cell r="C349" t="str">
            <v>Low</v>
          </cell>
          <cell r="D349" t="str">
            <v>ISONE</v>
          </cell>
          <cell r="E349" t="str">
            <v>Spinning Reserves</v>
          </cell>
        </row>
        <row r="350">
          <cell r="C350" t="str">
            <v>Low</v>
          </cell>
          <cell r="D350" t="str">
            <v>ERCOT</v>
          </cell>
          <cell r="E350" t="str">
            <v>Spinning Reserves</v>
          </cell>
        </row>
        <row r="351">
          <cell r="C351" t="str">
            <v>Low</v>
          </cell>
          <cell r="D351" t="str">
            <v>CAISO</v>
          </cell>
          <cell r="E351" t="str">
            <v>Spinning Reserves</v>
          </cell>
        </row>
        <row r="352">
          <cell r="C352" t="str">
            <v>Low</v>
          </cell>
          <cell r="D352" t="str">
            <v>NYISO</v>
          </cell>
          <cell r="E352" t="str">
            <v>Spinning Reserves</v>
          </cell>
        </row>
        <row r="353">
          <cell r="C353" t="str">
            <v>Low</v>
          </cell>
          <cell r="D353" t="str">
            <v>MISO</v>
          </cell>
          <cell r="E353" t="str">
            <v>Spinning Reserves</v>
          </cell>
        </row>
        <row r="354">
          <cell r="C354" t="str">
            <v>Low</v>
          </cell>
          <cell r="D354" t="str">
            <v>SOUTHEAST</v>
          </cell>
          <cell r="E354" t="str">
            <v>Spinning Reserves</v>
          </cell>
        </row>
        <row r="355">
          <cell r="C355" t="str">
            <v>Low</v>
          </cell>
          <cell r="D355" t="str">
            <v>SPP</v>
          </cell>
          <cell r="E355" t="str">
            <v>Spinning Reserves</v>
          </cell>
        </row>
        <row r="356">
          <cell r="C356" t="str">
            <v>Low</v>
          </cell>
          <cell r="D356" t="str">
            <v>WECC (Non-CA)</v>
          </cell>
          <cell r="E356" t="str">
            <v>Spinning Reserves</v>
          </cell>
        </row>
        <row r="357">
          <cell r="C357" t="str">
            <v>Low</v>
          </cell>
          <cell r="D357" t="str">
            <v>United Kingdom</v>
          </cell>
          <cell r="E357" t="str">
            <v>Spinning Reserves</v>
          </cell>
        </row>
        <row r="358">
          <cell r="C358" t="str">
            <v>Low</v>
          </cell>
          <cell r="D358" t="str">
            <v>Australia</v>
          </cell>
          <cell r="E358" t="str">
            <v>Spinning Reserves</v>
          </cell>
        </row>
        <row r="359">
          <cell r="C359" t="str">
            <v>Low</v>
          </cell>
          <cell r="D359" t="str">
            <v>Germany</v>
          </cell>
          <cell r="E359" t="str">
            <v>Spinning Reserves</v>
          </cell>
        </row>
        <row r="360">
          <cell r="C360" t="str">
            <v>Low</v>
          </cell>
          <cell r="D360" t="str">
            <v>Japan</v>
          </cell>
          <cell r="E360" t="str">
            <v>Spinning Reserves</v>
          </cell>
        </row>
        <row r="361">
          <cell r="C361" t="str">
            <v>Low</v>
          </cell>
          <cell r="D361" t="str">
            <v>Country A</v>
          </cell>
          <cell r="E361" t="str">
            <v>Spinning Reserves</v>
          </cell>
        </row>
        <row r="362">
          <cell r="C362" t="str">
            <v>Low</v>
          </cell>
          <cell r="D362" t="str">
            <v>Country B</v>
          </cell>
          <cell r="E362" t="str">
            <v>Spinning Reserves</v>
          </cell>
        </row>
        <row r="363">
          <cell r="C363" t="str">
            <v>Low</v>
          </cell>
          <cell r="D363" t="str">
            <v>Country C</v>
          </cell>
          <cell r="E363" t="str">
            <v>Spinning Reserves</v>
          </cell>
        </row>
        <row r="364">
          <cell r="C364" t="str">
            <v>Low</v>
          </cell>
          <cell r="D364" t="str">
            <v>Country D</v>
          </cell>
          <cell r="E364" t="str">
            <v>Spinning Reserves</v>
          </cell>
        </row>
        <row r="365">
          <cell r="C365" t="str">
            <v>Base</v>
          </cell>
          <cell r="D365" t="str">
            <v>PJM</v>
          </cell>
          <cell r="E365" t="str">
            <v>Spinning Reserves</v>
          </cell>
        </row>
        <row r="366">
          <cell r="C366" t="str">
            <v>Base</v>
          </cell>
          <cell r="D366" t="str">
            <v>ISONE</v>
          </cell>
          <cell r="E366" t="str">
            <v>Spinning Reserves</v>
          </cell>
        </row>
        <row r="367">
          <cell r="C367" t="str">
            <v>Base</v>
          </cell>
          <cell r="D367" t="str">
            <v>ERCOT</v>
          </cell>
          <cell r="E367" t="str">
            <v>Spinning Reserves</v>
          </cell>
        </row>
        <row r="368">
          <cell r="C368" t="str">
            <v>Base</v>
          </cell>
          <cell r="D368" t="str">
            <v>CAISO</v>
          </cell>
          <cell r="E368" t="str">
            <v>Spinning Reserves</v>
          </cell>
        </row>
        <row r="369">
          <cell r="C369" t="str">
            <v>Base</v>
          </cell>
          <cell r="D369" t="str">
            <v>NYISO</v>
          </cell>
          <cell r="E369" t="str">
            <v>Spinning Reserves</v>
          </cell>
        </row>
        <row r="370">
          <cell r="C370" t="str">
            <v>Base</v>
          </cell>
          <cell r="D370" t="str">
            <v>MISO</v>
          </cell>
          <cell r="E370" t="str">
            <v>Spinning Reserves</v>
          </cell>
        </row>
        <row r="371">
          <cell r="C371" t="str">
            <v>Base</v>
          </cell>
          <cell r="D371" t="str">
            <v>SOUTHEAST</v>
          </cell>
          <cell r="E371" t="str">
            <v>Spinning Reserves</v>
          </cell>
        </row>
        <row r="372">
          <cell r="C372" t="str">
            <v>Base</v>
          </cell>
          <cell r="D372" t="str">
            <v>SPP</v>
          </cell>
          <cell r="E372" t="str">
            <v>Spinning Reserves</v>
          </cell>
        </row>
        <row r="373">
          <cell r="C373" t="str">
            <v>Base</v>
          </cell>
          <cell r="D373" t="str">
            <v>WECC (Non-CA)</v>
          </cell>
          <cell r="E373" t="str">
            <v>Spinning Reserves</v>
          </cell>
        </row>
        <row r="374">
          <cell r="C374" t="str">
            <v>Base</v>
          </cell>
          <cell r="D374" t="str">
            <v>United Kingdom</v>
          </cell>
          <cell r="E374" t="str">
            <v>Spinning Reserves</v>
          </cell>
        </row>
        <row r="375">
          <cell r="C375" t="str">
            <v>Base</v>
          </cell>
          <cell r="D375" t="str">
            <v>Australia</v>
          </cell>
          <cell r="E375" t="str">
            <v>Spinning Reserves</v>
          </cell>
        </row>
        <row r="376">
          <cell r="C376" t="str">
            <v>Base</v>
          </cell>
          <cell r="D376" t="str">
            <v>Germany</v>
          </cell>
          <cell r="E376" t="str">
            <v>Spinning Reserves</v>
          </cell>
        </row>
        <row r="377">
          <cell r="C377" t="str">
            <v>Base</v>
          </cell>
          <cell r="D377" t="str">
            <v>Japan</v>
          </cell>
          <cell r="E377" t="str">
            <v>Spinning Reserves</v>
          </cell>
        </row>
        <row r="378">
          <cell r="C378" t="str">
            <v>Base</v>
          </cell>
          <cell r="D378" t="str">
            <v>Country A</v>
          </cell>
          <cell r="E378" t="str">
            <v>Spinning Reserves</v>
          </cell>
        </row>
        <row r="379">
          <cell r="C379" t="str">
            <v>Base</v>
          </cell>
          <cell r="D379" t="str">
            <v>Country B</v>
          </cell>
          <cell r="E379" t="str">
            <v>Spinning Reserves</v>
          </cell>
        </row>
        <row r="380">
          <cell r="C380" t="str">
            <v>Base</v>
          </cell>
          <cell r="D380" t="str">
            <v>Country C</v>
          </cell>
          <cell r="E380" t="str">
            <v>Spinning Reserves</v>
          </cell>
        </row>
        <row r="381">
          <cell r="C381" t="str">
            <v>Base</v>
          </cell>
          <cell r="D381" t="str">
            <v>Country D</v>
          </cell>
          <cell r="E381" t="str">
            <v>Spinning Reserves</v>
          </cell>
        </row>
        <row r="382">
          <cell r="C382" t="str">
            <v>High</v>
          </cell>
          <cell r="D382" t="str">
            <v>PJM</v>
          </cell>
          <cell r="E382" t="str">
            <v>Spinning Reserves</v>
          </cell>
        </row>
        <row r="383">
          <cell r="C383" t="str">
            <v>High</v>
          </cell>
          <cell r="D383" t="str">
            <v>ISONE</v>
          </cell>
          <cell r="E383" t="str">
            <v>Spinning Reserves</v>
          </cell>
        </row>
        <row r="384">
          <cell r="C384" t="str">
            <v>High</v>
          </cell>
          <cell r="D384" t="str">
            <v>ERCOT</v>
          </cell>
          <cell r="E384" t="str">
            <v>Spinning Reserves</v>
          </cell>
        </row>
        <row r="385">
          <cell r="C385" t="str">
            <v>High</v>
          </cell>
          <cell r="D385" t="str">
            <v>CAISO</v>
          </cell>
          <cell r="E385" t="str">
            <v>Spinning Reserves</v>
          </cell>
        </row>
        <row r="386">
          <cell r="C386" t="str">
            <v>High</v>
          </cell>
          <cell r="D386" t="str">
            <v>NYISO</v>
          </cell>
          <cell r="E386" t="str">
            <v>Spinning Reserves</v>
          </cell>
        </row>
        <row r="387">
          <cell r="C387" t="str">
            <v>High</v>
          </cell>
          <cell r="D387" t="str">
            <v>MISO</v>
          </cell>
          <cell r="E387" t="str">
            <v>Spinning Reserves</v>
          </cell>
        </row>
        <row r="388">
          <cell r="C388" t="str">
            <v>High</v>
          </cell>
          <cell r="D388" t="str">
            <v>SOUTHEAST</v>
          </cell>
          <cell r="E388" t="str">
            <v>Spinning Reserves</v>
          </cell>
        </row>
        <row r="389">
          <cell r="C389" t="str">
            <v>High</v>
          </cell>
          <cell r="D389" t="str">
            <v>SPP</v>
          </cell>
          <cell r="E389" t="str">
            <v>Spinning Reserves</v>
          </cell>
        </row>
        <row r="390">
          <cell r="C390" t="str">
            <v>High</v>
          </cell>
          <cell r="D390" t="str">
            <v>WECC (Non-CA)</v>
          </cell>
          <cell r="E390" t="str">
            <v>Spinning Reserves</v>
          </cell>
        </row>
        <row r="391">
          <cell r="C391" t="str">
            <v>High</v>
          </cell>
          <cell r="D391" t="str">
            <v>United Kingdom</v>
          </cell>
          <cell r="E391" t="str">
            <v>Spinning Reserves</v>
          </cell>
        </row>
        <row r="392">
          <cell r="C392" t="str">
            <v>High</v>
          </cell>
          <cell r="D392" t="str">
            <v>Australia</v>
          </cell>
          <cell r="E392" t="str">
            <v>Spinning Reserves</v>
          </cell>
        </row>
        <row r="393">
          <cell r="C393" t="str">
            <v>High</v>
          </cell>
          <cell r="D393" t="str">
            <v>Germany</v>
          </cell>
          <cell r="E393" t="str">
            <v>Spinning Reserves</v>
          </cell>
        </row>
        <row r="394">
          <cell r="C394" t="str">
            <v>High</v>
          </cell>
          <cell r="D394" t="str">
            <v>Japan</v>
          </cell>
          <cell r="E394" t="str">
            <v>Spinning Reserves</v>
          </cell>
        </row>
        <row r="395">
          <cell r="C395" t="str">
            <v>High</v>
          </cell>
          <cell r="D395" t="str">
            <v>Country A</v>
          </cell>
          <cell r="E395" t="str">
            <v>Spinning Reserves</v>
          </cell>
        </row>
        <row r="396">
          <cell r="C396" t="str">
            <v>High</v>
          </cell>
          <cell r="D396" t="str">
            <v>Country B</v>
          </cell>
          <cell r="E396" t="str">
            <v>Spinning Reserves</v>
          </cell>
        </row>
        <row r="397">
          <cell r="C397" t="str">
            <v>High</v>
          </cell>
          <cell r="D397" t="str">
            <v>Country C</v>
          </cell>
          <cell r="E397" t="str">
            <v>Spinning Reserves</v>
          </cell>
        </row>
        <row r="398">
          <cell r="C398" t="str">
            <v>High</v>
          </cell>
          <cell r="D398" t="str">
            <v>Country D</v>
          </cell>
          <cell r="E398" t="str">
            <v>Spinning Reserves</v>
          </cell>
        </row>
        <row r="399">
          <cell r="C399" t="str">
            <v>Low</v>
          </cell>
          <cell r="D399" t="str">
            <v>PJM</v>
          </cell>
          <cell r="E399" t="str">
            <v>Spinning Reserves</v>
          </cell>
        </row>
        <row r="400">
          <cell r="C400" t="str">
            <v>Low</v>
          </cell>
          <cell r="D400" t="str">
            <v>ISONE</v>
          </cell>
          <cell r="E400" t="str">
            <v>Spinning Reserves</v>
          </cell>
        </row>
        <row r="401">
          <cell r="C401" t="str">
            <v>Low</v>
          </cell>
          <cell r="D401" t="str">
            <v>ERCOT</v>
          </cell>
          <cell r="E401" t="str">
            <v>Spinning Reserves</v>
          </cell>
        </row>
        <row r="402">
          <cell r="C402" t="str">
            <v>Low</v>
          </cell>
          <cell r="D402" t="str">
            <v>CAISO</v>
          </cell>
          <cell r="E402" t="str">
            <v>Spinning Reserves</v>
          </cell>
        </row>
        <row r="403">
          <cell r="C403" t="str">
            <v>Low</v>
          </cell>
          <cell r="D403" t="str">
            <v>NYISO</v>
          </cell>
          <cell r="E403" t="str">
            <v>Spinning Reserves</v>
          </cell>
        </row>
        <row r="404">
          <cell r="C404" t="str">
            <v>Low</v>
          </cell>
          <cell r="D404" t="str">
            <v>MISO</v>
          </cell>
          <cell r="E404" t="str">
            <v>Spinning Reserves</v>
          </cell>
        </row>
        <row r="405">
          <cell r="C405" t="str">
            <v>Low</v>
          </cell>
          <cell r="D405" t="str">
            <v>SOUTHEAST</v>
          </cell>
          <cell r="E405" t="str">
            <v>Spinning Reserves</v>
          </cell>
        </row>
        <row r="406">
          <cell r="C406" t="str">
            <v>Low</v>
          </cell>
          <cell r="D406" t="str">
            <v>SPP</v>
          </cell>
          <cell r="E406" t="str">
            <v>Spinning Reserves</v>
          </cell>
        </row>
        <row r="407">
          <cell r="C407" t="str">
            <v>Low</v>
          </cell>
          <cell r="D407" t="str">
            <v>WECC (Non-CA)</v>
          </cell>
          <cell r="E407" t="str">
            <v>Spinning Reserves</v>
          </cell>
        </row>
        <row r="408">
          <cell r="C408" t="str">
            <v>Low</v>
          </cell>
          <cell r="D408" t="str">
            <v>United Kingdom</v>
          </cell>
          <cell r="E408" t="str">
            <v>Spinning Reserves</v>
          </cell>
        </row>
        <row r="409">
          <cell r="C409" t="str">
            <v>Low</v>
          </cell>
          <cell r="D409" t="str">
            <v>Australia</v>
          </cell>
          <cell r="E409" t="str">
            <v>Spinning Reserves</v>
          </cell>
        </row>
        <row r="410">
          <cell r="C410" t="str">
            <v>Low</v>
          </cell>
          <cell r="D410" t="str">
            <v>Germany</v>
          </cell>
          <cell r="E410" t="str">
            <v>Spinning Reserves</v>
          </cell>
        </row>
        <row r="411">
          <cell r="C411" t="str">
            <v>Low</v>
          </cell>
          <cell r="D411" t="str">
            <v>Japan</v>
          </cell>
          <cell r="E411" t="str">
            <v>Spinning Reserves</v>
          </cell>
        </row>
        <row r="412">
          <cell r="C412" t="str">
            <v>Low</v>
          </cell>
          <cell r="D412" t="str">
            <v>Country A</v>
          </cell>
          <cell r="E412" t="str">
            <v>Spinning Reserves</v>
          </cell>
        </row>
        <row r="413">
          <cell r="C413" t="str">
            <v>Low</v>
          </cell>
          <cell r="D413" t="str">
            <v>Country B</v>
          </cell>
          <cell r="E413" t="str">
            <v>Spinning Reserves</v>
          </cell>
        </row>
        <row r="414">
          <cell r="C414" t="str">
            <v>Low</v>
          </cell>
          <cell r="D414" t="str">
            <v>Country C</v>
          </cell>
          <cell r="E414" t="str">
            <v>Spinning Reserves</v>
          </cell>
        </row>
        <row r="415">
          <cell r="C415" t="str">
            <v>Low</v>
          </cell>
          <cell r="D415" t="str">
            <v>Country D</v>
          </cell>
          <cell r="E415" t="str">
            <v>Spinning Reserves</v>
          </cell>
        </row>
        <row r="416">
          <cell r="C416" t="str">
            <v>Base</v>
          </cell>
          <cell r="D416" t="str">
            <v>PJM</v>
          </cell>
          <cell r="E416" t="str">
            <v>Regulation</v>
          </cell>
        </row>
        <row r="417">
          <cell r="C417" t="str">
            <v>Base</v>
          </cell>
          <cell r="D417" t="str">
            <v>ISONE</v>
          </cell>
          <cell r="E417" t="str">
            <v>Regulation</v>
          </cell>
        </row>
        <row r="418">
          <cell r="C418" t="str">
            <v>Base</v>
          </cell>
          <cell r="D418" t="str">
            <v>ERCOT</v>
          </cell>
          <cell r="E418" t="str">
            <v>Regulation</v>
          </cell>
        </row>
        <row r="419">
          <cell r="C419" t="str">
            <v>Base</v>
          </cell>
          <cell r="D419" t="str">
            <v>CAISO</v>
          </cell>
          <cell r="E419" t="str">
            <v>Regulation</v>
          </cell>
        </row>
        <row r="420">
          <cell r="C420" t="str">
            <v>Base</v>
          </cell>
          <cell r="D420" t="str">
            <v>NYISO</v>
          </cell>
          <cell r="E420" t="str">
            <v>Regulation</v>
          </cell>
        </row>
        <row r="421">
          <cell r="C421" t="str">
            <v>Base</v>
          </cell>
          <cell r="D421" t="str">
            <v>MISO</v>
          </cell>
          <cell r="E421" t="str">
            <v>Regulation</v>
          </cell>
        </row>
        <row r="422">
          <cell r="C422" t="str">
            <v>Base</v>
          </cell>
          <cell r="D422" t="str">
            <v>SOUTHEAST</v>
          </cell>
          <cell r="E422" t="str">
            <v>Regulation</v>
          </cell>
        </row>
        <row r="423">
          <cell r="C423" t="str">
            <v>Base</v>
          </cell>
          <cell r="D423" t="str">
            <v>SPP</v>
          </cell>
          <cell r="E423" t="str">
            <v>Regulation</v>
          </cell>
        </row>
        <row r="424">
          <cell r="C424" t="str">
            <v>Base</v>
          </cell>
          <cell r="D424" t="str">
            <v>WECC (Non-CA)</v>
          </cell>
          <cell r="E424" t="str">
            <v>Regulation</v>
          </cell>
        </row>
        <row r="425">
          <cell r="C425" t="str">
            <v>Base</v>
          </cell>
          <cell r="D425" t="str">
            <v>United Kingdom</v>
          </cell>
          <cell r="E425" t="str">
            <v>Regulation</v>
          </cell>
        </row>
        <row r="426">
          <cell r="C426" t="str">
            <v>Base</v>
          </cell>
          <cell r="D426" t="str">
            <v>Australia</v>
          </cell>
          <cell r="E426" t="str">
            <v>Regulation</v>
          </cell>
        </row>
        <row r="427">
          <cell r="C427" t="str">
            <v>Base</v>
          </cell>
          <cell r="D427" t="str">
            <v>Germany</v>
          </cell>
          <cell r="E427" t="str">
            <v>Regulation</v>
          </cell>
        </row>
        <row r="428">
          <cell r="C428" t="str">
            <v>Base</v>
          </cell>
          <cell r="D428" t="str">
            <v>Japan</v>
          </cell>
          <cell r="E428" t="str">
            <v>Regulation</v>
          </cell>
        </row>
        <row r="429">
          <cell r="C429" t="str">
            <v>Base</v>
          </cell>
          <cell r="D429" t="str">
            <v>Country A</v>
          </cell>
          <cell r="E429" t="str">
            <v>Regulation</v>
          </cell>
        </row>
        <row r="430">
          <cell r="C430" t="str">
            <v>Base</v>
          </cell>
          <cell r="D430" t="str">
            <v>Country B</v>
          </cell>
          <cell r="E430" t="str">
            <v>Regulation</v>
          </cell>
        </row>
        <row r="431">
          <cell r="C431" t="str">
            <v>Base</v>
          </cell>
          <cell r="D431" t="str">
            <v>Country C</v>
          </cell>
          <cell r="E431" t="str">
            <v>Regulation</v>
          </cell>
        </row>
        <row r="432">
          <cell r="C432" t="str">
            <v>Base</v>
          </cell>
          <cell r="D432" t="str">
            <v>Country D</v>
          </cell>
          <cell r="E432" t="str">
            <v>Regulation</v>
          </cell>
        </row>
        <row r="433">
          <cell r="C433" t="str">
            <v>High</v>
          </cell>
          <cell r="D433" t="str">
            <v>PJM</v>
          </cell>
          <cell r="E433" t="str">
            <v>Regulation</v>
          </cell>
        </row>
        <row r="434">
          <cell r="C434" t="str">
            <v>High</v>
          </cell>
          <cell r="D434" t="str">
            <v>ISONE</v>
          </cell>
          <cell r="E434" t="str">
            <v>Regulation</v>
          </cell>
        </row>
        <row r="435">
          <cell r="C435" t="str">
            <v>High</v>
          </cell>
          <cell r="D435" t="str">
            <v>ERCOT</v>
          </cell>
          <cell r="E435" t="str">
            <v>Regulation</v>
          </cell>
        </row>
        <row r="436">
          <cell r="C436" t="str">
            <v>High</v>
          </cell>
          <cell r="D436" t="str">
            <v>CAISO</v>
          </cell>
          <cell r="E436" t="str">
            <v>Regulation</v>
          </cell>
        </row>
        <row r="437">
          <cell r="C437" t="str">
            <v>High</v>
          </cell>
          <cell r="D437" t="str">
            <v>NYISO</v>
          </cell>
          <cell r="E437" t="str">
            <v>Regulation</v>
          </cell>
        </row>
        <row r="438">
          <cell r="C438" t="str">
            <v>High</v>
          </cell>
          <cell r="D438" t="str">
            <v>MISO</v>
          </cell>
          <cell r="E438" t="str">
            <v>Regulation</v>
          </cell>
        </row>
        <row r="439">
          <cell r="C439" t="str">
            <v>High</v>
          </cell>
          <cell r="D439" t="str">
            <v>SOUTHEAST</v>
          </cell>
          <cell r="E439" t="str">
            <v>Regulation</v>
          </cell>
        </row>
        <row r="440">
          <cell r="C440" t="str">
            <v>High</v>
          </cell>
          <cell r="D440" t="str">
            <v>SPP</v>
          </cell>
          <cell r="E440" t="str">
            <v>Regulation</v>
          </cell>
        </row>
        <row r="441">
          <cell r="C441" t="str">
            <v>High</v>
          </cell>
          <cell r="D441" t="str">
            <v>WECC (Non-CA)</v>
          </cell>
          <cell r="E441" t="str">
            <v>Regulation</v>
          </cell>
        </row>
        <row r="442">
          <cell r="C442" t="str">
            <v>High</v>
          </cell>
          <cell r="D442" t="str">
            <v>United Kingdom</v>
          </cell>
          <cell r="E442" t="str">
            <v>Regulation</v>
          </cell>
        </row>
        <row r="443">
          <cell r="C443" t="str">
            <v>High</v>
          </cell>
          <cell r="D443" t="str">
            <v>Australia</v>
          </cell>
          <cell r="E443" t="str">
            <v>Regulation</v>
          </cell>
        </row>
        <row r="444">
          <cell r="C444" t="str">
            <v>High</v>
          </cell>
          <cell r="D444" t="str">
            <v>Germany</v>
          </cell>
          <cell r="E444" t="str">
            <v>Regulation</v>
          </cell>
        </row>
        <row r="445">
          <cell r="C445" t="str">
            <v>High</v>
          </cell>
          <cell r="D445" t="str">
            <v>Japan</v>
          </cell>
          <cell r="E445" t="str">
            <v>Regulation</v>
          </cell>
        </row>
        <row r="446">
          <cell r="C446" t="str">
            <v>High</v>
          </cell>
          <cell r="D446" t="str">
            <v>Country A</v>
          </cell>
          <cell r="E446" t="str">
            <v>Regulation</v>
          </cell>
        </row>
        <row r="447">
          <cell r="C447" t="str">
            <v>High</v>
          </cell>
          <cell r="D447" t="str">
            <v>Country B</v>
          </cell>
          <cell r="E447" t="str">
            <v>Regulation</v>
          </cell>
        </row>
        <row r="448">
          <cell r="C448" t="str">
            <v>High</v>
          </cell>
          <cell r="D448" t="str">
            <v>Country C</v>
          </cell>
          <cell r="E448" t="str">
            <v>Regulation</v>
          </cell>
        </row>
        <row r="449">
          <cell r="C449" t="str">
            <v>High</v>
          </cell>
          <cell r="D449" t="str">
            <v>Country D</v>
          </cell>
          <cell r="E449" t="str">
            <v>Regulation</v>
          </cell>
        </row>
        <row r="450">
          <cell r="C450" t="str">
            <v>Low</v>
          </cell>
          <cell r="D450" t="str">
            <v>PJM</v>
          </cell>
          <cell r="E450" t="str">
            <v>Regulation</v>
          </cell>
        </row>
        <row r="451">
          <cell r="C451" t="str">
            <v>Low</v>
          </cell>
          <cell r="D451" t="str">
            <v>ISONE</v>
          </cell>
          <cell r="E451" t="str">
            <v>Regulation</v>
          </cell>
        </row>
        <row r="452">
          <cell r="C452" t="str">
            <v>Low</v>
          </cell>
          <cell r="D452" t="str">
            <v>ERCOT</v>
          </cell>
          <cell r="E452" t="str">
            <v>Regulation</v>
          </cell>
        </row>
        <row r="453">
          <cell r="C453" t="str">
            <v>Low</v>
          </cell>
          <cell r="D453" t="str">
            <v>CAISO</v>
          </cell>
          <cell r="E453" t="str">
            <v>Regulation</v>
          </cell>
        </row>
        <row r="454">
          <cell r="C454" t="str">
            <v>Low</v>
          </cell>
          <cell r="D454" t="str">
            <v>NYISO</v>
          </cell>
          <cell r="E454" t="str">
            <v>Regulation</v>
          </cell>
        </row>
        <row r="455">
          <cell r="C455" t="str">
            <v>Low</v>
          </cell>
          <cell r="D455" t="str">
            <v>MISO</v>
          </cell>
          <cell r="E455" t="str">
            <v>Regulation</v>
          </cell>
        </row>
        <row r="456">
          <cell r="C456" t="str">
            <v>Low</v>
          </cell>
          <cell r="D456" t="str">
            <v>SOUTHEAST</v>
          </cell>
          <cell r="E456" t="str">
            <v>Regulation</v>
          </cell>
        </row>
        <row r="457">
          <cell r="C457" t="str">
            <v>Low</v>
          </cell>
          <cell r="D457" t="str">
            <v>SPP</v>
          </cell>
          <cell r="E457" t="str">
            <v>Regulation</v>
          </cell>
        </row>
        <row r="458">
          <cell r="C458" t="str">
            <v>Low</v>
          </cell>
          <cell r="D458" t="str">
            <v>WECC (Non-CA)</v>
          </cell>
          <cell r="E458" t="str">
            <v>Regulation</v>
          </cell>
        </row>
        <row r="459">
          <cell r="C459" t="str">
            <v>Low</v>
          </cell>
          <cell r="D459" t="str">
            <v>United Kingdom</v>
          </cell>
          <cell r="E459" t="str">
            <v>Regulation</v>
          </cell>
        </row>
        <row r="460">
          <cell r="C460" t="str">
            <v>Low</v>
          </cell>
          <cell r="D460" t="str">
            <v>Australia</v>
          </cell>
          <cell r="E460" t="str">
            <v>Regulation</v>
          </cell>
        </row>
        <row r="461">
          <cell r="C461" t="str">
            <v>Low</v>
          </cell>
          <cell r="D461" t="str">
            <v>Germany</v>
          </cell>
          <cell r="E461" t="str">
            <v>Regulation</v>
          </cell>
        </row>
        <row r="462">
          <cell r="C462" t="str">
            <v>Low</v>
          </cell>
          <cell r="D462" t="str">
            <v>Japan</v>
          </cell>
          <cell r="E462" t="str">
            <v>Regulation</v>
          </cell>
        </row>
        <row r="463">
          <cell r="C463" t="str">
            <v>Low</v>
          </cell>
          <cell r="D463" t="str">
            <v>Country A</v>
          </cell>
          <cell r="E463" t="str">
            <v>Regulation</v>
          </cell>
        </row>
        <row r="464">
          <cell r="C464" t="str">
            <v>Low</v>
          </cell>
          <cell r="D464" t="str">
            <v>Country B</v>
          </cell>
          <cell r="E464" t="str">
            <v>Regulation</v>
          </cell>
        </row>
        <row r="465">
          <cell r="C465" t="str">
            <v>Low</v>
          </cell>
          <cell r="D465" t="str">
            <v>Country C</v>
          </cell>
          <cell r="E465" t="str">
            <v>Regulation</v>
          </cell>
        </row>
        <row r="466">
          <cell r="C466" t="str">
            <v>Low</v>
          </cell>
          <cell r="D466" t="str">
            <v>Country D</v>
          </cell>
          <cell r="E466" t="str">
            <v>Regulation</v>
          </cell>
        </row>
        <row r="467">
          <cell r="C467" t="str">
            <v>Base</v>
          </cell>
          <cell r="D467" t="str">
            <v>PJM</v>
          </cell>
          <cell r="E467" t="str">
            <v>Grid Services</v>
          </cell>
        </row>
        <row r="468">
          <cell r="C468" t="str">
            <v>Base</v>
          </cell>
          <cell r="D468" t="str">
            <v>ISONE</v>
          </cell>
          <cell r="E468" t="str">
            <v>Grid Services</v>
          </cell>
        </row>
        <row r="469">
          <cell r="C469" t="str">
            <v>Base</v>
          </cell>
          <cell r="D469" t="str">
            <v>ERCOT</v>
          </cell>
          <cell r="E469" t="str">
            <v>Grid Services</v>
          </cell>
        </row>
        <row r="470">
          <cell r="C470" t="str">
            <v>Base</v>
          </cell>
          <cell r="D470" t="str">
            <v>CAISO</v>
          </cell>
          <cell r="E470" t="str">
            <v>Grid Services</v>
          </cell>
        </row>
        <row r="471">
          <cell r="C471" t="str">
            <v>Base</v>
          </cell>
          <cell r="D471" t="str">
            <v>NYISO</v>
          </cell>
          <cell r="E471" t="str">
            <v>Grid Services</v>
          </cell>
        </row>
        <row r="472">
          <cell r="C472" t="str">
            <v>Base</v>
          </cell>
          <cell r="D472" t="str">
            <v>MISO</v>
          </cell>
          <cell r="E472" t="str">
            <v>Grid Services</v>
          </cell>
        </row>
        <row r="473">
          <cell r="C473" t="str">
            <v>Base</v>
          </cell>
          <cell r="D473" t="str">
            <v>SOUTHEAST</v>
          </cell>
          <cell r="E473" t="str">
            <v>Grid Services</v>
          </cell>
        </row>
        <row r="474">
          <cell r="C474" t="str">
            <v>Base</v>
          </cell>
          <cell r="D474" t="str">
            <v>SPP</v>
          </cell>
          <cell r="E474" t="str">
            <v>Grid Services</v>
          </cell>
        </row>
        <row r="475">
          <cell r="C475" t="str">
            <v>Base</v>
          </cell>
          <cell r="D475" t="str">
            <v>WECC (Non-CA)</v>
          </cell>
          <cell r="E475" t="str">
            <v>Grid Services</v>
          </cell>
        </row>
        <row r="476">
          <cell r="C476" t="str">
            <v>Base</v>
          </cell>
          <cell r="D476" t="str">
            <v>United Kingdom</v>
          </cell>
          <cell r="E476" t="str">
            <v>Grid Services</v>
          </cell>
        </row>
        <row r="477">
          <cell r="C477" t="str">
            <v>Base</v>
          </cell>
          <cell r="D477" t="str">
            <v>Australia</v>
          </cell>
          <cell r="E477" t="str">
            <v>Grid Services</v>
          </cell>
        </row>
        <row r="478">
          <cell r="C478" t="str">
            <v>Base</v>
          </cell>
          <cell r="D478" t="str">
            <v>Germany</v>
          </cell>
          <cell r="E478" t="str">
            <v>Grid Services</v>
          </cell>
        </row>
        <row r="479">
          <cell r="C479" t="str">
            <v>Base</v>
          </cell>
          <cell r="D479" t="str">
            <v>Japan</v>
          </cell>
          <cell r="E479" t="str">
            <v>Grid Services</v>
          </cell>
        </row>
        <row r="480">
          <cell r="C480" t="str">
            <v>Base</v>
          </cell>
          <cell r="D480" t="str">
            <v>Country A</v>
          </cell>
          <cell r="E480" t="str">
            <v>Grid Services</v>
          </cell>
        </row>
        <row r="481">
          <cell r="C481" t="str">
            <v>Base</v>
          </cell>
          <cell r="D481" t="str">
            <v>Country B</v>
          </cell>
          <cell r="E481" t="str">
            <v>Grid Services</v>
          </cell>
        </row>
        <row r="482">
          <cell r="C482" t="str">
            <v>Base</v>
          </cell>
          <cell r="D482" t="str">
            <v>Country C</v>
          </cell>
          <cell r="E482" t="str">
            <v>Grid Services</v>
          </cell>
        </row>
        <row r="483">
          <cell r="C483" t="str">
            <v>Base</v>
          </cell>
          <cell r="D483" t="str">
            <v>Country D</v>
          </cell>
          <cell r="E483" t="str">
            <v>Grid Services</v>
          </cell>
        </row>
        <row r="484">
          <cell r="C484" t="str">
            <v>High</v>
          </cell>
          <cell r="D484" t="str">
            <v>PJM</v>
          </cell>
          <cell r="E484" t="str">
            <v>Grid Services</v>
          </cell>
        </row>
        <row r="485">
          <cell r="C485" t="str">
            <v>High</v>
          </cell>
          <cell r="D485" t="str">
            <v>ISONE</v>
          </cell>
          <cell r="E485" t="str">
            <v>Grid Services</v>
          </cell>
        </row>
        <row r="486">
          <cell r="C486" t="str">
            <v>High</v>
          </cell>
          <cell r="D486" t="str">
            <v>ERCOT</v>
          </cell>
          <cell r="E486" t="str">
            <v>Grid Services</v>
          </cell>
        </row>
        <row r="487">
          <cell r="C487" t="str">
            <v>High</v>
          </cell>
          <cell r="D487" t="str">
            <v>CAISO</v>
          </cell>
          <cell r="E487" t="str">
            <v>Grid Services</v>
          </cell>
        </row>
        <row r="488">
          <cell r="C488" t="str">
            <v>High</v>
          </cell>
          <cell r="D488" t="str">
            <v>NYISO</v>
          </cell>
          <cell r="E488" t="str">
            <v>Grid Services</v>
          </cell>
        </row>
        <row r="489">
          <cell r="C489" t="str">
            <v>High</v>
          </cell>
          <cell r="D489" t="str">
            <v>MISO</v>
          </cell>
          <cell r="E489" t="str">
            <v>Grid Services</v>
          </cell>
        </row>
        <row r="490">
          <cell r="C490" t="str">
            <v>High</v>
          </cell>
          <cell r="D490" t="str">
            <v>SOUTHEAST</v>
          </cell>
          <cell r="E490" t="str">
            <v>Grid Services</v>
          </cell>
        </row>
        <row r="491">
          <cell r="C491" t="str">
            <v>High</v>
          </cell>
          <cell r="D491" t="str">
            <v>SPP</v>
          </cell>
          <cell r="E491" t="str">
            <v>Grid Services</v>
          </cell>
        </row>
        <row r="492">
          <cell r="C492" t="str">
            <v>High</v>
          </cell>
          <cell r="D492" t="str">
            <v>WECC (Non-CA)</v>
          </cell>
          <cell r="E492" t="str">
            <v>Grid Services</v>
          </cell>
        </row>
        <row r="493">
          <cell r="C493" t="str">
            <v>High</v>
          </cell>
          <cell r="D493" t="str">
            <v>United Kingdom</v>
          </cell>
          <cell r="E493" t="str">
            <v>Grid Services</v>
          </cell>
        </row>
        <row r="494">
          <cell r="C494" t="str">
            <v>High</v>
          </cell>
          <cell r="D494" t="str">
            <v>Australia</v>
          </cell>
          <cell r="E494" t="str">
            <v>Grid Services</v>
          </cell>
        </row>
        <row r="495">
          <cell r="C495" t="str">
            <v>High</v>
          </cell>
          <cell r="D495" t="str">
            <v>Germany</v>
          </cell>
          <cell r="E495" t="str">
            <v>Grid Services</v>
          </cell>
        </row>
        <row r="496">
          <cell r="C496" t="str">
            <v>High</v>
          </cell>
          <cell r="D496" t="str">
            <v>Japan</v>
          </cell>
          <cell r="E496" t="str">
            <v>Grid Services</v>
          </cell>
        </row>
        <row r="497">
          <cell r="C497" t="str">
            <v>High</v>
          </cell>
          <cell r="D497" t="str">
            <v>Country A</v>
          </cell>
          <cell r="E497" t="str">
            <v>Grid Services</v>
          </cell>
        </row>
        <row r="498">
          <cell r="C498" t="str">
            <v>High</v>
          </cell>
          <cell r="D498" t="str">
            <v>Country B</v>
          </cell>
          <cell r="E498" t="str">
            <v>Grid Services</v>
          </cell>
        </row>
        <row r="499">
          <cell r="C499" t="str">
            <v>High</v>
          </cell>
          <cell r="D499" t="str">
            <v>Country C</v>
          </cell>
          <cell r="E499" t="str">
            <v>Grid Services</v>
          </cell>
        </row>
        <row r="500">
          <cell r="C500" t="str">
            <v>High</v>
          </cell>
          <cell r="D500" t="str">
            <v>Country D</v>
          </cell>
          <cell r="E500" t="str">
            <v>Grid Services</v>
          </cell>
        </row>
        <row r="501">
          <cell r="C501" t="str">
            <v>Low</v>
          </cell>
          <cell r="D501" t="str">
            <v>PJM</v>
          </cell>
          <cell r="E501" t="str">
            <v>Grid Services</v>
          </cell>
        </row>
        <row r="502">
          <cell r="C502" t="str">
            <v>Low</v>
          </cell>
          <cell r="D502" t="str">
            <v>ISONE</v>
          </cell>
          <cell r="E502" t="str">
            <v>Grid Services</v>
          </cell>
        </row>
        <row r="503">
          <cell r="C503" t="str">
            <v>Low</v>
          </cell>
          <cell r="D503" t="str">
            <v>ERCOT</v>
          </cell>
          <cell r="E503" t="str">
            <v>Grid Services</v>
          </cell>
        </row>
        <row r="504">
          <cell r="C504" t="str">
            <v>Low</v>
          </cell>
          <cell r="D504" t="str">
            <v>CAISO</v>
          </cell>
          <cell r="E504" t="str">
            <v>Grid Services</v>
          </cell>
        </row>
        <row r="505">
          <cell r="C505" t="str">
            <v>Low</v>
          </cell>
          <cell r="D505" t="str">
            <v>NYISO</v>
          </cell>
          <cell r="E505" t="str">
            <v>Grid Services</v>
          </cell>
        </row>
        <row r="506">
          <cell r="C506" t="str">
            <v>Low</v>
          </cell>
          <cell r="D506" t="str">
            <v>MISO</v>
          </cell>
          <cell r="E506" t="str">
            <v>Grid Services</v>
          </cell>
        </row>
        <row r="507">
          <cell r="C507" t="str">
            <v>Low</v>
          </cell>
          <cell r="D507" t="str">
            <v>SOUTHEAST</v>
          </cell>
          <cell r="E507" t="str">
            <v>Grid Services</v>
          </cell>
        </row>
        <row r="508">
          <cell r="C508" t="str">
            <v>Low</v>
          </cell>
          <cell r="D508" t="str">
            <v>SPP</v>
          </cell>
          <cell r="E508" t="str">
            <v>Grid Services</v>
          </cell>
        </row>
        <row r="509">
          <cell r="C509" t="str">
            <v>Low</v>
          </cell>
          <cell r="D509" t="str">
            <v>WECC (Non-CA)</v>
          </cell>
          <cell r="E509" t="str">
            <v>Grid Services</v>
          </cell>
        </row>
        <row r="510">
          <cell r="C510" t="str">
            <v>Low</v>
          </cell>
          <cell r="D510" t="str">
            <v>United Kingdom</v>
          </cell>
          <cell r="E510" t="str">
            <v>Grid Services</v>
          </cell>
        </row>
        <row r="511">
          <cell r="C511" t="str">
            <v>Low</v>
          </cell>
          <cell r="D511" t="str">
            <v>Australia</v>
          </cell>
          <cell r="E511" t="str">
            <v>Grid Services</v>
          </cell>
        </row>
        <row r="512">
          <cell r="C512" t="str">
            <v>Low</v>
          </cell>
          <cell r="D512" t="str">
            <v>Germany</v>
          </cell>
          <cell r="E512" t="str">
            <v>Grid Services</v>
          </cell>
        </row>
        <row r="513">
          <cell r="C513" t="str">
            <v>Low</v>
          </cell>
          <cell r="D513" t="str">
            <v>Japan</v>
          </cell>
          <cell r="E513" t="str">
            <v>Grid Services</v>
          </cell>
        </row>
        <row r="514">
          <cell r="C514" t="str">
            <v>Low</v>
          </cell>
          <cell r="D514" t="str">
            <v>Country A</v>
          </cell>
          <cell r="E514" t="str">
            <v>Grid Services</v>
          </cell>
        </row>
        <row r="515">
          <cell r="C515" t="str">
            <v>Low</v>
          </cell>
          <cell r="D515" t="str">
            <v>Country B</v>
          </cell>
          <cell r="E515" t="str">
            <v>Grid Services</v>
          </cell>
        </row>
        <row r="516">
          <cell r="C516" t="str">
            <v>Low</v>
          </cell>
          <cell r="D516" t="str">
            <v>Country C</v>
          </cell>
          <cell r="E516" t="str">
            <v>Grid Services</v>
          </cell>
        </row>
        <row r="517">
          <cell r="C517" t="str">
            <v>Low</v>
          </cell>
          <cell r="D517" t="str">
            <v>Country D</v>
          </cell>
          <cell r="E517" t="str">
            <v>Grid Services</v>
          </cell>
        </row>
        <row r="518">
          <cell r="C518" t="str">
            <v>Base</v>
          </cell>
          <cell r="D518" t="str">
            <v>PJM</v>
          </cell>
          <cell r="E518" t="str">
            <v>Renewables Integration</v>
          </cell>
        </row>
        <row r="519">
          <cell r="C519" t="str">
            <v>Base</v>
          </cell>
          <cell r="D519" t="str">
            <v>ISONE</v>
          </cell>
          <cell r="E519" t="str">
            <v>Renewables Integration</v>
          </cell>
        </row>
        <row r="520">
          <cell r="C520" t="str">
            <v>Base</v>
          </cell>
          <cell r="D520" t="str">
            <v>ERCOT</v>
          </cell>
          <cell r="E520" t="str">
            <v>Renewables Integration</v>
          </cell>
        </row>
        <row r="521">
          <cell r="C521" t="str">
            <v>Base</v>
          </cell>
          <cell r="D521" t="str">
            <v>CAISO</v>
          </cell>
          <cell r="E521" t="str">
            <v>Renewables Integration</v>
          </cell>
        </row>
        <row r="522">
          <cell r="C522" t="str">
            <v>Base</v>
          </cell>
          <cell r="D522" t="str">
            <v>NYISO</v>
          </cell>
          <cell r="E522" t="str">
            <v>Renewables Integration</v>
          </cell>
        </row>
        <row r="523">
          <cell r="C523" t="str">
            <v>Base</v>
          </cell>
          <cell r="D523" t="str">
            <v>MISO</v>
          </cell>
          <cell r="E523" t="str">
            <v>Renewables Integration</v>
          </cell>
        </row>
        <row r="524">
          <cell r="C524" t="str">
            <v>Base</v>
          </cell>
          <cell r="D524" t="str">
            <v>SOUTHEAST</v>
          </cell>
          <cell r="E524" t="str">
            <v>Renewables Integration</v>
          </cell>
        </row>
        <row r="525">
          <cell r="C525" t="str">
            <v>Base</v>
          </cell>
          <cell r="D525" t="str">
            <v>SPP</v>
          </cell>
          <cell r="E525" t="str">
            <v>Renewables Integration</v>
          </cell>
        </row>
        <row r="526">
          <cell r="C526" t="str">
            <v>Base</v>
          </cell>
          <cell r="D526" t="str">
            <v>WECC (Non-CA)</v>
          </cell>
          <cell r="E526" t="str">
            <v>Renewables Integration</v>
          </cell>
        </row>
        <row r="527">
          <cell r="C527" t="str">
            <v>Base</v>
          </cell>
          <cell r="D527" t="str">
            <v>United Kingdom</v>
          </cell>
          <cell r="E527" t="str">
            <v>Renewables Integration</v>
          </cell>
        </row>
        <row r="528">
          <cell r="C528" t="str">
            <v>Base</v>
          </cell>
          <cell r="D528" t="str">
            <v>Australia</v>
          </cell>
          <cell r="E528" t="str">
            <v>Renewables Integration</v>
          </cell>
        </row>
        <row r="529">
          <cell r="C529" t="str">
            <v>Base</v>
          </cell>
          <cell r="D529" t="str">
            <v>Germany</v>
          </cell>
          <cell r="E529" t="str">
            <v>Renewables Integration</v>
          </cell>
        </row>
        <row r="530">
          <cell r="C530" t="str">
            <v>Base</v>
          </cell>
          <cell r="D530" t="str">
            <v>Japan</v>
          </cell>
          <cell r="E530" t="str">
            <v>Renewables Integration</v>
          </cell>
        </row>
        <row r="531">
          <cell r="C531" t="str">
            <v>Base</v>
          </cell>
          <cell r="D531" t="str">
            <v>Country A</v>
          </cell>
          <cell r="E531" t="str">
            <v>Renewables Integration</v>
          </cell>
        </row>
        <row r="532">
          <cell r="C532" t="str">
            <v>Base</v>
          </cell>
          <cell r="D532" t="str">
            <v>Country B</v>
          </cell>
          <cell r="E532" t="str">
            <v>Renewables Integration</v>
          </cell>
        </row>
        <row r="533">
          <cell r="C533" t="str">
            <v>Base</v>
          </cell>
          <cell r="D533" t="str">
            <v>Country C</v>
          </cell>
          <cell r="E533" t="str">
            <v>Renewables Integration</v>
          </cell>
        </row>
        <row r="534">
          <cell r="C534" t="str">
            <v>Base</v>
          </cell>
          <cell r="D534" t="str">
            <v>Country D</v>
          </cell>
          <cell r="E534" t="str">
            <v>Renewables Integration</v>
          </cell>
        </row>
        <row r="535">
          <cell r="C535" t="str">
            <v>High</v>
          </cell>
          <cell r="D535" t="str">
            <v>PJM</v>
          </cell>
          <cell r="E535" t="str">
            <v>Renewables Integration</v>
          </cell>
        </row>
        <row r="536">
          <cell r="C536" t="str">
            <v>High</v>
          </cell>
          <cell r="D536" t="str">
            <v>ISONE</v>
          </cell>
          <cell r="E536" t="str">
            <v>Renewables Integration</v>
          </cell>
        </row>
        <row r="537">
          <cell r="C537" t="str">
            <v>High</v>
          </cell>
          <cell r="D537" t="str">
            <v>ERCOT</v>
          </cell>
          <cell r="E537" t="str">
            <v>Renewables Integration</v>
          </cell>
        </row>
        <row r="538">
          <cell r="C538" t="str">
            <v>High</v>
          </cell>
          <cell r="D538" t="str">
            <v>CAISO</v>
          </cell>
          <cell r="E538" t="str">
            <v>Renewables Integration</v>
          </cell>
        </row>
        <row r="539">
          <cell r="C539" t="str">
            <v>High</v>
          </cell>
          <cell r="D539" t="str">
            <v>NYISO</v>
          </cell>
          <cell r="E539" t="str">
            <v>Renewables Integration</v>
          </cell>
        </row>
        <row r="540">
          <cell r="C540" t="str">
            <v>High</v>
          </cell>
          <cell r="D540" t="str">
            <v>MISO</v>
          </cell>
          <cell r="E540" t="str">
            <v>Renewables Integration</v>
          </cell>
        </row>
        <row r="541">
          <cell r="C541" t="str">
            <v>High</v>
          </cell>
          <cell r="D541" t="str">
            <v>SOUTHEAST</v>
          </cell>
          <cell r="E541" t="str">
            <v>Renewables Integration</v>
          </cell>
        </row>
        <row r="542">
          <cell r="C542" t="str">
            <v>High</v>
          </cell>
          <cell r="D542" t="str">
            <v>SPP</v>
          </cell>
          <cell r="E542" t="str">
            <v>Renewables Integration</v>
          </cell>
        </row>
        <row r="543">
          <cell r="C543" t="str">
            <v>High</v>
          </cell>
          <cell r="D543" t="str">
            <v>WECC (Non-CA)</v>
          </cell>
          <cell r="E543" t="str">
            <v>Renewables Integration</v>
          </cell>
        </row>
        <row r="544">
          <cell r="C544" t="str">
            <v>High</v>
          </cell>
          <cell r="D544" t="str">
            <v>United Kingdom</v>
          </cell>
          <cell r="E544" t="str">
            <v>Renewables Integration</v>
          </cell>
        </row>
        <row r="545">
          <cell r="C545" t="str">
            <v>High</v>
          </cell>
          <cell r="D545" t="str">
            <v>Australia</v>
          </cell>
          <cell r="E545" t="str">
            <v>Renewables Integration</v>
          </cell>
        </row>
        <row r="546">
          <cell r="C546" t="str">
            <v>High</v>
          </cell>
          <cell r="D546" t="str">
            <v>Germany</v>
          </cell>
          <cell r="E546" t="str">
            <v>Renewables Integration</v>
          </cell>
        </row>
        <row r="547">
          <cell r="C547" t="str">
            <v>High</v>
          </cell>
          <cell r="D547" t="str">
            <v>Japan</v>
          </cell>
          <cell r="E547" t="str">
            <v>Renewables Integration</v>
          </cell>
        </row>
        <row r="548">
          <cell r="C548" t="str">
            <v>High</v>
          </cell>
          <cell r="D548" t="str">
            <v>Country A</v>
          </cell>
          <cell r="E548" t="str">
            <v>Renewables Integration</v>
          </cell>
        </row>
        <row r="549">
          <cell r="C549" t="str">
            <v>High</v>
          </cell>
          <cell r="D549" t="str">
            <v>Country B</v>
          </cell>
          <cell r="E549" t="str">
            <v>Renewables Integration</v>
          </cell>
        </row>
        <row r="550">
          <cell r="C550" t="str">
            <v>High</v>
          </cell>
          <cell r="D550" t="str">
            <v>Country C</v>
          </cell>
          <cell r="E550" t="str">
            <v>Renewables Integration</v>
          </cell>
        </row>
        <row r="551">
          <cell r="C551" t="str">
            <v>High</v>
          </cell>
          <cell r="D551" t="str">
            <v>Country D</v>
          </cell>
          <cell r="E551" t="str">
            <v>Renewables Integration</v>
          </cell>
        </row>
        <row r="552">
          <cell r="C552" t="str">
            <v>Low</v>
          </cell>
          <cell r="D552" t="str">
            <v>PJM</v>
          </cell>
          <cell r="E552" t="str">
            <v>Renewables Integration</v>
          </cell>
        </row>
        <row r="553">
          <cell r="C553" t="str">
            <v>Low</v>
          </cell>
          <cell r="D553" t="str">
            <v>ISONE</v>
          </cell>
          <cell r="E553" t="str">
            <v>Renewables Integration</v>
          </cell>
        </row>
        <row r="554">
          <cell r="C554" t="str">
            <v>Low</v>
          </cell>
          <cell r="D554" t="str">
            <v>ERCOT</v>
          </cell>
          <cell r="E554" t="str">
            <v>Renewables Integration</v>
          </cell>
        </row>
        <row r="555">
          <cell r="C555" t="str">
            <v>Low</v>
          </cell>
          <cell r="D555" t="str">
            <v>CAISO</v>
          </cell>
          <cell r="E555" t="str">
            <v>Renewables Integration</v>
          </cell>
        </row>
        <row r="556">
          <cell r="C556" t="str">
            <v>Low</v>
          </cell>
          <cell r="D556" t="str">
            <v>NYISO</v>
          </cell>
          <cell r="E556" t="str">
            <v>Renewables Integration</v>
          </cell>
        </row>
        <row r="557">
          <cell r="C557" t="str">
            <v>Low</v>
          </cell>
          <cell r="D557" t="str">
            <v>MISO</v>
          </cell>
          <cell r="E557" t="str">
            <v>Renewables Integration</v>
          </cell>
        </row>
        <row r="558">
          <cell r="C558" t="str">
            <v>Low</v>
          </cell>
          <cell r="D558" t="str">
            <v>SOUTHEAST</v>
          </cell>
          <cell r="E558" t="str">
            <v>Renewables Integration</v>
          </cell>
        </row>
        <row r="559">
          <cell r="C559" t="str">
            <v>Low</v>
          </cell>
          <cell r="D559" t="str">
            <v>SPP</v>
          </cell>
          <cell r="E559" t="str">
            <v>Renewables Integration</v>
          </cell>
        </row>
        <row r="560">
          <cell r="C560" t="str">
            <v>Low</v>
          </cell>
          <cell r="D560" t="str">
            <v>WECC (Non-CA)</v>
          </cell>
          <cell r="E560" t="str">
            <v>Renewables Integration</v>
          </cell>
        </row>
        <row r="561">
          <cell r="C561" t="str">
            <v>Low</v>
          </cell>
          <cell r="D561" t="str">
            <v>United Kingdom</v>
          </cell>
          <cell r="E561" t="str">
            <v>Renewables Integration</v>
          </cell>
        </row>
        <row r="562">
          <cell r="C562" t="str">
            <v>Low</v>
          </cell>
          <cell r="D562" t="str">
            <v>Australia</v>
          </cell>
          <cell r="E562" t="str">
            <v>Renewables Integration</v>
          </cell>
        </row>
        <row r="563">
          <cell r="C563" t="str">
            <v>Low</v>
          </cell>
          <cell r="D563" t="str">
            <v>Germany</v>
          </cell>
          <cell r="E563" t="str">
            <v>Renewables Integration</v>
          </cell>
        </row>
        <row r="564">
          <cell r="C564" t="str">
            <v>Low</v>
          </cell>
          <cell r="D564" t="str">
            <v>Japan</v>
          </cell>
          <cell r="E564" t="str">
            <v>Renewables Integration</v>
          </cell>
        </row>
        <row r="565">
          <cell r="C565" t="str">
            <v>Low</v>
          </cell>
          <cell r="D565" t="str">
            <v>Country A</v>
          </cell>
          <cell r="E565" t="str">
            <v>Renewables Integration</v>
          </cell>
        </row>
        <row r="566">
          <cell r="C566" t="str">
            <v>Low</v>
          </cell>
          <cell r="D566" t="str">
            <v>Country B</v>
          </cell>
          <cell r="E566" t="str">
            <v>Renewables Integration</v>
          </cell>
        </row>
        <row r="567">
          <cell r="C567" t="str">
            <v>Low</v>
          </cell>
          <cell r="D567" t="str">
            <v>Country C</v>
          </cell>
          <cell r="E567" t="str">
            <v>Renewables Integration</v>
          </cell>
        </row>
        <row r="568">
          <cell r="C568" t="str">
            <v>Low</v>
          </cell>
          <cell r="D568" t="str">
            <v>Country D</v>
          </cell>
          <cell r="E568" t="str">
            <v>Renewables Integration</v>
          </cell>
        </row>
        <row r="569">
          <cell r="C569" t="str">
            <v>Base</v>
          </cell>
          <cell r="D569" t="str">
            <v>PJM</v>
          </cell>
          <cell r="E569" t="str">
            <v>DR / BTM Revenue</v>
          </cell>
        </row>
        <row r="570">
          <cell r="C570" t="str">
            <v>Base</v>
          </cell>
          <cell r="D570" t="str">
            <v>ISONE</v>
          </cell>
          <cell r="E570" t="str">
            <v>DR / BTM Revenue</v>
          </cell>
        </row>
        <row r="571">
          <cell r="C571" t="str">
            <v>Base</v>
          </cell>
          <cell r="D571" t="str">
            <v>ERCOT</v>
          </cell>
          <cell r="E571" t="str">
            <v>DR / BTM Revenue</v>
          </cell>
        </row>
        <row r="572">
          <cell r="C572" t="str">
            <v>Base</v>
          </cell>
          <cell r="D572" t="str">
            <v>CAISO</v>
          </cell>
          <cell r="E572" t="str">
            <v>DR / BTM Revenue</v>
          </cell>
        </row>
        <row r="573">
          <cell r="C573" t="str">
            <v>Base</v>
          </cell>
          <cell r="D573" t="str">
            <v>NYISO</v>
          </cell>
          <cell r="E573" t="str">
            <v>DR / BTM Revenue</v>
          </cell>
        </row>
        <row r="574">
          <cell r="C574" t="str">
            <v>Base</v>
          </cell>
          <cell r="D574" t="str">
            <v>MISO</v>
          </cell>
          <cell r="E574" t="str">
            <v>DR / BTM Revenue</v>
          </cell>
        </row>
        <row r="575">
          <cell r="C575" t="str">
            <v>Base</v>
          </cell>
          <cell r="D575" t="str">
            <v>SOUTHEAST</v>
          </cell>
          <cell r="E575" t="str">
            <v>DR / BTM Revenue</v>
          </cell>
        </row>
        <row r="576">
          <cell r="C576" t="str">
            <v>Base</v>
          </cell>
          <cell r="D576" t="str">
            <v>SPP</v>
          </cell>
          <cell r="E576" t="str">
            <v>DR / BTM Revenue</v>
          </cell>
        </row>
        <row r="577">
          <cell r="C577" t="str">
            <v>Base</v>
          </cell>
          <cell r="D577" t="str">
            <v>WECC (Non-CA)</v>
          </cell>
          <cell r="E577" t="str">
            <v>DR / BTM Revenue</v>
          </cell>
        </row>
        <row r="578">
          <cell r="C578" t="str">
            <v>Base</v>
          </cell>
          <cell r="D578" t="str">
            <v>United Kingdom</v>
          </cell>
          <cell r="E578" t="str">
            <v>DR / BTM Revenue</v>
          </cell>
        </row>
        <row r="579">
          <cell r="C579" t="str">
            <v>Base</v>
          </cell>
          <cell r="D579" t="str">
            <v>Australia</v>
          </cell>
          <cell r="E579" t="str">
            <v>DR / BTM Revenue</v>
          </cell>
        </row>
        <row r="580">
          <cell r="C580" t="str">
            <v>Base</v>
          </cell>
          <cell r="D580" t="str">
            <v>Germany</v>
          </cell>
          <cell r="E580" t="str">
            <v>DR / BTM Revenue</v>
          </cell>
        </row>
        <row r="581">
          <cell r="C581" t="str">
            <v>Base</v>
          </cell>
          <cell r="D581" t="str">
            <v>Japan</v>
          </cell>
          <cell r="E581" t="str">
            <v>DR / BTM Revenue</v>
          </cell>
        </row>
        <row r="582">
          <cell r="C582" t="str">
            <v>Base</v>
          </cell>
          <cell r="D582" t="str">
            <v>Country A</v>
          </cell>
          <cell r="E582" t="str">
            <v>DR / BTM Revenue</v>
          </cell>
        </row>
        <row r="583">
          <cell r="C583" t="str">
            <v>Base</v>
          </cell>
          <cell r="D583" t="str">
            <v>Country B</v>
          </cell>
          <cell r="E583" t="str">
            <v>DR / BTM Revenue</v>
          </cell>
        </row>
        <row r="584">
          <cell r="C584" t="str">
            <v>Base</v>
          </cell>
          <cell r="D584" t="str">
            <v>Country C</v>
          </cell>
          <cell r="E584" t="str">
            <v>DR / BTM Revenue</v>
          </cell>
        </row>
        <row r="585">
          <cell r="C585" t="str">
            <v>Base</v>
          </cell>
          <cell r="D585" t="str">
            <v>Country D</v>
          </cell>
          <cell r="E585" t="str">
            <v>DR / BTM Revenue</v>
          </cell>
        </row>
        <row r="586">
          <cell r="C586" t="str">
            <v>High</v>
          </cell>
          <cell r="D586" t="str">
            <v>PJM</v>
          </cell>
          <cell r="E586" t="str">
            <v>DR / BTM Revenue</v>
          </cell>
        </row>
        <row r="587">
          <cell r="C587" t="str">
            <v>High</v>
          </cell>
          <cell r="D587" t="str">
            <v>ISONE</v>
          </cell>
          <cell r="E587" t="str">
            <v>DR / BTM Revenue</v>
          </cell>
        </row>
        <row r="588">
          <cell r="C588" t="str">
            <v>High</v>
          </cell>
          <cell r="D588" t="str">
            <v>ERCOT</v>
          </cell>
          <cell r="E588" t="str">
            <v>DR / BTM Revenue</v>
          </cell>
        </row>
        <row r="589">
          <cell r="C589" t="str">
            <v>High</v>
          </cell>
          <cell r="D589" t="str">
            <v>CAISO</v>
          </cell>
          <cell r="E589" t="str">
            <v>DR / BTM Revenue</v>
          </cell>
        </row>
        <row r="590">
          <cell r="C590" t="str">
            <v>High</v>
          </cell>
          <cell r="D590" t="str">
            <v>NYISO</v>
          </cell>
          <cell r="E590" t="str">
            <v>DR / BTM Revenue</v>
          </cell>
        </row>
        <row r="591">
          <cell r="C591" t="str">
            <v>High</v>
          </cell>
          <cell r="D591" t="str">
            <v>MISO</v>
          </cell>
          <cell r="E591" t="str">
            <v>DR / BTM Revenue</v>
          </cell>
        </row>
        <row r="592">
          <cell r="C592" t="str">
            <v>High</v>
          </cell>
          <cell r="D592" t="str">
            <v>SOUTHEAST</v>
          </cell>
          <cell r="E592" t="str">
            <v>DR / BTM Revenue</v>
          </cell>
        </row>
        <row r="593">
          <cell r="C593" t="str">
            <v>High</v>
          </cell>
          <cell r="D593" t="str">
            <v>SPP</v>
          </cell>
          <cell r="E593" t="str">
            <v>DR / BTM Revenue</v>
          </cell>
        </row>
        <row r="594">
          <cell r="C594" t="str">
            <v>High</v>
          </cell>
          <cell r="D594" t="str">
            <v>WECC (Non-CA)</v>
          </cell>
          <cell r="E594" t="str">
            <v>DR / BTM Revenue</v>
          </cell>
        </row>
        <row r="595">
          <cell r="C595" t="str">
            <v>High</v>
          </cell>
          <cell r="D595" t="str">
            <v>United Kingdom</v>
          </cell>
          <cell r="E595" t="str">
            <v>DR / BTM Revenue</v>
          </cell>
        </row>
        <row r="596">
          <cell r="C596" t="str">
            <v>High</v>
          </cell>
          <cell r="D596" t="str">
            <v>Australia</v>
          </cell>
          <cell r="E596" t="str">
            <v>DR / BTM Revenue</v>
          </cell>
        </row>
        <row r="597">
          <cell r="C597" t="str">
            <v>High</v>
          </cell>
          <cell r="D597" t="str">
            <v>Germany</v>
          </cell>
          <cell r="E597" t="str">
            <v>DR / BTM Revenue</v>
          </cell>
        </row>
        <row r="598">
          <cell r="C598" t="str">
            <v>High</v>
          </cell>
          <cell r="D598" t="str">
            <v>Japan</v>
          </cell>
          <cell r="E598" t="str">
            <v>DR / BTM Revenue</v>
          </cell>
        </row>
        <row r="599">
          <cell r="C599" t="str">
            <v>High</v>
          </cell>
          <cell r="D599" t="str">
            <v>Country A</v>
          </cell>
          <cell r="E599" t="str">
            <v>DR / BTM Revenue</v>
          </cell>
        </row>
        <row r="600">
          <cell r="C600" t="str">
            <v>High</v>
          </cell>
          <cell r="D600" t="str">
            <v>Country B</v>
          </cell>
          <cell r="E600" t="str">
            <v>DR / BTM Revenue</v>
          </cell>
        </row>
        <row r="601">
          <cell r="C601" t="str">
            <v>High</v>
          </cell>
          <cell r="D601" t="str">
            <v>Country C</v>
          </cell>
          <cell r="E601" t="str">
            <v>DR / BTM Revenue</v>
          </cell>
        </row>
        <row r="602">
          <cell r="C602" t="str">
            <v>High</v>
          </cell>
          <cell r="D602" t="str">
            <v>Country D</v>
          </cell>
          <cell r="E602" t="str">
            <v>DR / BTM Revenue</v>
          </cell>
        </row>
        <row r="603">
          <cell r="C603" t="str">
            <v>Low</v>
          </cell>
          <cell r="D603" t="str">
            <v>PJM</v>
          </cell>
          <cell r="E603" t="str">
            <v>DR / BTM Revenue</v>
          </cell>
        </row>
        <row r="604">
          <cell r="C604" t="str">
            <v>Low</v>
          </cell>
          <cell r="D604" t="str">
            <v>ISONE</v>
          </cell>
          <cell r="E604" t="str">
            <v>DR / BTM Revenue</v>
          </cell>
        </row>
        <row r="605">
          <cell r="C605" t="str">
            <v>Low</v>
          </cell>
          <cell r="D605" t="str">
            <v>ERCOT</v>
          </cell>
          <cell r="E605" t="str">
            <v>DR / BTM Revenue</v>
          </cell>
        </row>
        <row r="606">
          <cell r="C606" t="str">
            <v>Low</v>
          </cell>
          <cell r="D606" t="str">
            <v>CAISO</v>
          </cell>
          <cell r="E606" t="str">
            <v>DR / BTM Revenue</v>
          </cell>
        </row>
        <row r="607">
          <cell r="C607" t="str">
            <v>Low</v>
          </cell>
          <cell r="D607" t="str">
            <v>NYISO</v>
          </cell>
          <cell r="E607" t="str">
            <v>DR / BTM Revenue</v>
          </cell>
        </row>
        <row r="608">
          <cell r="C608" t="str">
            <v>Low</v>
          </cell>
          <cell r="D608" t="str">
            <v>MISO</v>
          </cell>
          <cell r="E608" t="str">
            <v>DR / BTM Revenue</v>
          </cell>
        </row>
        <row r="609">
          <cell r="C609" t="str">
            <v>Low</v>
          </cell>
          <cell r="D609" t="str">
            <v>SOUTHEAST</v>
          </cell>
          <cell r="E609" t="str">
            <v>DR / BTM Revenue</v>
          </cell>
        </row>
        <row r="610">
          <cell r="C610" t="str">
            <v>Low</v>
          </cell>
          <cell r="D610" t="str">
            <v>SPP</v>
          </cell>
          <cell r="E610" t="str">
            <v>DR / BTM Revenue</v>
          </cell>
        </row>
        <row r="611">
          <cell r="C611" t="str">
            <v>Low</v>
          </cell>
          <cell r="D611" t="str">
            <v>WECC (Non-CA)</v>
          </cell>
          <cell r="E611" t="str">
            <v>DR / BTM Revenue</v>
          </cell>
        </row>
        <row r="612">
          <cell r="C612" t="str">
            <v>Low</v>
          </cell>
          <cell r="D612" t="str">
            <v>United Kingdom</v>
          </cell>
          <cell r="E612" t="str">
            <v>DR / BTM Revenue</v>
          </cell>
        </row>
        <row r="613">
          <cell r="C613" t="str">
            <v>Low</v>
          </cell>
          <cell r="D613" t="str">
            <v>Australia</v>
          </cell>
          <cell r="E613" t="str">
            <v>DR / BTM Revenue</v>
          </cell>
        </row>
        <row r="614">
          <cell r="C614" t="str">
            <v>Low</v>
          </cell>
          <cell r="D614" t="str">
            <v>Germany</v>
          </cell>
          <cell r="E614" t="str">
            <v>DR / BTM Revenue</v>
          </cell>
        </row>
        <row r="615">
          <cell r="C615" t="str">
            <v>Low</v>
          </cell>
          <cell r="D615" t="str">
            <v>Japan</v>
          </cell>
          <cell r="E615" t="str">
            <v>DR / BTM Revenue</v>
          </cell>
        </row>
        <row r="616">
          <cell r="C616" t="str">
            <v>Low</v>
          </cell>
          <cell r="D616" t="str">
            <v>Country A</v>
          </cell>
          <cell r="E616" t="str">
            <v>DR / BTM Revenue</v>
          </cell>
        </row>
        <row r="617">
          <cell r="C617" t="str">
            <v>Low</v>
          </cell>
          <cell r="D617" t="str">
            <v>Country B</v>
          </cell>
          <cell r="E617" t="str">
            <v>DR / BTM Revenue</v>
          </cell>
        </row>
        <row r="618">
          <cell r="C618" t="str">
            <v>Low</v>
          </cell>
          <cell r="D618" t="str">
            <v>Country C</v>
          </cell>
          <cell r="E618" t="str">
            <v>DR / BTM Revenue</v>
          </cell>
        </row>
        <row r="619">
          <cell r="C619" t="str">
            <v>Low</v>
          </cell>
          <cell r="D619" t="str">
            <v>Country D</v>
          </cell>
          <cell r="E619" t="str">
            <v>DR / BTM Revenue</v>
          </cell>
        </row>
        <row r="620">
          <cell r="C620" t="str">
            <v>Base</v>
          </cell>
          <cell r="D620" t="str">
            <v>PJM</v>
          </cell>
          <cell r="E620" t="str">
            <v>Bill Mgmt.</v>
          </cell>
        </row>
        <row r="621">
          <cell r="C621" t="str">
            <v>Base</v>
          </cell>
          <cell r="D621" t="str">
            <v>ISONE</v>
          </cell>
          <cell r="E621" t="str">
            <v>Bill Mgmt.</v>
          </cell>
        </row>
        <row r="622">
          <cell r="C622" t="str">
            <v>Base</v>
          </cell>
          <cell r="D622" t="str">
            <v>ERCOT</v>
          </cell>
          <cell r="E622" t="str">
            <v>Bill Mgmt.</v>
          </cell>
        </row>
        <row r="623">
          <cell r="C623" t="str">
            <v>Base</v>
          </cell>
          <cell r="D623" t="str">
            <v>CAISO</v>
          </cell>
          <cell r="E623" t="str">
            <v>Bill Mgmt.</v>
          </cell>
        </row>
        <row r="624">
          <cell r="C624" t="str">
            <v>Base</v>
          </cell>
          <cell r="D624" t="str">
            <v>NYISO</v>
          </cell>
          <cell r="E624" t="str">
            <v>Bill Mgmt.</v>
          </cell>
        </row>
        <row r="625">
          <cell r="C625" t="str">
            <v>Base</v>
          </cell>
          <cell r="D625" t="str">
            <v>MISO</v>
          </cell>
          <cell r="E625" t="str">
            <v>Bill Mgmt.</v>
          </cell>
        </row>
        <row r="626">
          <cell r="C626" t="str">
            <v>Base</v>
          </cell>
          <cell r="D626" t="str">
            <v>SOUTHEAST</v>
          </cell>
          <cell r="E626" t="str">
            <v>Bill Mgmt.</v>
          </cell>
        </row>
        <row r="627">
          <cell r="C627" t="str">
            <v>Base</v>
          </cell>
          <cell r="D627" t="str">
            <v>SPP</v>
          </cell>
          <cell r="E627" t="str">
            <v>Bill Mgmt.</v>
          </cell>
        </row>
        <row r="628">
          <cell r="C628" t="str">
            <v>Base</v>
          </cell>
          <cell r="D628" t="str">
            <v>WECC (Non-CA)</v>
          </cell>
          <cell r="E628" t="str">
            <v>Bill Mgmt.</v>
          </cell>
        </row>
        <row r="629">
          <cell r="C629" t="str">
            <v>Base</v>
          </cell>
          <cell r="D629" t="str">
            <v>United Kingdom</v>
          </cell>
          <cell r="E629" t="str">
            <v>Bill Mgmt.</v>
          </cell>
        </row>
        <row r="630">
          <cell r="C630" t="str">
            <v>Base</v>
          </cell>
          <cell r="D630" t="str">
            <v>Australia</v>
          </cell>
          <cell r="E630" t="str">
            <v>Bill Mgmt.</v>
          </cell>
        </row>
        <row r="631">
          <cell r="C631" t="str">
            <v>Base</v>
          </cell>
          <cell r="D631" t="str">
            <v>Germany</v>
          </cell>
          <cell r="E631" t="str">
            <v>Bill Mgmt.</v>
          </cell>
        </row>
        <row r="632">
          <cell r="C632" t="str">
            <v>Base</v>
          </cell>
          <cell r="D632" t="str">
            <v>Japan</v>
          </cell>
          <cell r="E632" t="str">
            <v>Bill Mgmt.</v>
          </cell>
        </row>
        <row r="633">
          <cell r="C633" t="str">
            <v>Base</v>
          </cell>
          <cell r="D633" t="str">
            <v>Country A</v>
          </cell>
          <cell r="E633" t="str">
            <v>Bill Mgmt.</v>
          </cell>
        </row>
        <row r="634">
          <cell r="C634" t="str">
            <v>Base</v>
          </cell>
          <cell r="D634" t="str">
            <v>Country B</v>
          </cell>
          <cell r="E634" t="str">
            <v>Bill Mgmt.</v>
          </cell>
        </row>
        <row r="635">
          <cell r="C635" t="str">
            <v>Base</v>
          </cell>
          <cell r="D635" t="str">
            <v>Country C</v>
          </cell>
          <cell r="E635" t="str">
            <v>Bill Mgmt.</v>
          </cell>
        </row>
        <row r="636">
          <cell r="C636" t="str">
            <v>Base</v>
          </cell>
          <cell r="D636" t="str">
            <v>Country D</v>
          </cell>
          <cell r="E636" t="str">
            <v>Bill Mgmt.</v>
          </cell>
        </row>
        <row r="637">
          <cell r="C637" t="str">
            <v>High</v>
          </cell>
          <cell r="D637" t="str">
            <v>PJM</v>
          </cell>
          <cell r="E637" t="str">
            <v>Bill Mgmt.</v>
          </cell>
        </row>
        <row r="638">
          <cell r="C638" t="str">
            <v>High</v>
          </cell>
          <cell r="D638" t="str">
            <v>ISONE</v>
          </cell>
          <cell r="E638" t="str">
            <v>Bill Mgmt.</v>
          </cell>
        </row>
        <row r="639">
          <cell r="C639" t="str">
            <v>High</v>
          </cell>
          <cell r="D639" t="str">
            <v>ERCOT</v>
          </cell>
          <cell r="E639" t="str">
            <v>Bill Mgmt.</v>
          </cell>
        </row>
        <row r="640">
          <cell r="C640" t="str">
            <v>High</v>
          </cell>
          <cell r="D640" t="str">
            <v>CAISO</v>
          </cell>
          <cell r="E640" t="str">
            <v>Bill Mgmt.</v>
          </cell>
        </row>
        <row r="641">
          <cell r="C641" t="str">
            <v>High</v>
          </cell>
          <cell r="D641" t="str">
            <v>NYISO</v>
          </cell>
          <cell r="E641" t="str">
            <v>Bill Mgmt.</v>
          </cell>
        </row>
        <row r="642">
          <cell r="C642" t="str">
            <v>High</v>
          </cell>
          <cell r="D642" t="str">
            <v>MISO</v>
          </cell>
          <cell r="E642" t="str">
            <v>Bill Mgmt.</v>
          </cell>
        </row>
        <row r="643">
          <cell r="C643" t="str">
            <v>High</v>
          </cell>
          <cell r="D643" t="str">
            <v>SOUTHEAST</v>
          </cell>
          <cell r="E643" t="str">
            <v>Bill Mgmt.</v>
          </cell>
        </row>
        <row r="644">
          <cell r="C644" t="str">
            <v>High</v>
          </cell>
          <cell r="D644" t="str">
            <v>SPP</v>
          </cell>
          <cell r="E644" t="str">
            <v>Bill Mgmt.</v>
          </cell>
        </row>
        <row r="645">
          <cell r="C645" t="str">
            <v>High</v>
          </cell>
          <cell r="D645" t="str">
            <v>WECC (Non-CA)</v>
          </cell>
          <cell r="E645" t="str">
            <v>Bill Mgmt.</v>
          </cell>
        </row>
        <row r="646">
          <cell r="C646" t="str">
            <v>High</v>
          </cell>
          <cell r="D646" t="str">
            <v>United Kingdom</v>
          </cell>
          <cell r="E646" t="str">
            <v>Bill Mgmt.</v>
          </cell>
        </row>
        <row r="647">
          <cell r="C647" t="str">
            <v>High</v>
          </cell>
          <cell r="D647" t="str">
            <v>Australia</v>
          </cell>
          <cell r="E647" t="str">
            <v>Bill Mgmt.</v>
          </cell>
        </row>
        <row r="648">
          <cell r="C648" t="str">
            <v>High</v>
          </cell>
          <cell r="D648" t="str">
            <v>Germany</v>
          </cell>
          <cell r="E648" t="str">
            <v>Bill Mgmt.</v>
          </cell>
        </row>
        <row r="649">
          <cell r="C649" t="str">
            <v>High</v>
          </cell>
          <cell r="D649" t="str">
            <v>Japan</v>
          </cell>
          <cell r="E649" t="str">
            <v>Bill Mgmt.</v>
          </cell>
        </row>
        <row r="650">
          <cell r="C650" t="str">
            <v>High</v>
          </cell>
          <cell r="D650" t="str">
            <v>Country A</v>
          </cell>
          <cell r="E650" t="str">
            <v>Bill Mgmt.</v>
          </cell>
        </row>
        <row r="651">
          <cell r="C651" t="str">
            <v>High</v>
          </cell>
          <cell r="D651" t="str">
            <v>Country B</v>
          </cell>
          <cell r="E651" t="str">
            <v>Bill Mgmt.</v>
          </cell>
        </row>
        <row r="652">
          <cell r="C652" t="str">
            <v>High</v>
          </cell>
          <cell r="D652" t="str">
            <v>Country C</v>
          </cell>
          <cell r="E652" t="str">
            <v>Bill Mgmt.</v>
          </cell>
        </row>
        <row r="653">
          <cell r="C653" t="str">
            <v>High</v>
          </cell>
          <cell r="D653" t="str">
            <v>Country D</v>
          </cell>
          <cell r="E653" t="str">
            <v>Bill Mgmt.</v>
          </cell>
        </row>
        <row r="654">
          <cell r="C654" t="str">
            <v>Low</v>
          </cell>
          <cell r="D654" t="str">
            <v>PJM</v>
          </cell>
          <cell r="E654" t="str">
            <v>Bill Mgmt.</v>
          </cell>
        </row>
        <row r="655">
          <cell r="C655" t="str">
            <v>Low</v>
          </cell>
          <cell r="D655" t="str">
            <v>ISONE</v>
          </cell>
          <cell r="E655" t="str">
            <v>Bill Mgmt.</v>
          </cell>
        </row>
        <row r="656">
          <cell r="C656" t="str">
            <v>Low</v>
          </cell>
          <cell r="D656" t="str">
            <v>ERCOT</v>
          </cell>
          <cell r="E656" t="str">
            <v>Bill Mgmt.</v>
          </cell>
        </row>
        <row r="657">
          <cell r="C657" t="str">
            <v>Low</v>
          </cell>
          <cell r="D657" t="str">
            <v>CAISO</v>
          </cell>
          <cell r="E657" t="str">
            <v>Bill Mgmt.</v>
          </cell>
        </row>
        <row r="658">
          <cell r="C658" t="str">
            <v>Low</v>
          </cell>
          <cell r="D658" t="str">
            <v>NYISO</v>
          </cell>
          <cell r="E658" t="str">
            <v>Bill Mgmt.</v>
          </cell>
        </row>
        <row r="659">
          <cell r="C659" t="str">
            <v>Low</v>
          </cell>
          <cell r="D659" t="str">
            <v>MISO</v>
          </cell>
          <cell r="E659" t="str">
            <v>Bill Mgmt.</v>
          </cell>
        </row>
        <row r="660">
          <cell r="C660" t="str">
            <v>Low</v>
          </cell>
          <cell r="D660" t="str">
            <v>SOUTHEAST</v>
          </cell>
          <cell r="E660" t="str">
            <v>Bill Mgmt.</v>
          </cell>
        </row>
        <row r="661">
          <cell r="C661" t="str">
            <v>Low</v>
          </cell>
          <cell r="D661" t="str">
            <v>SPP</v>
          </cell>
          <cell r="E661" t="str">
            <v>Bill Mgmt.</v>
          </cell>
        </row>
        <row r="662">
          <cell r="C662" t="str">
            <v>Low</v>
          </cell>
          <cell r="D662" t="str">
            <v>WECC (Non-CA)</v>
          </cell>
          <cell r="E662" t="str">
            <v>Bill Mgmt.</v>
          </cell>
        </row>
        <row r="663">
          <cell r="C663" t="str">
            <v>Low</v>
          </cell>
          <cell r="D663" t="str">
            <v>United Kingdom</v>
          </cell>
          <cell r="E663" t="str">
            <v>Bill Mgmt.</v>
          </cell>
        </row>
        <row r="664">
          <cell r="C664" t="str">
            <v>Low</v>
          </cell>
          <cell r="D664" t="str">
            <v>Australia</v>
          </cell>
          <cell r="E664" t="str">
            <v>Bill Mgmt.</v>
          </cell>
        </row>
        <row r="665">
          <cell r="C665" t="str">
            <v>Low</v>
          </cell>
          <cell r="D665" t="str">
            <v>Germany</v>
          </cell>
          <cell r="E665" t="str">
            <v>Bill Mgmt.</v>
          </cell>
        </row>
        <row r="666">
          <cell r="C666" t="str">
            <v>Low</v>
          </cell>
          <cell r="D666" t="str">
            <v>Japan</v>
          </cell>
          <cell r="E666" t="str">
            <v>Bill Mgmt.</v>
          </cell>
        </row>
        <row r="667">
          <cell r="C667" t="str">
            <v>Low</v>
          </cell>
          <cell r="D667" t="str">
            <v>Country A</v>
          </cell>
          <cell r="E667" t="str">
            <v>Bill Mgmt.</v>
          </cell>
        </row>
        <row r="668">
          <cell r="C668" t="str">
            <v>Low</v>
          </cell>
          <cell r="D668" t="str">
            <v>Country B</v>
          </cell>
          <cell r="E668" t="str">
            <v>Bill Mgmt.</v>
          </cell>
        </row>
        <row r="669">
          <cell r="C669" t="str">
            <v>Low</v>
          </cell>
          <cell r="D669" t="str">
            <v>Country C</v>
          </cell>
          <cell r="E669" t="str">
            <v>Bill Mgmt.</v>
          </cell>
        </row>
        <row r="670">
          <cell r="C670" t="str">
            <v>Low</v>
          </cell>
          <cell r="D670" t="str">
            <v>Country D</v>
          </cell>
          <cell r="E670" t="str">
            <v>Bill Mgmt.</v>
          </cell>
        </row>
        <row r="671">
          <cell r="C671" t="str">
            <v>Base</v>
          </cell>
          <cell r="D671" t="str">
            <v>PJM</v>
          </cell>
          <cell r="E671" t="str">
            <v>T&amp;D</v>
          </cell>
        </row>
        <row r="672">
          <cell r="C672" t="str">
            <v>Base</v>
          </cell>
          <cell r="D672" t="str">
            <v>ISONE</v>
          </cell>
          <cell r="E672" t="str">
            <v>T&amp;D</v>
          </cell>
        </row>
        <row r="673">
          <cell r="C673" t="str">
            <v>Base</v>
          </cell>
          <cell r="D673" t="str">
            <v>ERCOT</v>
          </cell>
          <cell r="E673" t="str">
            <v>T&amp;D</v>
          </cell>
        </row>
        <row r="674">
          <cell r="C674" t="str">
            <v>Base</v>
          </cell>
          <cell r="D674" t="str">
            <v>CAISO</v>
          </cell>
          <cell r="E674" t="str">
            <v>T&amp;D</v>
          </cell>
        </row>
        <row r="675">
          <cell r="C675" t="str">
            <v>Base</v>
          </cell>
          <cell r="D675" t="str">
            <v>NYISO</v>
          </cell>
          <cell r="E675" t="str">
            <v>T&amp;D</v>
          </cell>
        </row>
        <row r="676">
          <cell r="C676" t="str">
            <v>Base</v>
          </cell>
          <cell r="D676" t="str">
            <v>MISO</v>
          </cell>
          <cell r="E676" t="str">
            <v>T&amp;D</v>
          </cell>
        </row>
        <row r="677">
          <cell r="C677" t="str">
            <v>Base</v>
          </cell>
          <cell r="D677" t="str">
            <v>SOUTHEAST</v>
          </cell>
          <cell r="E677" t="str">
            <v>T&amp;D</v>
          </cell>
        </row>
        <row r="678">
          <cell r="C678" t="str">
            <v>Base</v>
          </cell>
          <cell r="D678" t="str">
            <v>SPP</v>
          </cell>
          <cell r="E678" t="str">
            <v>T&amp;D</v>
          </cell>
        </row>
        <row r="679">
          <cell r="C679" t="str">
            <v>Base</v>
          </cell>
          <cell r="D679" t="str">
            <v>WECC (Non-CA)</v>
          </cell>
          <cell r="E679" t="str">
            <v>T&amp;D</v>
          </cell>
        </row>
        <row r="680">
          <cell r="C680" t="str">
            <v>Base</v>
          </cell>
          <cell r="D680" t="str">
            <v>United Kingdom</v>
          </cell>
          <cell r="E680" t="str">
            <v>T&amp;D</v>
          </cell>
        </row>
        <row r="681">
          <cell r="C681" t="str">
            <v>Base</v>
          </cell>
          <cell r="D681" t="str">
            <v>Australia</v>
          </cell>
          <cell r="E681" t="str">
            <v>T&amp;D</v>
          </cell>
        </row>
        <row r="682">
          <cell r="C682" t="str">
            <v>Base</v>
          </cell>
          <cell r="D682" t="str">
            <v>Germany</v>
          </cell>
          <cell r="E682" t="str">
            <v>T&amp;D</v>
          </cell>
        </row>
        <row r="683">
          <cell r="C683" t="str">
            <v>Base</v>
          </cell>
          <cell r="D683" t="str">
            <v>Japan</v>
          </cell>
          <cell r="E683" t="str">
            <v>T&amp;D</v>
          </cell>
        </row>
        <row r="684">
          <cell r="C684" t="str">
            <v>Base</v>
          </cell>
          <cell r="D684" t="str">
            <v>Country A</v>
          </cell>
          <cell r="E684" t="str">
            <v>T&amp;D</v>
          </cell>
        </row>
        <row r="685">
          <cell r="C685" t="str">
            <v>Base</v>
          </cell>
          <cell r="D685" t="str">
            <v>Country B</v>
          </cell>
          <cell r="E685" t="str">
            <v>T&amp;D</v>
          </cell>
        </row>
        <row r="686">
          <cell r="C686" t="str">
            <v>Base</v>
          </cell>
          <cell r="D686" t="str">
            <v>Country C</v>
          </cell>
          <cell r="E686" t="str">
            <v>T&amp;D</v>
          </cell>
        </row>
        <row r="687">
          <cell r="C687" t="str">
            <v>Base</v>
          </cell>
          <cell r="D687" t="str">
            <v>Country D</v>
          </cell>
          <cell r="E687" t="str">
            <v>T&amp;D</v>
          </cell>
        </row>
        <row r="688">
          <cell r="C688" t="str">
            <v>High</v>
          </cell>
          <cell r="D688" t="str">
            <v>PJM</v>
          </cell>
          <cell r="E688" t="str">
            <v>T&amp;D</v>
          </cell>
        </row>
        <row r="689">
          <cell r="C689" t="str">
            <v>High</v>
          </cell>
          <cell r="D689" t="str">
            <v>ISONE</v>
          </cell>
          <cell r="E689" t="str">
            <v>T&amp;D</v>
          </cell>
        </row>
        <row r="690">
          <cell r="C690" t="str">
            <v>High</v>
          </cell>
          <cell r="D690" t="str">
            <v>ERCOT</v>
          </cell>
          <cell r="E690" t="str">
            <v>T&amp;D</v>
          </cell>
        </row>
        <row r="691">
          <cell r="C691" t="str">
            <v>High</v>
          </cell>
          <cell r="D691" t="str">
            <v>CAISO</v>
          </cell>
          <cell r="E691" t="str">
            <v>T&amp;D</v>
          </cell>
        </row>
        <row r="692">
          <cell r="C692" t="str">
            <v>High</v>
          </cell>
          <cell r="D692" t="str">
            <v>NYISO</v>
          </cell>
          <cell r="E692" t="str">
            <v>T&amp;D</v>
          </cell>
        </row>
        <row r="693">
          <cell r="C693" t="str">
            <v>High</v>
          </cell>
          <cell r="D693" t="str">
            <v>MISO</v>
          </cell>
          <cell r="E693" t="str">
            <v>T&amp;D</v>
          </cell>
        </row>
        <row r="694">
          <cell r="C694" t="str">
            <v>High</v>
          </cell>
          <cell r="D694" t="str">
            <v>SOUTHEAST</v>
          </cell>
          <cell r="E694" t="str">
            <v>T&amp;D</v>
          </cell>
        </row>
        <row r="695">
          <cell r="C695" t="str">
            <v>High</v>
          </cell>
          <cell r="D695" t="str">
            <v>SPP</v>
          </cell>
          <cell r="E695" t="str">
            <v>T&amp;D</v>
          </cell>
        </row>
        <row r="696">
          <cell r="C696" t="str">
            <v>High</v>
          </cell>
          <cell r="D696" t="str">
            <v>WECC (Non-CA)</v>
          </cell>
          <cell r="E696" t="str">
            <v>T&amp;D</v>
          </cell>
        </row>
        <row r="697">
          <cell r="C697" t="str">
            <v>High</v>
          </cell>
          <cell r="D697" t="str">
            <v>United Kingdom</v>
          </cell>
          <cell r="E697" t="str">
            <v>T&amp;D</v>
          </cell>
        </row>
        <row r="698">
          <cell r="C698" t="str">
            <v>High</v>
          </cell>
          <cell r="D698" t="str">
            <v>Australia</v>
          </cell>
          <cell r="E698" t="str">
            <v>T&amp;D</v>
          </cell>
        </row>
        <row r="699">
          <cell r="C699" t="str">
            <v>High</v>
          </cell>
          <cell r="D699" t="str">
            <v>Germany</v>
          </cell>
          <cell r="E699" t="str">
            <v>T&amp;D</v>
          </cell>
        </row>
        <row r="700">
          <cell r="C700" t="str">
            <v>High</v>
          </cell>
          <cell r="D700" t="str">
            <v>Japan</v>
          </cell>
          <cell r="E700" t="str">
            <v>T&amp;D</v>
          </cell>
        </row>
        <row r="701">
          <cell r="C701" t="str">
            <v>High</v>
          </cell>
          <cell r="D701" t="str">
            <v>Country A</v>
          </cell>
          <cell r="E701" t="str">
            <v>T&amp;D</v>
          </cell>
        </row>
        <row r="702">
          <cell r="C702" t="str">
            <v>High</v>
          </cell>
          <cell r="D702" t="str">
            <v>Country B</v>
          </cell>
          <cell r="E702" t="str">
            <v>T&amp;D</v>
          </cell>
        </row>
        <row r="703">
          <cell r="C703" t="str">
            <v>High</v>
          </cell>
          <cell r="D703" t="str">
            <v>Country C</v>
          </cell>
          <cell r="E703" t="str">
            <v>T&amp;D</v>
          </cell>
        </row>
        <row r="704">
          <cell r="C704" t="str">
            <v>High</v>
          </cell>
          <cell r="D704" t="str">
            <v>Country D</v>
          </cell>
          <cell r="E704" t="str">
            <v>T&amp;D</v>
          </cell>
        </row>
        <row r="705">
          <cell r="C705" t="str">
            <v>Low</v>
          </cell>
          <cell r="D705" t="str">
            <v>PJM</v>
          </cell>
          <cell r="E705" t="str">
            <v>T&amp;D</v>
          </cell>
        </row>
        <row r="706">
          <cell r="C706" t="str">
            <v>Low</v>
          </cell>
          <cell r="D706" t="str">
            <v>ISONE</v>
          </cell>
          <cell r="E706" t="str">
            <v>T&amp;D</v>
          </cell>
        </row>
        <row r="707">
          <cell r="C707" t="str">
            <v>Low</v>
          </cell>
          <cell r="D707" t="str">
            <v>ERCOT</v>
          </cell>
          <cell r="E707" t="str">
            <v>T&amp;D</v>
          </cell>
        </row>
        <row r="708">
          <cell r="C708" t="str">
            <v>Low</v>
          </cell>
          <cell r="D708" t="str">
            <v>CAISO</v>
          </cell>
          <cell r="E708" t="str">
            <v>T&amp;D</v>
          </cell>
        </row>
        <row r="709">
          <cell r="C709" t="str">
            <v>Low</v>
          </cell>
          <cell r="D709" t="str">
            <v>NYISO</v>
          </cell>
          <cell r="E709" t="str">
            <v>T&amp;D</v>
          </cell>
        </row>
        <row r="710">
          <cell r="C710" t="str">
            <v>Low</v>
          </cell>
          <cell r="D710" t="str">
            <v>MISO</v>
          </cell>
          <cell r="E710" t="str">
            <v>T&amp;D</v>
          </cell>
        </row>
        <row r="711">
          <cell r="C711" t="str">
            <v>Low</v>
          </cell>
          <cell r="D711" t="str">
            <v>SOUTHEAST</v>
          </cell>
          <cell r="E711" t="str">
            <v>T&amp;D</v>
          </cell>
        </row>
        <row r="712">
          <cell r="C712" t="str">
            <v>Low</v>
          </cell>
          <cell r="D712" t="str">
            <v>SPP</v>
          </cell>
          <cell r="E712" t="str">
            <v>T&amp;D</v>
          </cell>
        </row>
        <row r="713">
          <cell r="C713" t="str">
            <v>Low</v>
          </cell>
          <cell r="D713" t="str">
            <v>WECC (Non-CA)</v>
          </cell>
          <cell r="E713" t="str">
            <v>T&amp;D</v>
          </cell>
        </row>
        <row r="714">
          <cell r="C714" t="str">
            <v>Low</v>
          </cell>
          <cell r="D714" t="str">
            <v>United Kingdom</v>
          </cell>
          <cell r="E714" t="str">
            <v>T&amp;D</v>
          </cell>
        </row>
        <row r="715">
          <cell r="C715" t="str">
            <v>Low</v>
          </cell>
          <cell r="D715" t="str">
            <v>Australia</v>
          </cell>
          <cell r="E715" t="str">
            <v>T&amp;D</v>
          </cell>
        </row>
        <row r="716">
          <cell r="C716" t="str">
            <v>Low</v>
          </cell>
          <cell r="D716" t="str">
            <v>Germany</v>
          </cell>
          <cell r="E716" t="str">
            <v>T&amp;D</v>
          </cell>
        </row>
        <row r="717">
          <cell r="C717" t="str">
            <v>Low</v>
          </cell>
          <cell r="D717" t="str">
            <v>Japan</v>
          </cell>
          <cell r="E717" t="str">
            <v>T&amp;D</v>
          </cell>
        </row>
        <row r="718">
          <cell r="C718" t="str">
            <v>Low</v>
          </cell>
          <cell r="D718" t="str">
            <v>Country A</v>
          </cell>
          <cell r="E718" t="str">
            <v>T&amp;D</v>
          </cell>
        </row>
        <row r="719">
          <cell r="C719" t="str">
            <v>Low</v>
          </cell>
          <cell r="D719" t="str">
            <v>Country B</v>
          </cell>
          <cell r="E719" t="str">
            <v>T&amp;D</v>
          </cell>
        </row>
        <row r="720">
          <cell r="C720" t="str">
            <v>Low</v>
          </cell>
          <cell r="D720" t="str">
            <v>Country C</v>
          </cell>
          <cell r="E720" t="str">
            <v>T&amp;D</v>
          </cell>
        </row>
        <row r="721">
          <cell r="C721" t="str">
            <v>Low</v>
          </cell>
          <cell r="D721" t="str">
            <v>Country D</v>
          </cell>
          <cell r="E721" t="str">
            <v>T&amp;D</v>
          </cell>
        </row>
        <row r="728">
          <cell r="C728" t="str">
            <v>Base</v>
          </cell>
          <cell r="D728" t="str">
            <v>C&amp;I Demand Mgmt.</v>
          </cell>
          <cell r="E728" t="str">
            <v>PJM</v>
          </cell>
        </row>
        <row r="729">
          <cell r="C729" t="str">
            <v>Base</v>
          </cell>
          <cell r="D729" t="str">
            <v>C&amp;I Demand Mgmt.</v>
          </cell>
          <cell r="E729" t="str">
            <v>ISONE</v>
          </cell>
        </row>
        <row r="730">
          <cell r="C730" t="str">
            <v>Base</v>
          </cell>
          <cell r="D730" t="str">
            <v>C&amp;I Demand Mgmt.</v>
          </cell>
          <cell r="E730" t="str">
            <v>ERCOT</v>
          </cell>
        </row>
        <row r="731">
          <cell r="C731" t="str">
            <v>Base</v>
          </cell>
          <cell r="D731" t="str">
            <v>C&amp;I Demand Mgmt.</v>
          </cell>
          <cell r="E731" t="str">
            <v>CAISO</v>
          </cell>
        </row>
        <row r="732">
          <cell r="C732" t="str">
            <v>Base</v>
          </cell>
          <cell r="D732" t="str">
            <v>C&amp;I Demand Mgmt.</v>
          </cell>
          <cell r="E732" t="str">
            <v>NYISO</v>
          </cell>
        </row>
        <row r="733">
          <cell r="C733" t="str">
            <v>Base</v>
          </cell>
          <cell r="D733" t="str">
            <v>C&amp;I Demand Mgmt.</v>
          </cell>
          <cell r="E733" t="str">
            <v>MISO</v>
          </cell>
        </row>
        <row r="734">
          <cell r="C734" t="str">
            <v>Base</v>
          </cell>
          <cell r="D734" t="str">
            <v>C&amp;I Demand Mgmt.</v>
          </cell>
          <cell r="E734" t="str">
            <v>SOUTHEAST</v>
          </cell>
        </row>
        <row r="735">
          <cell r="C735" t="str">
            <v>Base</v>
          </cell>
          <cell r="D735" t="str">
            <v>C&amp;I Demand Mgmt.</v>
          </cell>
          <cell r="E735" t="str">
            <v>SPP</v>
          </cell>
        </row>
        <row r="736">
          <cell r="C736" t="str">
            <v>Base</v>
          </cell>
          <cell r="D736" t="str">
            <v>C&amp;I Demand Mgmt.</v>
          </cell>
          <cell r="E736" t="str">
            <v>WECC (Non-CA)</v>
          </cell>
        </row>
        <row r="737">
          <cell r="C737" t="str">
            <v>Base</v>
          </cell>
          <cell r="D737" t="str">
            <v>C&amp;I Demand Mgmt.</v>
          </cell>
          <cell r="E737" t="str">
            <v>United Kingdom</v>
          </cell>
        </row>
        <row r="738">
          <cell r="C738" t="str">
            <v>Base</v>
          </cell>
          <cell r="D738" t="str">
            <v>C&amp;I Demand Mgmt.</v>
          </cell>
          <cell r="E738" t="str">
            <v>Australia</v>
          </cell>
        </row>
        <row r="739">
          <cell r="C739" t="str">
            <v>Base</v>
          </cell>
          <cell r="D739" t="str">
            <v>C&amp;I Demand Mgmt.</v>
          </cell>
          <cell r="E739" t="str">
            <v>Germany</v>
          </cell>
        </row>
        <row r="740">
          <cell r="C740" t="str">
            <v>Base</v>
          </cell>
          <cell r="D740" t="str">
            <v>C&amp;I Demand Mgmt.</v>
          </cell>
          <cell r="E740" t="str">
            <v>Japan</v>
          </cell>
        </row>
        <row r="741">
          <cell r="C741" t="str">
            <v>Base</v>
          </cell>
          <cell r="D741" t="str">
            <v>C&amp;I Demand Mgmt.</v>
          </cell>
          <cell r="E741" t="str">
            <v>Country A</v>
          </cell>
        </row>
        <row r="742">
          <cell r="C742" t="str">
            <v>Base</v>
          </cell>
          <cell r="D742" t="str">
            <v>C&amp;I Demand Mgmt.</v>
          </cell>
          <cell r="E742" t="str">
            <v>Country B</v>
          </cell>
        </row>
        <row r="743">
          <cell r="C743" t="str">
            <v>Base</v>
          </cell>
          <cell r="D743" t="str">
            <v>C&amp;I Demand Mgmt.</v>
          </cell>
          <cell r="E743" t="str">
            <v>Country C</v>
          </cell>
        </row>
        <row r="744">
          <cell r="C744" t="str">
            <v>Base</v>
          </cell>
          <cell r="D744" t="str">
            <v>C&amp;I Demand Mgmt.</v>
          </cell>
          <cell r="E744" t="str">
            <v>Country D</v>
          </cell>
        </row>
        <row r="745">
          <cell r="C745" t="str">
            <v>High</v>
          </cell>
          <cell r="D745" t="str">
            <v>C&amp;I Demand Mgmt.</v>
          </cell>
          <cell r="E745" t="str">
            <v>PJM</v>
          </cell>
        </row>
        <row r="746">
          <cell r="C746" t="str">
            <v>High</v>
          </cell>
          <cell r="D746" t="str">
            <v>C&amp;I Demand Mgmt.</v>
          </cell>
          <cell r="E746" t="str">
            <v>ISONE</v>
          </cell>
        </row>
        <row r="747">
          <cell r="C747" t="str">
            <v>High</v>
          </cell>
          <cell r="D747" t="str">
            <v>C&amp;I Demand Mgmt.</v>
          </cell>
          <cell r="E747" t="str">
            <v>ERCOT</v>
          </cell>
        </row>
        <row r="748">
          <cell r="C748" t="str">
            <v>High</v>
          </cell>
          <cell r="D748" t="str">
            <v>C&amp;I Demand Mgmt.</v>
          </cell>
          <cell r="E748" t="str">
            <v>CAISO</v>
          </cell>
        </row>
        <row r="749">
          <cell r="C749" t="str">
            <v>High</v>
          </cell>
          <cell r="D749" t="str">
            <v>C&amp;I Demand Mgmt.</v>
          </cell>
          <cell r="E749" t="str">
            <v>NYISO</v>
          </cell>
        </row>
        <row r="750">
          <cell r="C750" t="str">
            <v>High</v>
          </cell>
          <cell r="D750" t="str">
            <v>C&amp;I Demand Mgmt.</v>
          </cell>
          <cell r="E750" t="str">
            <v>MISO</v>
          </cell>
        </row>
        <row r="751">
          <cell r="C751" t="str">
            <v>High</v>
          </cell>
          <cell r="D751" t="str">
            <v>C&amp;I Demand Mgmt.</v>
          </cell>
          <cell r="E751" t="str">
            <v>SOUTHEAST</v>
          </cell>
        </row>
        <row r="752">
          <cell r="C752" t="str">
            <v>High</v>
          </cell>
          <cell r="D752" t="str">
            <v>C&amp;I Demand Mgmt.</v>
          </cell>
          <cell r="E752" t="str">
            <v>SPP</v>
          </cell>
        </row>
        <row r="753">
          <cell r="C753" t="str">
            <v>High</v>
          </cell>
          <cell r="D753" t="str">
            <v>C&amp;I Demand Mgmt.</v>
          </cell>
          <cell r="E753" t="str">
            <v>WECC (Non-CA)</v>
          </cell>
        </row>
        <row r="754">
          <cell r="C754" t="str">
            <v>High</v>
          </cell>
          <cell r="D754" t="str">
            <v>C&amp;I Demand Mgmt.</v>
          </cell>
          <cell r="E754" t="str">
            <v>United Kingdom</v>
          </cell>
        </row>
        <row r="755">
          <cell r="C755" t="str">
            <v>High</v>
          </cell>
          <cell r="D755" t="str">
            <v>C&amp;I Demand Mgmt.</v>
          </cell>
          <cell r="E755" t="str">
            <v>Australia</v>
          </cell>
        </row>
        <row r="756">
          <cell r="C756" t="str">
            <v>High</v>
          </cell>
          <cell r="D756" t="str">
            <v>C&amp;I Demand Mgmt.</v>
          </cell>
          <cell r="E756" t="str">
            <v>Germany</v>
          </cell>
        </row>
        <row r="757">
          <cell r="C757" t="str">
            <v>High</v>
          </cell>
          <cell r="D757" t="str">
            <v>C&amp;I Demand Mgmt.</v>
          </cell>
          <cell r="E757" t="str">
            <v>Japan</v>
          </cell>
        </row>
        <row r="758">
          <cell r="C758" t="str">
            <v>High</v>
          </cell>
          <cell r="D758" t="str">
            <v>C&amp;I Demand Mgmt.</v>
          </cell>
          <cell r="E758" t="str">
            <v>Country A</v>
          </cell>
        </row>
        <row r="759">
          <cell r="C759" t="str">
            <v>High</v>
          </cell>
          <cell r="D759" t="str">
            <v>C&amp;I Demand Mgmt.</v>
          </cell>
          <cell r="E759" t="str">
            <v>Country B</v>
          </cell>
        </row>
        <row r="760">
          <cell r="C760" t="str">
            <v>High</v>
          </cell>
          <cell r="D760" t="str">
            <v>C&amp;I Demand Mgmt.</v>
          </cell>
          <cell r="E760" t="str">
            <v>Country C</v>
          </cell>
        </row>
        <row r="761">
          <cell r="C761" t="str">
            <v>High</v>
          </cell>
          <cell r="D761" t="str">
            <v>C&amp;I Demand Mgmt.</v>
          </cell>
          <cell r="E761" t="str">
            <v>Country D</v>
          </cell>
        </row>
        <row r="762">
          <cell r="C762" t="str">
            <v>Low</v>
          </cell>
          <cell r="D762" t="str">
            <v>C&amp;I Demand Mgmt.</v>
          </cell>
          <cell r="E762" t="str">
            <v>PJM</v>
          </cell>
        </row>
        <row r="763">
          <cell r="C763" t="str">
            <v>Low</v>
          </cell>
          <cell r="D763" t="str">
            <v>C&amp;I Demand Mgmt.</v>
          </cell>
          <cell r="E763" t="str">
            <v>ISONE</v>
          </cell>
        </row>
        <row r="764">
          <cell r="C764" t="str">
            <v>Low</v>
          </cell>
          <cell r="D764" t="str">
            <v>C&amp;I Demand Mgmt.</v>
          </cell>
          <cell r="E764" t="str">
            <v>ERCOT</v>
          </cell>
        </row>
        <row r="765">
          <cell r="C765" t="str">
            <v>Low</v>
          </cell>
          <cell r="D765" t="str">
            <v>C&amp;I Demand Mgmt.</v>
          </cell>
          <cell r="E765" t="str">
            <v>CAISO</v>
          </cell>
        </row>
        <row r="766">
          <cell r="C766" t="str">
            <v>Low</v>
          </cell>
          <cell r="D766" t="str">
            <v>C&amp;I Demand Mgmt.</v>
          </cell>
          <cell r="E766" t="str">
            <v>NYISO</v>
          </cell>
        </row>
        <row r="767">
          <cell r="C767" t="str">
            <v>Low</v>
          </cell>
          <cell r="D767" t="str">
            <v>C&amp;I Demand Mgmt.</v>
          </cell>
          <cell r="E767" t="str">
            <v>MISO</v>
          </cell>
        </row>
        <row r="768">
          <cell r="C768" t="str">
            <v>Low</v>
          </cell>
          <cell r="D768" t="str">
            <v>C&amp;I Demand Mgmt.</v>
          </cell>
          <cell r="E768" t="str">
            <v>SOUTHEAST</v>
          </cell>
        </row>
        <row r="769">
          <cell r="C769" t="str">
            <v>Low</v>
          </cell>
          <cell r="D769" t="str">
            <v>C&amp;I Demand Mgmt.</v>
          </cell>
          <cell r="E769" t="str">
            <v>SPP</v>
          </cell>
        </row>
        <row r="770">
          <cell r="C770" t="str">
            <v>Low</v>
          </cell>
          <cell r="D770" t="str">
            <v>C&amp;I Demand Mgmt.</v>
          </cell>
          <cell r="E770" t="str">
            <v>WECC (Non-CA)</v>
          </cell>
        </row>
        <row r="771">
          <cell r="C771" t="str">
            <v>Low</v>
          </cell>
          <cell r="D771" t="str">
            <v>C&amp;I Demand Mgmt.</v>
          </cell>
          <cell r="E771" t="str">
            <v>United Kingdom</v>
          </cell>
        </row>
        <row r="772">
          <cell r="C772" t="str">
            <v>Low</v>
          </cell>
          <cell r="D772" t="str">
            <v>C&amp;I Demand Mgmt.</v>
          </cell>
          <cell r="E772" t="str">
            <v>Australia</v>
          </cell>
        </row>
        <row r="773">
          <cell r="C773" t="str">
            <v>Low</v>
          </cell>
          <cell r="D773" t="str">
            <v>C&amp;I Demand Mgmt.</v>
          </cell>
          <cell r="E773" t="str">
            <v>Germany</v>
          </cell>
        </row>
        <row r="774">
          <cell r="C774" t="str">
            <v>Low</v>
          </cell>
          <cell r="D774" t="str">
            <v>C&amp;I Demand Mgmt.</v>
          </cell>
          <cell r="E774" t="str">
            <v>Japan</v>
          </cell>
        </row>
        <row r="775">
          <cell r="C775" t="str">
            <v>Low</v>
          </cell>
          <cell r="D775" t="str">
            <v>C&amp;I Demand Mgmt.</v>
          </cell>
          <cell r="E775" t="str">
            <v>Country A</v>
          </cell>
        </row>
        <row r="776">
          <cell r="C776" t="str">
            <v>Low</v>
          </cell>
          <cell r="D776" t="str">
            <v>C&amp;I Demand Mgmt.</v>
          </cell>
          <cell r="E776" t="str">
            <v>Country B</v>
          </cell>
        </row>
        <row r="777">
          <cell r="C777" t="str">
            <v>Low</v>
          </cell>
          <cell r="D777" t="str">
            <v>C&amp;I Demand Mgmt.</v>
          </cell>
          <cell r="E777" t="str">
            <v>Country C</v>
          </cell>
        </row>
        <row r="778">
          <cell r="C778" t="str">
            <v>Low</v>
          </cell>
          <cell r="D778" t="str">
            <v>C&amp;I Demand Mgmt.</v>
          </cell>
          <cell r="E778" t="str">
            <v>Country D</v>
          </cell>
        </row>
        <row r="779">
          <cell r="C779" t="str">
            <v>Base</v>
          </cell>
          <cell r="D779" t="str">
            <v>Peaker Replacement</v>
          </cell>
          <cell r="E779" t="str">
            <v>PJM</v>
          </cell>
        </row>
        <row r="780">
          <cell r="C780" t="str">
            <v>Base</v>
          </cell>
          <cell r="D780" t="str">
            <v>Peaker Replacement</v>
          </cell>
          <cell r="E780" t="str">
            <v>ISONE</v>
          </cell>
        </row>
        <row r="781">
          <cell r="C781" t="str">
            <v>Base</v>
          </cell>
          <cell r="D781" t="str">
            <v>Peaker Replacement</v>
          </cell>
          <cell r="E781" t="str">
            <v>ERCOT</v>
          </cell>
        </row>
        <row r="782">
          <cell r="C782" t="str">
            <v>Base</v>
          </cell>
          <cell r="D782" t="str">
            <v>Peaker Replacement</v>
          </cell>
          <cell r="E782" t="str">
            <v>CAISO</v>
          </cell>
        </row>
        <row r="783">
          <cell r="C783" t="str">
            <v>Base</v>
          </cell>
          <cell r="D783" t="str">
            <v>Peaker Replacement</v>
          </cell>
          <cell r="E783" t="str">
            <v>NYISO</v>
          </cell>
        </row>
        <row r="784">
          <cell r="C784" t="str">
            <v>Base</v>
          </cell>
          <cell r="D784" t="str">
            <v>Peaker Replacement</v>
          </cell>
          <cell r="E784" t="str">
            <v>MISO</v>
          </cell>
        </row>
        <row r="785">
          <cell r="C785" t="str">
            <v>Base</v>
          </cell>
          <cell r="D785" t="str">
            <v>Peaker Replacement</v>
          </cell>
          <cell r="E785" t="str">
            <v>SOUTHEAST</v>
          </cell>
        </row>
        <row r="786">
          <cell r="C786" t="str">
            <v>Base</v>
          </cell>
          <cell r="D786" t="str">
            <v>Peaker Replacement</v>
          </cell>
          <cell r="E786" t="str">
            <v>SPP</v>
          </cell>
        </row>
        <row r="787">
          <cell r="C787" t="str">
            <v>Base</v>
          </cell>
          <cell r="D787" t="str">
            <v>Peaker Replacement</v>
          </cell>
          <cell r="E787" t="str">
            <v>WECC (Non-CA)</v>
          </cell>
        </row>
        <row r="788">
          <cell r="C788" t="str">
            <v>Base</v>
          </cell>
          <cell r="D788" t="str">
            <v>Peaker Replacement</v>
          </cell>
          <cell r="E788" t="str">
            <v>United Kingdom</v>
          </cell>
        </row>
        <row r="789">
          <cell r="C789" t="str">
            <v>Base</v>
          </cell>
          <cell r="D789" t="str">
            <v>Peaker Replacement</v>
          </cell>
          <cell r="E789" t="str">
            <v>Australia</v>
          </cell>
        </row>
        <row r="790">
          <cell r="C790" t="str">
            <v>Base</v>
          </cell>
          <cell r="D790" t="str">
            <v>Peaker Replacement</v>
          </cell>
          <cell r="E790" t="str">
            <v>Germany</v>
          </cell>
        </row>
        <row r="791">
          <cell r="C791" t="str">
            <v>Base</v>
          </cell>
          <cell r="D791" t="str">
            <v>Peaker Replacement</v>
          </cell>
          <cell r="E791" t="str">
            <v>Japan</v>
          </cell>
        </row>
        <row r="792">
          <cell r="C792" t="str">
            <v>Base</v>
          </cell>
          <cell r="D792" t="str">
            <v>Peaker Replacement</v>
          </cell>
          <cell r="E792" t="str">
            <v>Country A</v>
          </cell>
        </row>
        <row r="793">
          <cell r="C793" t="str">
            <v>Base</v>
          </cell>
          <cell r="D793" t="str">
            <v>Peaker Replacement</v>
          </cell>
          <cell r="E793" t="str">
            <v>Country B</v>
          </cell>
        </row>
        <row r="794">
          <cell r="C794" t="str">
            <v>Base</v>
          </cell>
          <cell r="D794" t="str">
            <v>Peaker Replacement</v>
          </cell>
          <cell r="E794" t="str">
            <v>Country C</v>
          </cell>
        </row>
        <row r="795">
          <cell r="C795" t="str">
            <v>Base</v>
          </cell>
          <cell r="D795" t="str">
            <v>Peaker Replacement</v>
          </cell>
          <cell r="E795" t="str">
            <v>Country D</v>
          </cell>
        </row>
        <row r="796">
          <cell r="C796" t="str">
            <v>High</v>
          </cell>
          <cell r="D796" t="str">
            <v>Peaker Replacement</v>
          </cell>
          <cell r="E796" t="str">
            <v>PJM</v>
          </cell>
        </row>
        <row r="797">
          <cell r="C797" t="str">
            <v>High</v>
          </cell>
          <cell r="D797" t="str">
            <v>Peaker Replacement</v>
          </cell>
          <cell r="E797" t="str">
            <v>ISONE</v>
          </cell>
        </row>
        <row r="798">
          <cell r="C798" t="str">
            <v>High</v>
          </cell>
          <cell r="D798" t="str">
            <v>Peaker Replacement</v>
          </cell>
          <cell r="E798" t="str">
            <v>ERCOT</v>
          </cell>
        </row>
        <row r="799">
          <cell r="C799" t="str">
            <v>High</v>
          </cell>
          <cell r="D799" t="str">
            <v>Peaker Replacement</v>
          </cell>
          <cell r="E799" t="str">
            <v>CAISO</v>
          </cell>
        </row>
        <row r="800">
          <cell r="C800" t="str">
            <v>High</v>
          </cell>
          <cell r="D800" t="str">
            <v>Peaker Replacement</v>
          </cell>
          <cell r="E800" t="str">
            <v>NYISO</v>
          </cell>
        </row>
        <row r="801">
          <cell r="C801" t="str">
            <v>High</v>
          </cell>
          <cell r="D801" t="str">
            <v>Peaker Replacement</v>
          </cell>
          <cell r="E801" t="str">
            <v>MISO</v>
          </cell>
        </row>
        <row r="802">
          <cell r="C802" t="str">
            <v>High</v>
          </cell>
          <cell r="D802" t="str">
            <v>Peaker Replacement</v>
          </cell>
          <cell r="E802" t="str">
            <v>SOUTHEAST</v>
          </cell>
        </row>
        <row r="803">
          <cell r="C803" t="str">
            <v>High</v>
          </cell>
          <cell r="D803" t="str">
            <v>Peaker Replacement</v>
          </cell>
          <cell r="E803" t="str">
            <v>SPP</v>
          </cell>
        </row>
        <row r="804">
          <cell r="C804" t="str">
            <v>High</v>
          </cell>
          <cell r="D804" t="str">
            <v>Peaker Replacement</v>
          </cell>
          <cell r="E804" t="str">
            <v>WECC (Non-CA)</v>
          </cell>
        </row>
        <row r="805">
          <cell r="C805" t="str">
            <v>High</v>
          </cell>
          <cell r="D805" t="str">
            <v>Peaker Replacement</v>
          </cell>
          <cell r="E805" t="str">
            <v>United Kingdom</v>
          </cell>
        </row>
        <row r="806">
          <cell r="C806" t="str">
            <v>High</v>
          </cell>
          <cell r="D806" t="str">
            <v>Peaker Replacement</v>
          </cell>
          <cell r="E806" t="str">
            <v>Australia</v>
          </cell>
        </row>
        <row r="807">
          <cell r="C807" t="str">
            <v>High</v>
          </cell>
          <cell r="D807" t="str">
            <v>Peaker Replacement</v>
          </cell>
          <cell r="E807" t="str">
            <v>Germany</v>
          </cell>
        </row>
        <row r="808">
          <cell r="C808" t="str">
            <v>High</v>
          </cell>
          <cell r="D808" t="str">
            <v>Peaker Replacement</v>
          </cell>
          <cell r="E808" t="str">
            <v>Japan</v>
          </cell>
        </row>
        <row r="809">
          <cell r="C809" t="str">
            <v>High</v>
          </cell>
          <cell r="D809" t="str">
            <v>Peaker Replacement</v>
          </cell>
          <cell r="E809" t="str">
            <v>Country A</v>
          </cell>
        </row>
        <row r="810">
          <cell r="C810" t="str">
            <v>High</v>
          </cell>
          <cell r="D810" t="str">
            <v>Peaker Replacement</v>
          </cell>
          <cell r="E810" t="str">
            <v>Country B</v>
          </cell>
        </row>
        <row r="811">
          <cell r="C811" t="str">
            <v>High</v>
          </cell>
          <cell r="D811" t="str">
            <v>Peaker Replacement</v>
          </cell>
          <cell r="E811" t="str">
            <v>Country C</v>
          </cell>
        </row>
        <row r="812">
          <cell r="C812" t="str">
            <v>High</v>
          </cell>
          <cell r="D812" t="str">
            <v>Peaker Replacement</v>
          </cell>
          <cell r="E812" t="str">
            <v>Country D</v>
          </cell>
        </row>
        <row r="813">
          <cell r="C813" t="str">
            <v>Low</v>
          </cell>
          <cell r="D813" t="str">
            <v>Peaker Replacement</v>
          </cell>
          <cell r="E813" t="str">
            <v>PJM</v>
          </cell>
        </row>
        <row r="814">
          <cell r="C814" t="str">
            <v>Low</v>
          </cell>
          <cell r="D814" t="str">
            <v>Peaker Replacement</v>
          </cell>
          <cell r="E814" t="str">
            <v>ISONE</v>
          </cell>
        </row>
        <row r="815">
          <cell r="C815" t="str">
            <v>Low</v>
          </cell>
          <cell r="D815" t="str">
            <v>Peaker Replacement</v>
          </cell>
          <cell r="E815" t="str">
            <v>ERCOT</v>
          </cell>
        </row>
        <row r="816">
          <cell r="C816" t="str">
            <v>Low</v>
          </cell>
          <cell r="D816" t="str">
            <v>Peaker Replacement</v>
          </cell>
          <cell r="E816" t="str">
            <v>CAISO</v>
          </cell>
        </row>
        <row r="817">
          <cell r="C817" t="str">
            <v>Low</v>
          </cell>
          <cell r="D817" t="str">
            <v>Peaker Replacement</v>
          </cell>
          <cell r="E817" t="str">
            <v>NYISO</v>
          </cell>
        </row>
        <row r="818">
          <cell r="C818" t="str">
            <v>Low</v>
          </cell>
          <cell r="D818" t="str">
            <v>Peaker Replacement</v>
          </cell>
          <cell r="E818" t="str">
            <v>MISO</v>
          </cell>
        </row>
        <row r="819">
          <cell r="C819" t="str">
            <v>Low</v>
          </cell>
          <cell r="D819" t="str">
            <v>Peaker Replacement</v>
          </cell>
          <cell r="E819" t="str">
            <v>SOUTHEAST</v>
          </cell>
        </row>
        <row r="820">
          <cell r="C820" t="str">
            <v>Low</v>
          </cell>
          <cell r="D820" t="str">
            <v>Peaker Replacement</v>
          </cell>
          <cell r="E820" t="str">
            <v>SPP</v>
          </cell>
        </row>
        <row r="821">
          <cell r="C821" t="str">
            <v>Low</v>
          </cell>
          <cell r="D821" t="str">
            <v>Peaker Replacement</v>
          </cell>
          <cell r="E821" t="str">
            <v>WECC (Non-CA)</v>
          </cell>
        </row>
        <row r="822">
          <cell r="C822" t="str">
            <v>Low</v>
          </cell>
          <cell r="D822" t="str">
            <v>Peaker Replacement</v>
          </cell>
          <cell r="E822" t="str">
            <v>United Kingdom</v>
          </cell>
        </row>
        <row r="823">
          <cell r="C823" t="str">
            <v>Low</v>
          </cell>
          <cell r="D823" t="str">
            <v>Peaker Replacement</v>
          </cell>
          <cell r="E823" t="str">
            <v>Australia</v>
          </cell>
        </row>
        <row r="824">
          <cell r="C824" t="str">
            <v>Low</v>
          </cell>
          <cell r="D824" t="str">
            <v>Peaker Replacement</v>
          </cell>
          <cell r="E824" t="str">
            <v>Germany</v>
          </cell>
        </row>
        <row r="825">
          <cell r="C825" t="str">
            <v>Low</v>
          </cell>
          <cell r="D825" t="str">
            <v>Peaker Replacement</v>
          </cell>
          <cell r="E825" t="str">
            <v>Japan</v>
          </cell>
        </row>
        <row r="826">
          <cell r="C826" t="str">
            <v>Low</v>
          </cell>
          <cell r="D826" t="str">
            <v>Peaker Replacement</v>
          </cell>
          <cell r="E826" t="str">
            <v>Country A</v>
          </cell>
        </row>
        <row r="827">
          <cell r="C827" t="str">
            <v>Low</v>
          </cell>
          <cell r="D827" t="str">
            <v>Peaker Replacement</v>
          </cell>
          <cell r="E827" t="str">
            <v>Country B</v>
          </cell>
        </row>
        <row r="828">
          <cell r="C828" t="str">
            <v>Low</v>
          </cell>
          <cell r="D828" t="str">
            <v>Peaker Replacement</v>
          </cell>
          <cell r="E828" t="str">
            <v>Country C</v>
          </cell>
        </row>
        <row r="829">
          <cell r="C829" t="str">
            <v>Low</v>
          </cell>
          <cell r="D829" t="str">
            <v>Peaker Replacement</v>
          </cell>
          <cell r="E829" t="str">
            <v>Country D</v>
          </cell>
        </row>
        <row r="830">
          <cell r="C830" t="str">
            <v>Base</v>
          </cell>
          <cell r="D830" t="str">
            <v>Renewables Integration</v>
          </cell>
          <cell r="E830" t="str">
            <v>PJM</v>
          </cell>
        </row>
        <row r="831">
          <cell r="C831" t="str">
            <v>Base</v>
          </cell>
          <cell r="D831" t="str">
            <v>Renewables Integration</v>
          </cell>
          <cell r="E831" t="str">
            <v>ISONE</v>
          </cell>
        </row>
        <row r="832">
          <cell r="C832" t="str">
            <v>Base</v>
          </cell>
          <cell r="D832" t="str">
            <v>Renewables Integration</v>
          </cell>
          <cell r="E832" t="str">
            <v>ERCOT</v>
          </cell>
        </row>
        <row r="833">
          <cell r="C833" t="str">
            <v>Base</v>
          </cell>
          <cell r="D833" t="str">
            <v>Renewables Integration</v>
          </cell>
          <cell r="E833" t="str">
            <v>CAISO</v>
          </cell>
        </row>
        <row r="834">
          <cell r="C834" t="str">
            <v>Base</v>
          </cell>
          <cell r="D834" t="str">
            <v>Renewables Integration</v>
          </cell>
          <cell r="E834" t="str">
            <v>NYISO</v>
          </cell>
        </row>
        <row r="835">
          <cell r="C835" t="str">
            <v>Base</v>
          </cell>
          <cell r="D835" t="str">
            <v>Renewables Integration</v>
          </cell>
          <cell r="E835" t="str">
            <v>MISO</v>
          </cell>
        </row>
        <row r="836">
          <cell r="C836" t="str">
            <v>Base</v>
          </cell>
          <cell r="D836" t="str">
            <v>Renewables Integration</v>
          </cell>
          <cell r="E836" t="str">
            <v>SOUTHEAST</v>
          </cell>
        </row>
        <row r="837">
          <cell r="C837" t="str">
            <v>Base</v>
          </cell>
          <cell r="D837" t="str">
            <v>Renewables Integration</v>
          </cell>
          <cell r="E837" t="str">
            <v>SPP</v>
          </cell>
        </row>
        <row r="838">
          <cell r="C838" t="str">
            <v>Base</v>
          </cell>
          <cell r="D838" t="str">
            <v>Renewables Integration</v>
          </cell>
          <cell r="E838" t="str">
            <v>WECC (Non-CA)</v>
          </cell>
        </row>
        <row r="839">
          <cell r="C839" t="str">
            <v>Base</v>
          </cell>
          <cell r="D839" t="str">
            <v>Renewables Integration</v>
          </cell>
          <cell r="E839" t="str">
            <v>United Kingdom</v>
          </cell>
        </row>
        <row r="840">
          <cell r="C840" t="str">
            <v>Base</v>
          </cell>
          <cell r="D840" t="str">
            <v>Renewables Integration</v>
          </cell>
          <cell r="E840" t="str">
            <v>Australia</v>
          </cell>
        </row>
        <row r="841">
          <cell r="C841" t="str">
            <v>Base</v>
          </cell>
          <cell r="D841" t="str">
            <v>Renewables Integration</v>
          </cell>
          <cell r="E841" t="str">
            <v>Germany</v>
          </cell>
        </row>
        <row r="842">
          <cell r="C842" t="str">
            <v>Base</v>
          </cell>
          <cell r="D842" t="str">
            <v>Renewables Integration</v>
          </cell>
          <cell r="E842" t="str">
            <v>Japan</v>
          </cell>
        </row>
        <row r="843">
          <cell r="C843" t="str">
            <v>Base</v>
          </cell>
          <cell r="D843" t="str">
            <v>Renewables Integration</v>
          </cell>
          <cell r="E843" t="str">
            <v>Country A</v>
          </cell>
        </row>
        <row r="844">
          <cell r="C844" t="str">
            <v>Base</v>
          </cell>
          <cell r="D844" t="str">
            <v>Renewables Integration</v>
          </cell>
          <cell r="E844" t="str">
            <v>Country B</v>
          </cell>
        </row>
        <row r="845">
          <cell r="C845" t="str">
            <v>Base</v>
          </cell>
          <cell r="D845" t="str">
            <v>Renewables Integration</v>
          </cell>
          <cell r="E845" t="str">
            <v>Country C</v>
          </cell>
        </row>
        <row r="846">
          <cell r="C846" t="str">
            <v>Base</v>
          </cell>
          <cell r="D846" t="str">
            <v>Renewables Integration</v>
          </cell>
          <cell r="E846" t="str">
            <v>Country D</v>
          </cell>
        </row>
        <row r="847">
          <cell r="C847" t="str">
            <v>High</v>
          </cell>
          <cell r="D847" t="str">
            <v>Renewables Integration</v>
          </cell>
          <cell r="E847" t="str">
            <v>PJM</v>
          </cell>
        </row>
        <row r="848">
          <cell r="C848" t="str">
            <v>High</v>
          </cell>
          <cell r="D848" t="str">
            <v>Renewables Integration</v>
          </cell>
          <cell r="E848" t="str">
            <v>ISONE</v>
          </cell>
        </row>
        <row r="849">
          <cell r="C849" t="str">
            <v>High</v>
          </cell>
          <cell r="D849" t="str">
            <v>Renewables Integration</v>
          </cell>
          <cell r="E849" t="str">
            <v>ERCOT</v>
          </cell>
        </row>
        <row r="850">
          <cell r="C850" t="str">
            <v>High</v>
          </cell>
          <cell r="D850" t="str">
            <v>Renewables Integration</v>
          </cell>
          <cell r="E850" t="str">
            <v>CAISO</v>
          </cell>
        </row>
        <row r="851">
          <cell r="C851" t="str">
            <v>High</v>
          </cell>
          <cell r="D851" t="str">
            <v>Renewables Integration</v>
          </cell>
          <cell r="E851" t="str">
            <v>NYISO</v>
          </cell>
        </row>
        <row r="852">
          <cell r="C852" t="str">
            <v>High</v>
          </cell>
          <cell r="D852" t="str">
            <v>Renewables Integration</v>
          </cell>
          <cell r="E852" t="str">
            <v>MISO</v>
          </cell>
        </row>
        <row r="853">
          <cell r="C853" t="str">
            <v>High</v>
          </cell>
          <cell r="D853" t="str">
            <v>Renewables Integration</v>
          </cell>
          <cell r="E853" t="str">
            <v>SOUTHEAST</v>
          </cell>
        </row>
        <row r="854">
          <cell r="C854" t="str">
            <v>High</v>
          </cell>
          <cell r="D854" t="str">
            <v>Renewables Integration</v>
          </cell>
          <cell r="E854" t="str">
            <v>SPP</v>
          </cell>
        </row>
        <row r="855">
          <cell r="C855" t="str">
            <v>High</v>
          </cell>
          <cell r="D855" t="str">
            <v>Renewables Integration</v>
          </cell>
          <cell r="E855" t="str">
            <v>WECC (Non-CA)</v>
          </cell>
        </row>
        <row r="856">
          <cell r="C856" t="str">
            <v>High</v>
          </cell>
          <cell r="D856" t="str">
            <v>Renewables Integration</v>
          </cell>
          <cell r="E856" t="str">
            <v>United Kingdom</v>
          </cell>
        </row>
        <row r="857">
          <cell r="C857" t="str">
            <v>High</v>
          </cell>
          <cell r="D857" t="str">
            <v>Renewables Integration</v>
          </cell>
          <cell r="E857" t="str">
            <v>Australia</v>
          </cell>
        </row>
        <row r="858">
          <cell r="C858" t="str">
            <v>High</v>
          </cell>
          <cell r="D858" t="str">
            <v>Renewables Integration</v>
          </cell>
          <cell r="E858" t="str">
            <v>Germany</v>
          </cell>
        </row>
        <row r="859">
          <cell r="C859" t="str">
            <v>High</v>
          </cell>
          <cell r="D859" t="str">
            <v>Renewables Integration</v>
          </cell>
          <cell r="E859" t="str">
            <v>Japan</v>
          </cell>
        </row>
        <row r="860">
          <cell r="C860" t="str">
            <v>High</v>
          </cell>
          <cell r="D860" t="str">
            <v>Renewables Integration</v>
          </cell>
          <cell r="E860" t="str">
            <v>Country A</v>
          </cell>
        </row>
        <row r="861">
          <cell r="C861" t="str">
            <v>High</v>
          </cell>
          <cell r="D861" t="str">
            <v>Renewables Integration</v>
          </cell>
          <cell r="E861" t="str">
            <v>Country B</v>
          </cell>
        </row>
        <row r="862">
          <cell r="C862" t="str">
            <v>High</v>
          </cell>
          <cell r="D862" t="str">
            <v>Renewables Integration</v>
          </cell>
          <cell r="E862" t="str">
            <v>Country C</v>
          </cell>
        </row>
        <row r="863">
          <cell r="C863" t="str">
            <v>High</v>
          </cell>
          <cell r="D863" t="str">
            <v>Renewables Integration</v>
          </cell>
          <cell r="E863" t="str">
            <v>Country D</v>
          </cell>
        </row>
        <row r="864">
          <cell r="C864" t="str">
            <v>Low</v>
          </cell>
          <cell r="D864" t="str">
            <v>Renewables Integration</v>
          </cell>
          <cell r="E864" t="str">
            <v>PJM</v>
          </cell>
        </row>
        <row r="865">
          <cell r="C865" t="str">
            <v>Low</v>
          </cell>
          <cell r="D865" t="str">
            <v>Renewables Integration</v>
          </cell>
          <cell r="E865" t="str">
            <v>ISONE</v>
          </cell>
        </row>
        <row r="866">
          <cell r="C866" t="str">
            <v>Low</v>
          </cell>
          <cell r="D866" t="str">
            <v>Renewables Integration</v>
          </cell>
          <cell r="E866" t="str">
            <v>ERCOT</v>
          </cell>
        </row>
        <row r="867">
          <cell r="C867" t="str">
            <v>Low</v>
          </cell>
          <cell r="D867" t="str">
            <v>Renewables Integration</v>
          </cell>
          <cell r="E867" t="str">
            <v>CAISO</v>
          </cell>
        </row>
        <row r="868">
          <cell r="C868" t="str">
            <v>Low</v>
          </cell>
          <cell r="D868" t="str">
            <v>Renewables Integration</v>
          </cell>
          <cell r="E868" t="str">
            <v>NYISO</v>
          </cell>
        </row>
        <row r="869">
          <cell r="C869" t="str">
            <v>Low</v>
          </cell>
          <cell r="D869" t="str">
            <v>Renewables Integration</v>
          </cell>
          <cell r="E869" t="str">
            <v>MISO</v>
          </cell>
        </row>
        <row r="870">
          <cell r="C870" t="str">
            <v>Low</v>
          </cell>
          <cell r="D870" t="str">
            <v>Renewables Integration</v>
          </cell>
          <cell r="E870" t="str">
            <v>SOUTHEAST</v>
          </cell>
        </row>
        <row r="871">
          <cell r="C871" t="str">
            <v>Low</v>
          </cell>
          <cell r="D871" t="str">
            <v>Renewables Integration</v>
          </cell>
          <cell r="E871" t="str">
            <v>SPP</v>
          </cell>
        </row>
        <row r="872">
          <cell r="C872" t="str">
            <v>Low</v>
          </cell>
          <cell r="D872" t="str">
            <v>Renewables Integration</v>
          </cell>
          <cell r="E872" t="str">
            <v>WECC (Non-CA)</v>
          </cell>
        </row>
        <row r="873">
          <cell r="C873" t="str">
            <v>Low</v>
          </cell>
          <cell r="D873" t="str">
            <v>Renewables Integration</v>
          </cell>
          <cell r="E873" t="str">
            <v>United Kingdom</v>
          </cell>
        </row>
        <row r="874">
          <cell r="C874" t="str">
            <v>Low</v>
          </cell>
          <cell r="D874" t="str">
            <v>Renewables Integration</v>
          </cell>
          <cell r="E874" t="str">
            <v>Australia</v>
          </cell>
        </row>
        <row r="875">
          <cell r="C875" t="str">
            <v>Low</v>
          </cell>
          <cell r="D875" t="str">
            <v>Renewables Integration</v>
          </cell>
          <cell r="E875" t="str">
            <v>Germany</v>
          </cell>
        </row>
        <row r="876">
          <cell r="C876" t="str">
            <v>Low</v>
          </cell>
          <cell r="D876" t="str">
            <v>Renewables Integration</v>
          </cell>
          <cell r="E876" t="str">
            <v>Japan</v>
          </cell>
        </row>
        <row r="877">
          <cell r="C877" t="str">
            <v>Low</v>
          </cell>
          <cell r="D877" t="str">
            <v>Renewables Integration</v>
          </cell>
          <cell r="E877" t="str">
            <v>Country A</v>
          </cell>
        </row>
        <row r="878">
          <cell r="C878" t="str">
            <v>Low</v>
          </cell>
          <cell r="D878" t="str">
            <v>Renewables Integration</v>
          </cell>
          <cell r="E878" t="str">
            <v>Country B</v>
          </cell>
        </row>
        <row r="879">
          <cell r="C879" t="str">
            <v>Low</v>
          </cell>
          <cell r="D879" t="str">
            <v>Renewables Integration</v>
          </cell>
          <cell r="E879" t="str">
            <v>Country C</v>
          </cell>
        </row>
        <row r="880">
          <cell r="C880" t="str">
            <v>Low</v>
          </cell>
          <cell r="D880" t="str">
            <v>Renewables Integration</v>
          </cell>
          <cell r="E880" t="str">
            <v>Country D</v>
          </cell>
        </row>
        <row r="881">
          <cell r="C881" t="str">
            <v>Base</v>
          </cell>
          <cell r="D881" t="str">
            <v>C&amp;I Demand Mgmt.</v>
          </cell>
          <cell r="E881" t="str">
            <v>PJM</v>
          </cell>
        </row>
        <row r="882">
          <cell r="C882" t="str">
            <v>Base</v>
          </cell>
          <cell r="D882" t="str">
            <v>C&amp;I Demand Mgmt.</v>
          </cell>
          <cell r="E882" t="str">
            <v>ISONE</v>
          </cell>
        </row>
        <row r="883">
          <cell r="C883" t="str">
            <v>Base</v>
          </cell>
          <cell r="D883" t="str">
            <v>C&amp;I Demand Mgmt.</v>
          </cell>
          <cell r="E883" t="str">
            <v>ERCOT</v>
          </cell>
        </row>
        <row r="884">
          <cell r="C884" t="str">
            <v>Base</v>
          </cell>
          <cell r="D884" t="str">
            <v>C&amp;I Demand Mgmt.</v>
          </cell>
          <cell r="E884" t="str">
            <v>CAISO</v>
          </cell>
        </row>
        <row r="885">
          <cell r="C885" t="str">
            <v>Base</v>
          </cell>
          <cell r="D885" t="str">
            <v>C&amp;I Demand Mgmt.</v>
          </cell>
          <cell r="E885" t="str">
            <v>NYISO</v>
          </cell>
        </row>
        <row r="886">
          <cell r="C886" t="str">
            <v>Base</v>
          </cell>
          <cell r="D886" t="str">
            <v>C&amp;I Demand Mgmt.</v>
          </cell>
          <cell r="E886" t="str">
            <v>MISO</v>
          </cell>
        </row>
        <row r="887">
          <cell r="C887" t="str">
            <v>Base</v>
          </cell>
          <cell r="D887" t="str">
            <v>C&amp;I Demand Mgmt.</v>
          </cell>
          <cell r="E887" t="str">
            <v>SOUTHEAST</v>
          </cell>
        </row>
        <row r="888">
          <cell r="C888" t="str">
            <v>Base</v>
          </cell>
          <cell r="D888" t="str">
            <v>C&amp;I Demand Mgmt.</v>
          </cell>
          <cell r="E888" t="str">
            <v>SPP</v>
          </cell>
        </row>
        <row r="889">
          <cell r="C889" t="str">
            <v>Base</v>
          </cell>
          <cell r="D889" t="str">
            <v>C&amp;I Demand Mgmt.</v>
          </cell>
          <cell r="E889" t="str">
            <v>WECC (Non-CA)</v>
          </cell>
        </row>
        <row r="890">
          <cell r="C890" t="str">
            <v>Base</v>
          </cell>
          <cell r="D890" t="str">
            <v>C&amp;I Demand Mgmt.</v>
          </cell>
          <cell r="E890" t="str">
            <v>United Kingdom</v>
          </cell>
        </row>
        <row r="891">
          <cell r="C891" t="str">
            <v>Base</v>
          </cell>
          <cell r="D891" t="str">
            <v>C&amp;I Demand Mgmt.</v>
          </cell>
          <cell r="E891" t="str">
            <v>Australia</v>
          </cell>
        </row>
        <row r="892">
          <cell r="C892" t="str">
            <v>Base</v>
          </cell>
          <cell r="D892" t="str">
            <v>C&amp;I Demand Mgmt.</v>
          </cell>
          <cell r="E892" t="str">
            <v>Germany</v>
          </cell>
        </row>
        <row r="893">
          <cell r="C893" t="str">
            <v>Base</v>
          </cell>
          <cell r="D893" t="str">
            <v>C&amp;I Demand Mgmt.</v>
          </cell>
          <cell r="E893" t="str">
            <v>Japan</v>
          </cell>
        </row>
        <row r="894">
          <cell r="C894" t="str">
            <v>Base</v>
          </cell>
          <cell r="D894" t="str">
            <v>C&amp;I Demand Mgmt.</v>
          </cell>
          <cell r="E894" t="str">
            <v>Country A</v>
          </cell>
        </row>
        <row r="895">
          <cell r="C895" t="str">
            <v>Base</v>
          </cell>
          <cell r="D895" t="str">
            <v>C&amp;I Demand Mgmt.</v>
          </cell>
          <cell r="E895" t="str">
            <v>Country B</v>
          </cell>
        </row>
        <row r="896">
          <cell r="C896" t="str">
            <v>Base</v>
          </cell>
          <cell r="D896" t="str">
            <v>C&amp;I Demand Mgmt.</v>
          </cell>
          <cell r="E896" t="str">
            <v>Country C</v>
          </cell>
        </row>
        <row r="897">
          <cell r="C897" t="str">
            <v>Base</v>
          </cell>
          <cell r="D897" t="str">
            <v>C&amp;I Demand Mgmt.</v>
          </cell>
          <cell r="E897" t="str">
            <v>Country D</v>
          </cell>
        </row>
        <row r="898">
          <cell r="C898" t="str">
            <v>High</v>
          </cell>
          <cell r="D898" t="str">
            <v>C&amp;I Demand Mgmt.</v>
          </cell>
          <cell r="E898" t="str">
            <v>PJM</v>
          </cell>
        </row>
        <row r="899">
          <cell r="C899" t="str">
            <v>High</v>
          </cell>
          <cell r="D899" t="str">
            <v>C&amp;I Demand Mgmt.</v>
          </cell>
          <cell r="E899" t="str">
            <v>ISONE</v>
          </cell>
        </row>
        <row r="900">
          <cell r="C900" t="str">
            <v>High</v>
          </cell>
          <cell r="D900" t="str">
            <v>C&amp;I Demand Mgmt.</v>
          </cell>
          <cell r="E900" t="str">
            <v>ERCOT</v>
          </cell>
        </row>
        <row r="901">
          <cell r="C901" t="str">
            <v>High</v>
          </cell>
          <cell r="D901" t="str">
            <v>C&amp;I Demand Mgmt.</v>
          </cell>
          <cell r="E901" t="str">
            <v>CAISO</v>
          </cell>
        </row>
        <row r="902">
          <cell r="C902" t="str">
            <v>High</v>
          </cell>
          <cell r="D902" t="str">
            <v>C&amp;I Demand Mgmt.</v>
          </cell>
          <cell r="E902" t="str">
            <v>NYISO</v>
          </cell>
        </row>
        <row r="903">
          <cell r="C903" t="str">
            <v>High</v>
          </cell>
          <cell r="D903" t="str">
            <v>C&amp;I Demand Mgmt.</v>
          </cell>
          <cell r="E903" t="str">
            <v>MISO</v>
          </cell>
        </row>
        <row r="904">
          <cell r="C904" t="str">
            <v>High</v>
          </cell>
          <cell r="D904" t="str">
            <v>C&amp;I Demand Mgmt.</v>
          </cell>
          <cell r="E904" t="str">
            <v>SOUTHEAST</v>
          </cell>
        </row>
        <row r="905">
          <cell r="C905" t="str">
            <v>High</v>
          </cell>
          <cell r="D905" t="str">
            <v>C&amp;I Demand Mgmt.</v>
          </cell>
          <cell r="E905" t="str">
            <v>SPP</v>
          </cell>
        </row>
        <row r="906">
          <cell r="C906" t="str">
            <v>High</v>
          </cell>
          <cell r="D906" t="str">
            <v>C&amp;I Demand Mgmt.</v>
          </cell>
          <cell r="E906" t="str">
            <v>WECC (Non-CA)</v>
          </cell>
        </row>
        <row r="907">
          <cell r="C907" t="str">
            <v>High</v>
          </cell>
          <cell r="D907" t="str">
            <v>C&amp;I Demand Mgmt.</v>
          </cell>
          <cell r="E907" t="str">
            <v>United Kingdom</v>
          </cell>
        </row>
        <row r="908">
          <cell r="C908" t="str">
            <v>High</v>
          </cell>
          <cell r="D908" t="str">
            <v>C&amp;I Demand Mgmt.</v>
          </cell>
          <cell r="E908" t="str">
            <v>Australia</v>
          </cell>
        </row>
        <row r="909">
          <cell r="C909" t="str">
            <v>High</v>
          </cell>
          <cell r="D909" t="str">
            <v>C&amp;I Demand Mgmt.</v>
          </cell>
          <cell r="E909" t="str">
            <v>Germany</v>
          </cell>
        </row>
        <row r="910">
          <cell r="C910" t="str">
            <v>High</v>
          </cell>
          <cell r="D910" t="str">
            <v>C&amp;I Demand Mgmt.</v>
          </cell>
          <cell r="E910" t="str">
            <v>Japan</v>
          </cell>
        </row>
        <row r="911">
          <cell r="C911" t="str">
            <v>High</v>
          </cell>
          <cell r="D911" t="str">
            <v>C&amp;I Demand Mgmt.</v>
          </cell>
          <cell r="E911" t="str">
            <v>Country A</v>
          </cell>
        </row>
        <row r="912">
          <cell r="C912" t="str">
            <v>High</v>
          </cell>
          <cell r="D912" t="str">
            <v>C&amp;I Demand Mgmt.</v>
          </cell>
          <cell r="E912" t="str">
            <v>Country B</v>
          </cell>
        </row>
        <row r="913">
          <cell r="C913" t="str">
            <v>High</v>
          </cell>
          <cell r="D913" t="str">
            <v>C&amp;I Demand Mgmt.</v>
          </cell>
          <cell r="E913" t="str">
            <v>Country C</v>
          </cell>
        </row>
        <row r="914">
          <cell r="C914" t="str">
            <v>High</v>
          </cell>
          <cell r="D914" t="str">
            <v>C&amp;I Demand Mgmt.</v>
          </cell>
          <cell r="E914" t="str">
            <v>Country D</v>
          </cell>
        </row>
        <row r="915">
          <cell r="C915" t="str">
            <v>Low</v>
          </cell>
          <cell r="D915" t="str">
            <v>C&amp;I Demand Mgmt.</v>
          </cell>
          <cell r="E915" t="str">
            <v>PJM</v>
          </cell>
        </row>
        <row r="916">
          <cell r="C916" t="str">
            <v>Low</v>
          </cell>
          <cell r="D916" t="str">
            <v>C&amp;I Demand Mgmt.</v>
          </cell>
          <cell r="E916" t="str">
            <v>ISONE</v>
          </cell>
        </row>
        <row r="917">
          <cell r="C917" t="str">
            <v>Low</v>
          </cell>
          <cell r="D917" t="str">
            <v>C&amp;I Demand Mgmt.</v>
          </cell>
          <cell r="E917" t="str">
            <v>ERCOT</v>
          </cell>
        </row>
        <row r="918">
          <cell r="C918" t="str">
            <v>Low</v>
          </cell>
          <cell r="D918" t="str">
            <v>C&amp;I Demand Mgmt.</v>
          </cell>
          <cell r="E918" t="str">
            <v>CAISO</v>
          </cell>
        </row>
        <row r="919">
          <cell r="C919" t="str">
            <v>Low</v>
          </cell>
          <cell r="D919" t="str">
            <v>C&amp;I Demand Mgmt.</v>
          </cell>
          <cell r="E919" t="str">
            <v>NYISO</v>
          </cell>
        </row>
        <row r="920">
          <cell r="C920" t="str">
            <v>Low</v>
          </cell>
          <cell r="D920" t="str">
            <v>C&amp;I Demand Mgmt.</v>
          </cell>
          <cell r="E920" t="str">
            <v>MISO</v>
          </cell>
        </row>
        <row r="921">
          <cell r="C921" t="str">
            <v>Low</v>
          </cell>
          <cell r="D921" t="str">
            <v>C&amp;I Demand Mgmt.</v>
          </cell>
          <cell r="E921" t="str">
            <v>SOUTHEAST</v>
          </cell>
        </row>
        <row r="922">
          <cell r="C922" t="str">
            <v>Low</v>
          </cell>
          <cell r="D922" t="str">
            <v>C&amp;I Demand Mgmt.</v>
          </cell>
          <cell r="E922" t="str">
            <v>SPP</v>
          </cell>
        </row>
        <row r="923">
          <cell r="C923" t="str">
            <v>Low</v>
          </cell>
          <cell r="D923" t="str">
            <v>C&amp;I Demand Mgmt.</v>
          </cell>
          <cell r="E923" t="str">
            <v>WECC (Non-CA)</v>
          </cell>
        </row>
        <row r="924">
          <cell r="C924" t="str">
            <v>Low</v>
          </cell>
          <cell r="D924" t="str">
            <v>C&amp;I Demand Mgmt.</v>
          </cell>
          <cell r="E924" t="str">
            <v>United Kingdom</v>
          </cell>
        </row>
        <row r="925">
          <cell r="C925" t="str">
            <v>Low</v>
          </cell>
          <cell r="D925" t="str">
            <v>C&amp;I Demand Mgmt.</v>
          </cell>
          <cell r="E925" t="str">
            <v>Australia</v>
          </cell>
        </row>
        <row r="926">
          <cell r="C926" t="str">
            <v>Low</v>
          </cell>
          <cell r="D926" t="str">
            <v>C&amp;I Demand Mgmt.</v>
          </cell>
          <cell r="E926" t="str">
            <v>Germany</v>
          </cell>
        </row>
        <row r="927">
          <cell r="C927" t="str">
            <v>Low</v>
          </cell>
          <cell r="D927" t="str">
            <v>C&amp;I Demand Mgmt.</v>
          </cell>
          <cell r="E927" t="str">
            <v>Japan</v>
          </cell>
        </row>
        <row r="928">
          <cell r="C928" t="str">
            <v>Low</v>
          </cell>
          <cell r="D928" t="str">
            <v>C&amp;I Demand Mgmt.</v>
          </cell>
          <cell r="E928" t="str">
            <v>Country A</v>
          </cell>
        </row>
        <row r="929">
          <cell r="C929" t="str">
            <v>Low</v>
          </cell>
          <cell r="D929" t="str">
            <v>C&amp;I Demand Mgmt.</v>
          </cell>
          <cell r="E929" t="str">
            <v>Country B</v>
          </cell>
        </row>
        <row r="930">
          <cell r="C930" t="str">
            <v>Low</v>
          </cell>
          <cell r="D930" t="str">
            <v>C&amp;I Demand Mgmt.</v>
          </cell>
          <cell r="E930" t="str">
            <v>Country C</v>
          </cell>
        </row>
        <row r="931">
          <cell r="C931" t="str">
            <v>Low</v>
          </cell>
          <cell r="D931" t="str">
            <v>C&amp;I Demand Mgmt.</v>
          </cell>
          <cell r="E931" t="str">
            <v>Country D</v>
          </cell>
        </row>
        <row r="932">
          <cell r="C932" t="str">
            <v>Base</v>
          </cell>
          <cell r="D932" t="str">
            <v>Peaker Replacement</v>
          </cell>
          <cell r="E932" t="str">
            <v>PJM</v>
          </cell>
        </row>
        <row r="933">
          <cell r="C933" t="str">
            <v>Base</v>
          </cell>
          <cell r="D933" t="str">
            <v>Peaker Replacement</v>
          </cell>
          <cell r="E933" t="str">
            <v>ISONE</v>
          </cell>
        </row>
        <row r="934">
          <cell r="C934" t="str">
            <v>Base</v>
          </cell>
          <cell r="D934" t="str">
            <v>Peaker Replacement</v>
          </cell>
          <cell r="E934" t="str">
            <v>ERCOT</v>
          </cell>
        </row>
        <row r="935">
          <cell r="C935" t="str">
            <v>Base</v>
          </cell>
          <cell r="D935" t="str">
            <v>Peaker Replacement</v>
          </cell>
          <cell r="E935" t="str">
            <v>CAISO</v>
          </cell>
        </row>
        <row r="936">
          <cell r="C936" t="str">
            <v>Base</v>
          </cell>
          <cell r="D936" t="str">
            <v>Peaker Replacement</v>
          </cell>
          <cell r="E936" t="str">
            <v>NYISO</v>
          </cell>
        </row>
        <row r="937">
          <cell r="C937" t="str">
            <v>Base</v>
          </cell>
          <cell r="D937" t="str">
            <v>Peaker Replacement</v>
          </cell>
          <cell r="E937" t="str">
            <v>MISO</v>
          </cell>
        </row>
        <row r="938">
          <cell r="C938" t="str">
            <v>Base</v>
          </cell>
          <cell r="D938" t="str">
            <v>Peaker Replacement</v>
          </cell>
          <cell r="E938" t="str">
            <v>SOUTHEAST</v>
          </cell>
        </row>
        <row r="939">
          <cell r="C939" t="str">
            <v>Base</v>
          </cell>
          <cell r="D939" t="str">
            <v>Peaker Replacement</v>
          </cell>
          <cell r="E939" t="str">
            <v>SPP</v>
          </cell>
        </row>
        <row r="940">
          <cell r="C940" t="str">
            <v>Base</v>
          </cell>
          <cell r="D940" t="str">
            <v>Peaker Replacement</v>
          </cell>
          <cell r="E940" t="str">
            <v>WECC (Non-CA)</v>
          </cell>
        </row>
        <row r="941">
          <cell r="C941" t="str">
            <v>Base</v>
          </cell>
          <cell r="D941" t="str">
            <v>Peaker Replacement</v>
          </cell>
          <cell r="E941" t="str">
            <v>United Kingdom</v>
          </cell>
        </row>
        <row r="942">
          <cell r="C942" t="str">
            <v>Base</v>
          </cell>
          <cell r="D942" t="str">
            <v>Peaker Replacement</v>
          </cell>
          <cell r="E942" t="str">
            <v>Australia</v>
          </cell>
        </row>
        <row r="943">
          <cell r="C943" t="str">
            <v>Base</v>
          </cell>
          <cell r="D943" t="str">
            <v>Peaker Replacement</v>
          </cell>
          <cell r="E943" t="str">
            <v>Germany</v>
          </cell>
        </row>
        <row r="944">
          <cell r="C944" t="str">
            <v>Base</v>
          </cell>
          <cell r="D944" t="str">
            <v>Peaker Replacement</v>
          </cell>
          <cell r="E944" t="str">
            <v>Japan</v>
          </cell>
        </row>
        <row r="945">
          <cell r="C945" t="str">
            <v>Base</v>
          </cell>
          <cell r="D945" t="str">
            <v>Peaker Replacement</v>
          </cell>
          <cell r="E945" t="str">
            <v>Country A</v>
          </cell>
        </row>
        <row r="946">
          <cell r="C946" t="str">
            <v>Base</v>
          </cell>
          <cell r="D946" t="str">
            <v>Peaker Replacement</v>
          </cell>
          <cell r="E946" t="str">
            <v>Country B</v>
          </cell>
        </row>
        <row r="947">
          <cell r="C947" t="str">
            <v>Base</v>
          </cell>
          <cell r="D947" t="str">
            <v>Peaker Replacement</v>
          </cell>
          <cell r="E947" t="str">
            <v>Country C</v>
          </cell>
        </row>
        <row r="948">
          <cell r="C948" t="str">
            <v>Base</v>
          </cell>
          <cell r="D948" t="str">
            <v>Peaker Replacement</v>
          </cell>
          <cell r="E948" t="str">
            <v>Country D</v>
          </cell>
        </row>
        <row r="949">
          <cell r="C949" t="str">
            <v>High</v>
          </cell>
          <cell r="D949" t="str">
            <v>Peaker Replacement</v>
          </cell>
          <cell r="E949" t="str">
            <v>PJM</v>
          </cell>
        </row>
        <row r="950">
          <cell r="C950" t="str">
            <v>High</v>
          </cell>
          <cell r="D950" t="str">
            <v>Peaker Replacement</v>
          </cell>
          <cell r="E950" t="str">
            <v>ISONE</v>
          </cell>
        </row>
        <row r="951">
          <cell r="C951" t="str">
            <v>High</v>
          </cell>
          <cell r="D951" t="str">
            <v>Peaker Replacement</v>
          </cell>
          <cell r="E951" t="str">
            <v>ERCOT</v>
          </cell>
        </row>
        <row r="952">
          <cell r="C952" t="str">
            <v>High</v>
          </cell>
          <cell r="D952" t="str">
            <v>Peaker Replacement</v>
          </cell>
          <cell r="E952" t="str">
            <v>CAISO</v>
          </cell>
        </row>
        <row r="953">
          <cell r="C953" t="str">
            <v>High</v>
          </cell>
          <cell r="D953" t="str">
            <v>Peaker Replacement</v>
          </cell>
          <cell r="E953" t="str">
            <v>NYISO</v>
          </cell>
        </row>
        <row r="954">
          <cell r="C954" t="str">
            <v>High</v>
          </cell>
          <cell r="D954" t="str">
            <v>Peaker Replacement</v>
          </cell>
          <cell r="E954" t="str">
            <v>MISO</v>
          </cell>
        </row>
        <row r="955">
          <cell r="C955" t="str">
            <v>High</v>
          </cell>
          <cell r="D955" t="str">
            <v>Peaker Replacement</v>
          </cell>
          <cell r="E955" t="str">
            <v>SOUTHEAST</v>
          </cell>
        </row>
        <row r="956">
          <cell r="C956" t="str">
            <v>High</v>
          </cell>
          <cell r="D956" t="str">
            <v>Peaker Replacement</v>
          </cell>
          <cell r="E956" t="str">
            <v>SPP</v>
          </cell>
        </row>
        <row r="957">
          <cell r="C957" t="str">
            <v>High</v>
          </cell>
          <cell r="D957" t="str">
            <v>Peaker Replacement</v>
          </cell>
          <cell r="E957" t="str">
            <v>WECC (Non-CA)</v>
          </cell>
        </row>
        <row r="958">
          <cell r="C958" t="str">
            <v>High</v>
          </cell>
          <cell r="D958" t="str">
            <v>Peaker Replacement</v>
          </cell>
          <cell r="E958" t="str">
            <v>United Kingdom</v>
          </cell>
        </row>
        <row r="959">
          <cell r="C959" t="str">
            <v>High</v>
          </cell>
          <cell r="D959" t="str">
            <v>Peaker Replacement</v>
          </cell>
          <cell r="E959" t="str">
            <v>Australia</v>
          </cell>
        </row>
        <row r="960">
          <cell r="C960" t="str">
            <v>High</v>
          </cell>
          <cell r="D960" t="str">
            <v>Peaker Replacement</v>
          </cell>
          <cell r="E960" t="str">
            <v>Germany</v>
          </cell>
        </row>
        <row r="961">
          <cell r="C961" t="str">
            <v>High</v>
          </cell>
          <cell r="D961" t="str">
            <v>Peaker Replacement</v>
          </cell>
          <cell r="E961" t="str">
            <v>Japan</v>
          </cell>
        </row>
        <row r="962">
          <cell r="C962" t="str">
            <v>High</v>
          </cell>
          <cell r="D962" t="str">
            <v>Peaker Replacement</v>
          </cell>
          <cell r="E962" t="str">
            <v>Country A</v>
          </cell>
        </row>
        <row r="963">
          <cell r="C963" t="str">
            <v>High</v>
          </cell>
          <cell r="D963" t="str">
            <v>Peaker Replacement</v>
          </cell>
          <cell r="E963" t="str">
            <v>Country B</v>
          </cell>
        </row>
        <row r="964">
          <cell r="C964" t="str">
            <v>High</v>
          </cell>
          <cell r="D964" t="str">
            <v>Peaker Replacement</v>
          </cell>
          <cell r="E964" t="str">
            <v>Country C</v>
          </cell>
        </row>
        <row r="965">
          <cell r="C965" t="str">
            <v>High</v>
          </cell>
          <cell r="D965" t="str">
            <v>Peaker Replacement</v>
          </cell>
          <cell r="E965" t="str">
            <v>Country D</v>
          </cell>
        </row>
        <row r="966">
          <cell r="C966" t="str">
            <v>Low</v>
          </cell>
          <cell r="D966" t="str">
            <v>Peaker Replacement</v>
          </cell>
          <cell r="E966" t="str">
            <v>PJM</v>
          </cell>
        </row>
        <row r="967">
          <cell r="C967" t="str">
            <v>Low</v>
          </cell>
          <cell r="D967" t="str">
            <v>Peaker Replacement</v>
          </cell>
          <cell r="E967" t="str">
            <v>ISONE</v>
          </cell>
        </row>
        <row r="968">
          <cell r="C968" t="str">
            <v>Low</v>
          </cell>
          <cell r="D968" t="str">
            <v>Peaker Replacement</v>
          </cell>
          <cell r="E968" t="str">
            <v>ERCOT</v>
          </cell>
        </row>
        <row r="969">
          <cell r="C969" t="str">
            <v>Low</v>
          </cell>
          <cell r="D969" t="str">
            <v>Peaker Replacement</v>
          </cell>
          <cell r="E969" t="str">
            <v>CAISO</v>
          </cell>
        </row>
        <row r="970">
          <cell r="C970" t="str">
            <v>Low</v>
          </cell>
          <cell r="D970" t="str">
            <v>Peaker Replacement</v>
          </cell>
          <cell r="E970" t="str">
            <v>NYISO</v>
          </cell>
        </row>
        <row r="971">
          <cell r="C971" t="str">
            <v>Low</v>
          </cell>
          <cell r="D971" t="str">
            <v>Peaker Replacement</v>
          </cell>
          <cell r="E971" t="str">
            <v>MISO</v>
          </cell>
        </row>
        <row r="972">
          <cell r="C972" t="str">
            <v>Low</v>
          </cell>
          <cell r="D972" t="str">
            <v>Peaker Replacement</v>
          </cell>
          <cell r="E972" t="str">
            <v>SOUTHEAST</v>
          </cell>
        </row>
        <row r="973">
          <cell r="C973" t="str">
            <v>Low</v>
          </cell>
          <cell r="D973" t="str">
            <v>Peaker Replacement</v>
          </cell>
          <cell r="E973" t="str">
            <v>SPP</v>
          </cell>
        </row>
        <row r="974">
          <cell r="C974" t="str">
            <v>Low</v>
          </cell>
          <cell r="D974" t="str">
            <v>Peaker Replacement</v>
          </cell>
          <cell r="E974" t="str">
            <v>WECC (Non-CA)</v>
          </cell>
        </row>
        <row r="975">
          <cell r="C975" t="str">
            <v>Low</v>
          </cell>
          <cell r="D975" t="str">
            <v>Peaker Replacement</v>
          </cell>
          <cell r="E975" t="str">
            <v>United Kingdom</v>
          </cell>
        </row>
        <row r="976">
          <cell r="C976" t="str">
            <v>Low</v>
          </cell>
          <cell r="D976" t="str">
            <v>Peaker Replacement</v>
          </cell>
          <cell r="E976" t="str">
            <v>Australia</v>
          </cell>
        </row>
        <row r="977">
          <cell r="C977" t="str">
            <v>Low</v>
          </cell>
          <cell r="D977" t="str">
            <v>Peaker Replacement</v>
          </cell>
          <cell r="E977" t="str">
            <v>Germany</v>
          </cell>
        </row>
        <row r="978">
          <cell r="C978" t="str">
            <v>Low</v>
          </cell>
          <cell r="D978" t="str">
            <v>Peaker Replacement</v>
          </cell>
          <cell r="E978" t="str">
            <v>Japan</v>
          </cell>
        </row>
        <row r="979">
          <cell r="C979" t="str">
            <v>Low</v>
          </cell>
          <cell r="D979" t="str">
            <v>Peaker Replacement</v>
          </cell>
          <cell r="E979" t="str">
            <v>Country A</v>
          </cell>
        </row>
        <row r="980">
          <cell r="C980" t="str">
            <v>Low</v>
          </cell>
          <cell r="D980" t="str">
            <v>Peaker Replacement</v>
          </cell>
          <cell r="E980" t="str">
            <v>Country B</v>
          </cell>
        </row>
        <row r="981">
          <cell r="C981" t="str">
            <v>Low</v>
          </cell>
          <cell r="D981" t="str">
            <v>Peaker Replacement</v>
          </cell>
          <cell r="E981" t="str">
            <v>Country C</v>
          </cell>
        </row>
        <row r="982">
          <cell r="C982" t="str">
            <v>Low</v>
          </cell>
          <cell r="D982" t="str">
            <v>Peaker Replacement</v>
          </cell>
          <cell r="E982" t="str">
            <v>Country D</v>
          </cell>
        </row>
        <row r="983">
          <cell r="C983" t="str">
            <v>Base</v>
          </cell>
          <cell r="D983" t="str">
            <v>Renewables Integration</v>
          </cell>
          <cell r="E983" t="str">
            <v>PJM</v>
          </cell>
        </row>
        <row r="984">
          <cell r="C984" t="str">
            <v>Base</v>
          </cell>
          <cell r="D984" t="str">
            <v>Renewables Integration</v>
          </cell>
          <cell r="E984" t="str">
            <v>ISONE</v>
          </cell>
        </row>
        <row r="985">
          <cell r="C985" t="str">
            <v>Base</v>
          </cell>
          <cell r="D985" t="str">
            <v>Renewables Integration</v>
          </cell>
          <cell r="E985" t="str">
            <v>ERCOT</v>
          </cell>
        </row>
        <row r="986">
          <cell r="C986" t="str">
            <v>Base</v>
          </cell>
          <cell r="D986" t="str">
            <v>Renewables Integration</v>
          </cell>
          <cell r="E986" t="str">
            <v>CAISO</v>
          </cell>
        </row>
        <row r="987">
          <cell r="C987" t="str">
            <v>Base</v>
          </cell>
          <cell r="D987" t="str">
            <v>Renewables Integration</v>
          </cell>
          <cell r="E987" t="str">
            <v>NYISO</v>
          </cell>
        </row>
        <row r="988">
          <cell r="C988" t="str">
            <v>Base</v>
          </cell>
          <cell r="D988" t="str">
            <v>Renewables Integration</v>
          </cell>
          <cell r="E988" t="str">
            <v>MISO</v>
          </cell>
        </row>
        <row r="989">
          <cell r="C989" t="str">
            <v>Base</v>
          </cell>
          <cell r="D989" t="str">
            <v>Renewables Integration</v>
          </cell>
          <cell r="E989" t="str">
            <v>SOUTHEAST</v>
          </cell>
        </row>
        <row r="990">
          <cell r="C990" t="str">
            <v>Base</v>
          </cell>
          <cell r="D990" t="str">
            <v>Renewables Integration</v>
          </cell>
          <cell r="E990" t="str">
            <v>SPP</v>
          </cell>
        </row>
        <row r="991">
          <cell r="C991" t="str">
            <v>Base</v>
          </cell>
          <cell r="D991" t="str">
            <v>Renewables Integration</v>
          </cell>
          <cell r="E991" t="str">
            <v>WECC (Non-CA)</v>
          </cell>
        </row>
        <row r="992">
          <cell r="C992" t="str">
            <v>Base</v>
          </cell>
          <cell r="D992" t="str">
            <v>Renewables Integration</v>
          </cell>
          <cell r="E992" t="str">
            <v>United Kingdom</v>
          </cell>
        </row>
        <row r="993">
          <cell r="C993" t="str">
            <v>Base</v>
          </cell>
          <cell r="D993" t="str">
            <v>Renewables Integration</v>
          </cell>
          <cell r="E993" t="str">
            <v>Australia</v>
          </cell>
        </row>
        <row r="994">
          <cell r="C994" t="str">
            <v>Base</v>
          </cell>
          <cell r="D994" t="str">
            <v>Renewables Integration</v>
          </cell>
          <cell r="E994" t="str">
            <v>Germany</v>
          </cell>
        </row>
        <row r="995">
          <cell r="C995" t="str">
            <v>Base</v>
          </cell>
          <cell r="D995" t="str">
            <v>Renewables Integration</v>
          </cell>
          <cell r="E995" t="str">
            <v>Japan</v>
          </cell>
        </row>
        <row r="996">
          <cell r="C996" t="str">
            <v>Base</v>
          </cell>
          <cell r="D996" t="str">
            <v>Renewables Integration</v>
          </cell>
          <cell r="E996" t="str">
            <v>Country A</v>
          </cell>
        </row>
        <row r="997">
          <cell r="C997" t="str">
            <v>Base</v>
          </cell>
          <cell r="D997" t="str">
            <v>Renewables Integration</v>
          </cell>
          <cell r="E997" t="str">
            <v>Country B</v>
          </cell>
        </row>
        <row r="998">
          <cell r="C998" t="str">
            <v>Base</v>
          </cell>
          <cell r="D998" t="str">
            <v>Renewables Integration</v>
          </cell>
          <cell r="E998" t="str">
            <v>Country C</v>
          </cell>
        </row>
        <row r="999">
          <cell r="C999" t="str">
            <v>Base</v>
          </cell>
          <cell r="D999" t="str">
            <v>Renewables Integration</v>
          </cell>
          <cell r="E999" t="str">
            <v>Country D</v>
          </cell>
        </row>
        <row r="1000">
          <cell r="C1000" t="str">
            <v>High</v>
          </cell>
          <cell r="D1000" t="str">
            <v>Renewables Integration</v>
          </cell>
          <cell r="E1000" t="str">
            <v>PJM</v>
          </cell>
        </row>
        <row r="1001">
          <cell r="C1001" t="str">
            <v>High</v>
          </cell>
          <cell r="D1001" t="str">
            <v>Renewables Integration</v>
          </cell>
          <cell r="E1001" t="str">
            <v>ISONE</v>
          </cell>
        </row>
        <row r="1002">
          <cell r="C1002" t="str">
            <v>High</v>
          </cell>
          <cell r="D1002" t="str">
            <v>Renewables Integration</v>
          </cell>
          <cell r="E1002" t="str">
            <v>ERCOT</v>
          </cell>
        </row>
        <row r="1003">
          <cell r="C1003" t="str">
            <v>High</v>
          </cell>
          <cell r="D1003" t="str">
            <v>Renewables Integration</v>
          </cell>
          <cell r="E1003" t="str">
            <v>CAISO</v>
          </cell>
        </row>
        <row r="1004">
          <cell r="C1004" t="str">
            <v>High</v>
          </cell>
          <cell r="D1004" t="str">
            <v>Renewables Integration</v>
          </cell>
          <cell r="E1004" t="str">
            <v>NYISO</v>
          </cell>
        </row>
        <row r="1005">
          <cell r="C1005" t="str">
            <v>High</v>
          </cell>
          <cell r="D1005" t="str">
            <v>Renewables Integration</v>
          </cell>
          <cell r="E1005" t="str">
            <v>MISO</v>
          </cell>
        </row>
        <row r="1006">
          <cell r="C1006" t="str">
            <v>High</v>
          </cell>
          <cell r="D1006" t="str">
            <v>Renewables Integration</v>
          </cell>
          <cell r="E1006" t="str">
            <v>SOUTHEAST</v>
          </cell>
        </row>
        <row r="1007">
          <cell r="C1007" t="str">
            <v>High</v>
          </cell>
          <cell r="D1007" t="str">
            <v>Renewables Integration</v>
          </cell>
          <cell r="E1007" t="str">
            <v>SPP</v>
          </cell>
        </row>
        <row r="1008">
          <cell r="C1008" t="str">
            <v>High</v>
          </cell>
          <cell r="D1008" t="str">
            <v>Renewables Integration</v>
          </cell>
          <cell r="E1008" t="str">
            <v>WECC (Non-CA)</v>
          </cell>
        </row>
        <row r="1009">
          <cell r="C1009" t="str">
            <v>High</v>
          </cell>
          <cell r="D1009" t="str">
            <v>Renewables Integration</v>
          </cell>
          <cell r="E1009" t="str">
            <v>United Kingdom</v>
          </cell>
        </row>
        <row r="1010">
          <cell r="C1010" t="str">
            <v>High</v>
          </cell>
          <cell r="D1010" t="str">
            <v>Renewables Integration</v>
          </cell>
          <cell r="E1010" t="str">
            <v>Australia</v>
          </cell>
        </row>
        <row r="1011">
          <cell r="C1011" t="str">
            <v>High</v>
          </cell>
          <cell r="D1011" t="str">
            <v>Renewables Integration</v>
          </cell>
          <cell r="E1011" t="str">
            <v>Germany</v>
          </cell>
        </row>
        <row r="1012">
          <cell r="C1012" t="str">
            <v>High</v>
          </cell>
          <cell r="D1012" t="str">
            <v>Renewables Integration</v>
          </cell>
          <cell r="E1012" t="str">
            <v>Japan</v>
          </cell>
        </row>
        <row r="1013">
          <cell r="C1013" t="str">
            <v>High</v>
          </cell>
          <cell r="D1013" t="str">
            <v>Renewables Integration</v>
          </cell>
          <cell r="E1013" t="str">
            <v>Country A</v>
          </cell>
        </row>
        <row r="1014">
          <cell r="C1014" t="str">
            <v>High</v>
          </cell>
          <cell r="D1014" t="str">
            <v>Renewables Integration</v>
          </cell>
          <cell r="E1014" t="str">
            <v>Country B</v>
          </cell>
        </row>
        <row r="1015">
          <cell r="C1015" t="str">
            <v>High</v>
          </cell>
          <cell r="D1015" t="str">
            <v>Renewables Integration</v>
          </cell>
          <cell r="E1015" t="str">
            <v>Country C</v>
          </cell>
        </row>
        <row r="1016">
          <cell r="C1016" t="str">
            <v>High</v>
          </cell>
          <cell r="D1016" t="str">
            <v>Renewables Integration</v>
          </cell>
          <cell r="E1016" t="str">
            <v>Country D</v>
          </cell>
        </row>
        <row r="1017">
          <cell r="C1017" t="str">
            <v>Low</v>
          </cell>
          <cell r="D1017" t="str">
            <v>Renewables Integration</v>
          </cell>
          <cell r="E1017" t="str">
            <v>PJM</v>
          </cell>
        </row>
        <row r="1018">
          <cell r="C1018" t="str">
            <v>Low</v>
          </cell>
          <cell r="D1018" t="str">
            <v>Renewables Integration</v>
          </cell>
          <cell r="E1018" t="str">
            <v>ISONE</v>
          </cell>
        </row>
        <row r="1019">
          <cell r="C1019" t="str">
            <v>Low</v>
          </cell>
          <cell r="D1019" t="str">
            <v>Renewables Integration</v>
          </cell>
          <cell r="E1019" t="str">
            <v>ERCOT</v>
          </cell>
        </row>
        <row r="1020">
          <cell r="C1020" t="str">
            <v>Low</v>
          </cell>
          <cell r="D1020" t="str">
            <v>Renewables Integration</v>
          </cell>
          <cell r="E1020" t="str">
            <v>CAISO</v>
          </cell>
        </row>
        <row r="1021">
          <cell r="C1021" t="str">
            <v>Low</v>
          </cell>
          <cell r="D1021" t="str">
            <v>Renewables Integration</v>
          </cell>
          <cell r="E1021" t="str">
            <v>NYISO</v>
          </cell>
        </row>
        <row r="1022">
          <cell r="C1022" t="str">
            <v>Low</v>
          </cell>
          <cell r="D1022" t="str">
            <v>Renewables Integration</v>
          </cell>
          <cell r="E1022" t="str">
            <v>MISO</v>
          </cell>
        </row>
        <row r="1023">
          <cell r="C1023" t="str">
            <v>Low</v>
          </cell>
          <cell r="D1023" t="str">
            <v>Renewables Integration</v>
          </cell>
          <cell r="E1023" t="str">
            <v>SOUTHEAST</v>
          </cell>
        </row>
        <row r="1024">
          <cell r="C1024" t="str">
            <v>Low</v>
          </cell>
          <cell r="D1024" t="str">
            <v>Renewables Integration</v>
          </cell>
          <cell r="E1024" t="str">
            <v>SPP</v>
          </cell>
        </row>
        <row r="1025">
          <cell r="C1025" t="str">
            <v>Low</v>
          </cell>
          <cell r="D1025" t="str">
            <v>Renewables Integration</v>
          </cell>
          <cell r="E1025" t="str">
            <v>WECC (Non-CA)</v>
          </cell>
        </row>
        <row r="1026">
          <cell r="C1026" t="str">
            <v>Low</v>
          </cell>
          <cell r="D1026" t="str">
            <v>Renewables Integration</v>
          </cell>
          <cell r="E1026" t="str">
            <v>United Kingdom</v>
          </cell>
        </row>
        <row r="1027">
          <cell r="C1027" t="str">
            <v>Low</v>
          </cell>
          <cell r="D1027" t="str">
            <v>Renewables Integration</v>
          </cell>
          <cell r="E1027" t="str">
            <v>Australia</v>
          </cell>
        </row>
        <row r="1028">
          <cell r="C1028" t="str">
            <v>Low</v>
          </cell>
          <cell r="D1028" t="str">
            <v>Renewables Integration</v>
          </cell>
          <cell r="E1028" t="str">
            <v>Germany</v>
          </cell>
        </row>
        <row r="1029">
          <cell r="C1029" t="str">
            <v>Low</v>
          </cell>
          <cell r="D1029" t="str">
            <v>Renewables Integration</v>
          </cell>
          <cell r="E1029" t="str">
            <v>Japan</v>
          </cell>
        </row>
        <row r="1030">
          <cell r="C1030" t="str">
            <v>Low</v>
          </cell>
          <cell r="D1030" t="str">
            <v>Renewables Integration</v>
          </cell>
          <cell r="E1030" t="str">
            <v>Country A</v>
          </cell>
        </row>
        <row r="1031">
          <cell r="C1031" t="str">
            <v>Low</v>
          </cell>
          <cell r="D1031" t="str">
            <v>Renewables Integration</v>
          </cell>
          <cell r="E1031" t="str">
            <v>Country B</v>
          </cell>
        </row>
        <row r="1032">
          <cell r="C1032" t="str">
            <v>Low</v>
          </cell>
          <cell r="D1032" t="str">
            <v>Renewables Integration</v>
          </cell>
          <cell r="E1032" t="str">
            <v>Country C</v>
          </cell>
        </row>
        <row r="1033">
          <cell r="C1033" t="str">
            <v>Low</v>
          </cell>
          <cell r="D1033" t="str">
            <v>Renewables Integration</v>
          </cell>
          <cell r="E1033" t="str">
            <v>Country D</v>
          </cell>
        </row>
        <row r="1034">
          <cell r="C1034" t="str">
            <v>Base</v>
          </cell>
          <cell r="D1034" t="str">
            <v>Peaker Replacement</v>
          </cell>
          <cell r="E1034" t="str">
            <v>PJM</v>
          </cell>
        </row>
        <row r="1035">
          <cell r="C1035" t="str">
            <v>Base</v>
          </cell>
          <cell r="D1035" t="str">
            <v>Peaker Replacement</v>
          </cell>
          <cell r="E1035" t="str">
            <v>ISONE</v>
          </cell>
        </row>
        <row r="1036">
          <cell r="C1036" t="str">
            <v>Base</v>
          </cell>
          <cell r="D1036" t="str">
            <v>Peaker Replacement</v>
          </cell>
          <cell r="E1036" t="str">
            <v>ERCOT</v>
          </cell>
        </row>
        <row r="1037">
          <cell r="C1037" t="str">
            <v>Base</v>
          </cell>
          <cell r="D1037" t="str">
            <v>Peaker Replacement</v>
          </cell>
          <cell r="E1037" t="str">
            <v>CAISO</v>
          </cell>
        </row>
        <row r="1038">
          <cell r="C1038" t="str">
            <v>Base</v>
          </cell>
          <cell r="D1038" t="str">
            <v>Peaker Replacement</v>
          </cell>
          <cell r="E1038" t="str">
            <v>NYISO</v>
          </cell>
        </row>
        <row r="1039">
          <cell r="C1039" t="str">
            <v>Base</v>
          </cell>
          <cell r="D1039" t="str">
            <v>Peaker Replacement</v>
          </cell>
          <cell r="E1039" t="str">
            <v>MISO</v>
          </cell>
        </row>
        <row r="1040">
          <cell r="C1040" t="str">
            <v>Base</v>
          </cell>
          <cell r="D1040" t="str">
            <v>Peaker Replacement</v>
          </cell>
          <cell r="E1040" t="str">
            <v>SOUTHEAST</v>
          </cell>
        </row>
        <row r="1041">
          <cell r="C1041" t="str">
            <v>Base</v>
          </cell>
          <cell r="D1041" t="str">
            <v>Peaker Replacement</v>
          </cell>
          <cell r="E1041" t="str">
            <v>SPP</v>
          </cell>
        </row>
        <row r="1042">
          <cell r="C1042" t="str">
            <v>Base</v>
          </cell>
          <cell r="D1042" t="str">
            <v>Peaker Replacement</v>
          </cell>
          <cell r="E1042" t="str">
            <v>WECC (Non-CA)</v>
          </cell>
        </row>
        <row r="1043">
          <cell r="C1043" t="str">
            <v>Base</v>
          </cell>
          <cell r="D1043" t="str">
            <v>Peaker Replacement</v>
          </cell>
          <cell r="E1043" t="str">
            <v>United Kingdom</v>
          </cell>
        </row>
        <row r="1044">
          <cell r="C1044" t="str">
            <v>Base</v>
          </cell>
          <cell r="D1044" t="str">
            <v>Peaker Replacement</v>
          </cell>
          <cell r="E1044" t="str">
            <v>Australia</v>
          </cell>
        </row>
        <row r="1045">
          <cell r="C1045" t="str">
            <v>Base</v>
          </cell>
          <cell r="D1045" t="str">
            <v>Peaker Replacement</v>
          </cell>
          <cell r="E1045" t="str">
            <v>Germany</v>
          </cell>
        </row>
        <row r="1046">
          <cell r="C1046" t="str">
            <v>Base</v>
          </cell>
          <cell r="D1046" t="str">
            <v>Peaker Replacement</v>
          </cell>
          <cell r="E1046" t="str">
            <v>Japan</v>
          </cell>
        </row>
        <row r="1047">
          <cell r="C1047" t="str">
            <v>Base</v>
          </cell>
          <cell r="D1047" t="str">
            <v>Peaker Replacement</v>
          </cell>
          <cell r="E1047" t="str">
            <v>Country A</v>
          </cell>
        </row>
        <row r="1048">
          <cell r="C1048" t="str">
            <v>Base</v>
          </cell>
          <cell r="D1048" t="str">
            <v>Peaker Replacement</v>
          </cell>
          <cell r="E1048" t="str">
            <v>Country B</v>
          </cell>
        </row>
        <row r="1049">
          <cell r="C1049" t="str">
            <v>Base</v>
          </cell>
          <cell r="D1049" t="str">
            <v>Peaker Replacement</v>
          </cell>
          <cell r="E1049" t="str">
            <v>Country C</v>
          </cell>
        </row>
        <row r="1050">
          <cell r="C1050" t="str">
            <v>Base</v>
          </cell>
          <cell r="D1050" t="str">
            <v>Peaker Replacement</v>
          </cell>
          <cell r="E1050" t="str">
            <v>Country D</v>
          </cell>
        </row>
        <row r="1051">
          <cell r="C1051" t="str">
            <v>High</v>
          </cell>
          <cell r="D1051" t="str">
            <v>Peaker Replacement</v>
          </cell>
          <cell r="E1051" t="str">
            <v>PJM</v>
          </cell>
        </row>
        <row r="1052">
          <cell r="C1052" t="str">
            <v>High</v>
          </cell>
          <cell r="D1052" t="str">
            <v>Peaker Replacement</v>
          </cell>
          <cell r="E1052" t="str">
            <v>ISONE</v>
          </cell>
        </row>
        <row r="1053">
          <cell r="C1053" t="str">
            <v>High</v>
          </cell>
          <cell r="D1053" t="str">
            <v>Peaker Replacement</v>
          </cell>
          <cell r="E1053" t="str">
            <v>ERCOT</v>
          </cell>
        </row>
        <row r="1054">
          <cell r="C1054" t="str">
            <v>High</v>
          </cell>
          <cell r="D1054" t="str">
            <v>Peaker Replacement</v>
          </cell>
          <cell r="E1054" t="str">
            <v>CAISO</v>
          </cell>
        </row>
        <row r="1055">
          <cell r="C1055" t="str">
            <v>High</v>
          </cell>
          <cell r="D1055" t="str">
            <v>Peaker Replacement</v>
          </cell>
          <cell r="E1055" t="str">
            <v>NYISO</v>
          </cell>
        </row>
        <row r="1056">
          <cell r="C1056" t="str">
            <v>High</v>
          </cell>
          <cell r="D1056" t="str">
            <v>Peaker Replacement</v>
          </cell>
          <cell r="E1056" t="str">
            <v>MISO</v>
          </cell>
        </row>
        <row r="1057">
          <cell r="C1057" t="str">
            <v>High</v>
          </cell>
          <cell r="D1057" t="str">
            <v>Peaker Replacement</v>
          </cell>
          <cell r="E1057" t="str">
            <v>SOUTHEAST</v>
          </cell>
        </row>
        <row r="1058">
          <cell r="C1058" t="str">
            <v>High</v>
          </cell>
          <cell r="D1058" t="str">
            <v>Peaker Replacement</v>
          </cell>
          <cell r="E1058" t="str">
            <v>SPP</v>
          </cell>
        </row>
        <row r="1059">
          <cell r="C1059" t="str">
            <v>High</v>
          </cell>
          <cell r="D1059" t="str">
            <v>Peaker Replacement</v>
          </cell>
          <cell r="E1059" t="str">
            <v>WECC (Non-CA)</v>
          </cell>
        </row>
        <row r="1060">
          <cell r="C1060" t="str">
            <v>High</v>
          </cell>
          <cell r="D1060" t="str">
            <v>Peaker Replacement</v>
          </cell>
          <cell r="E1060" t="str">
            <v>United Kingdom</v>
          </cell>
        </row>
        <row r="1061">
          <cell r="C1061" t="str">
            <v>High</v>
          </cell>
          <cell r="D1061" t="str">
            <v>Peaker Replacement</v>
          </cell>
          <cell r="E1061" t="str">
            <v>Australia</v>
          </cell>
        </row>
        <row r="1062">
          <cell r="C1062" t="str">
            <v>High</v>
          </cell>
          <cell r="D1062" t="str">
            <v>Peaker Replacement</v>
          </cell>
          <cell r="E1062" t="str">
            <v>Germany</v>
          </cell>
        </row>
        <row r="1063">
          <cell r="C1063" t="str">
            <v>High</v>
          </cell>
          <cell r="D1063" t="str">
            <v>Peaker Replacement</v>
          </cell>
          <cell r="E1063" t="str">
            <v>Japan</v>
          </cell>
        </row>
        <row r="1064">
          <cell r="C1064" t="str">
            <v>High</v>
          </cell>
          <cell r="D1064" t="str">
            <v>Peaker Replacement</v>
          </cell>
          <cell r="E1064" t="str">
            <v>Country A</v>
          </cell>
        </row>
        <row r="1065">
          <cell r="C1065" t="str">
            <v>High</v>
          </cell>
          <cell r="D1065" t="str">
            <v>Peaker Replacement</v>
          </cell>
          <cell r="E1065" t="str">
            <v>Country B</v>
          </cell>
        </row>
        <row r="1066">
          <cell r="C1066" t="str">
            <v>High</v>
          </cell>
          <cell r="D1066" t="str">
            <v>Peaker Replacement</v>
          </cell>
          <cell r="E1066" t="str">
            <v>Country C</v>
          </cell>
        </row>
        <row r="1067">
          <cell r="C1067" t="str">
            <v>High</v>
          </cell>
          <cell r="D1067" t="str">
            <v>Peaker Replacement</v>
          </cell>
          <cell r="E1067" t="str">
            <v>Country D</v>
          </cell>
        </row>
        <row r="1068">
          <cell r="C1068" t="str">
            <v>Low</v>
          </cell>
          <cell r="D1068" t="str">
            <v>Peaker Replacement</v>
          </cell>
          <cell r="E1068" t="str">
            <v>PJM</v>
          </cell>
        </row>
        <row r="1069">
          <cell r="C1069" t="str">
            <v>Low</v>
          </cell>
          <cell r="D1069" t="str">
            <v>Peaker Replacement</v>
          </cell>
          <cell r="E1069" t="str">
            <v>ISONE</v>
          </cell>
        </row>
        <row r="1070">
          <cell r="C1070" t="str">
            <v>Low</v>
          </cell>
          <cell r="D1070" t="str">
            <v>Peaker Replacement</v>
          </cell>
          <cell r="E1070" t="str">
            <v>ERCOT</v>
          </cell>
        </row>
        <row r="1071">
          <cell r="C1071" t="str">
            <v>Low</v>
          </cell>
          <cell r="D1071" t="str">
            <v>Peaker Replacement</v>
          </cell>
          <cell r="E1071" t="str">
            <v>CAISO</v>
          </cell>
        </row>
        <row r="1072">
          <cell r="C1072" t="str">
            <v>Low</v>
          </cell>
          <cell r="D1072" t="str">
            <v>Peaker Replacement</v>
          </cell>
          <cell r="E1072" t="str">
            <v>NYISO</v>
          </cell>
        </row>
        <row r="1073">
          <cell r="C1073" t="str">
            <v>Low</v>
          </cell>
          <cell r="D1073" t="str">
            <v>Peaker Replacement</v>
          </cell>
          <cell r="E1073" t="str">
            <v>MISO</v>
          </cell>
        </row>
        <row r="1074">
          <cell r="C1074" t="str">
            <v>Low</v>
          </cell>
          <cell r="D1074" t="str">
            <v>Peaker Replacement</v>
          </cell>
          <cell r="E1074" t="str">
            <v>SOUTHEAST</v>
          </cell>
        </row>
        <row r="1075">
          <cell r="C1075" t="str">
            <v>Low</v>
          </cell>
          <cell r="D1075" t="str">
            <v>Peaker Replacement</v>
          </cell>
          <cell r="E1075" t="str">
            <v>SPP</v>
          </cell>
        </row>
        <row r="1076">
          <cell r="C1076" t="str">
            <v>Low</v>
          </cell>
          <cell r="D1076" t="str">
            <v>Peaker Replacement</v>
          </cell>
          <cell r="E1076" t="str">
            <v>WECC (Non-CA)</v>
          </cell>
        </row>
        <row r="1077">
          <cell r="C1077" t="str">
            <v>Low</v>
          </cell>
          <cell r="D1077" t="str">
            <v>Peaker Replacement</v>
          </cell>
          <cell r="E1077" t="str">
            <v>United Kingdom</v>
          </cell>
        </row>
        <row r="1078">
          <cell r="C1078" t="str">
            <v>Low</v>
          </cell>
          <cell r="D1078" t="str">
            <v>Peaker Replacement</v>
          </cell>
          <cell r="E1078" t="str">
            <v>Australia</v>
          </cell>
        </row>
        <row r="1079">
          <cell r="C1079" t="str">
            <v>Low</v>
          </cell>
          <cell r="D1079" t="str">
            <v>Peaker Replacement</v>
          </cell>
          <cell r="E1079" t="str">
            <v>Germany</v>
          </cell>
        </row>
        <row r="1080">
          <cell r="C1080" t="str">
            <v>Low</v>
          </cell>
          <cell r="D1080" t="str">
            <v>Peaker Replacement</v>
          </cell>
          <cell r="E1080" t="str">
            <v>Japan</v>
          </cell>
        </row>
        <row r="1081">
          <cell r="C1081" t="str">
            <v>Low</v>
          </cell>
          <cell r="D1081" t="str">
            <v>Peaker Replacement</v>
          </cell>
          <cell r="E1081" t="str">
            <v>Country A</v>
          </cell>
        </row>
        <row r="1082">
          <cell r="C1082" t="str">
            <v>Low</v>
          </cell>
          <cell r="D1082" t="str">
            <v>Peaker Replacement</v>
          </cell>
          <cell r="E1082" t="str">
            <v>Country B</v>
          </cell>
        </row>
        <row r="1083">
          <cell r="C1083" t="str">
            <v>Low</v>
          </cell>
          <cell r="D1083" t="str">
            <v>Peaker Replacement</v>
          </cell>
          <cell r="E1083" t="str">
            <v>Country C</v>
          </cell>
        </row>
        <row r="1084">
          <cell r="C1084" t="str">
            <v>Low</v>
          </cell>
          <cell r="D1084" t="str">
            <v>Peaker Replacement</v>
          </cell>
          <cell r="E1084" t="str">
            <v>Country D</v>
          </cell>
        </row>
        <row r="1085">
          <cell r="C1085" t="str">
            <v>Low</v>
          </cell>
          <cell r="D1085" t="str">
            <v>Renewables Integration</v>
          </cell>
          <cell r="E1085" t="str">
            <v>PJM</v>
          </cell>
        </row>
        <row r="1086">
          <cell r="C1086" t="str">
            <v>Base</v>
          </cell>
          <cell r="D1086" t="str">
            <v>Peaker Replacement</v>
          </cell>
          <cell r="E1086" t="str">
            <v>PJM</v>
          </cell>
        </row>
        <row r="1087">
          <cell r="C1087" t="str">
            <v>Base</v>
          </cell>
          <cell r="D1087" t="str">
            <v>Peaker Replacement</v>
          </cell>
          <cell r="E1087" t="str">
            <v>ISONE</v>
          </cell>
        </row>
        <row r="1088">
          <cell r="C1088" t="str">
            <v>Base</v>
          </cell>
          <cell r="D1088" t="str">
            <v>Peaker Replacement</v>
          </cell>
          <cell r="E1088" t="str">
            <v>ERCOT</v>
          </cell>
        </row>
        <row r="1089">
          <cell r="C1089" t="str">
            <v>Base</v>
          </cell>
          <cell r="D1089" t="str">
            <v>Peaker Replacement</v>
          </cell>
          <cell r="E1089" t="str">
            <v>CAISO</v>
          </cell>
        </row>
        <row r="1090">
          <cell r="C1090" t="str">
            <v>Base</v>
          </cell>
          <cell r="D1090" t="str">
            <v>Peaker Replacement</v>
          </cell>
          <cell r="E1090" t="str">
            <v>NYISO</v>
          </cell>
        </row>
        <row r="1091">
          <cell r="C1091" t="str">
            <v>Base</v>
          </cell>
          <cell r="D1091" t="str">
            <v>Peaker Replacement</v>
          </cell>
          <cell r="E1091" t="str">
            <v>MISO</v>
          </cell>
        </row>
        <row r="1092">
          <cell r="C1092" t="str">
            <v>Base</v>
          </cell>
          <cell r="D1092" t="str">
            <v>Peaker Replacement</v>
          </cell>
          <cell r="E1092" t="str">
            <v>SOUTHEAST</v>
          </cell>
        </row>
        <row r="1093">
          <cell r="C1093" t="str">
            <v>Base</v>
          </cell>
          <cell r="D1093" t="str">
            <v>Peaker Replacement</v>
          </cell>
          <cell r="E1093" t="str">
            <v>SPP</v>
          </cell>
        </row>
        <row r="1094">
          <cell r="C1094" t="str">
            <v>Base</v>
          </cell>
          <cell r="D1094" t="str">
            <v>Peaker Replacement</v>
          </cell>
          <cell r="E1094" t="str">
            <v>WECC (Non-CA)</v>
          </cell>
        </row>
        <row r="1095">
          <cell r="C1095" t="str">
            <v>Base</v>
          </cell>
          <cell r="D1095" t="str">
            <v>Peaker Replacement</v>
          </cell>
          <cell r="E1095" t="str">
            <v>United Kingdom</v>
          </cell>
        </row>
        <row r="1096">
          <cell r="C1096" t="str">
            <v>Base</v>
          </cell>
          <cell r="D1096" t="str">
            <v>Peaker Replacement</v>
          </cell>
          <cell r="E1096" t="str">
            <v>Australia</v>
          </cell>
        </row>
        <row r="1097">
          <cell r="C1097" t="str">
            <v>Base</v>
          </cell>
          <cell r="D1097" t="str">
            <v>Peaker Replacement</v>
          </cell>
          <cell r="E1097" t="str">
            <v>Germany</v>
          </cell>
        </row>
        <row r="1098">
          <cell r="C1098" t="str">
            <v>Base</v>
          </cell>
          <cell r="D1098" t="str">
            <v>Peaker Replacement</v>
          </cell>
          <cell r="E1098" t="str">
            <v>Japan</v>
          </cell>
        </row>
        <row r="1099">
          <cell r="C1099" t="str">
            <v>Base</v>
          </cell>
          <cell r="D1099" t="str">
            <v>Peaker Replacement</v>
          </cell>
          <cell r="E1099" t="str">
            <v>Country A</v>
          </cell>
        </row>
        <row r="1100">
          <cell r="C1100" t="str">
            <v>Base</v>
          </cell>
          <cell r="D1100" t="str">
            <v>Peaker Replacement</v>
          </cell>
          <cell r="E1100" t="str">
            <v>Country B</v>
          </cell>
        </row>
        <row r="1101">
          <cell r="C1101" t="str">
            <v>Base</v>
          </cell>
          <cell r="D1101" t="str">
            <v>Peaker Replacement</v>
          </cell>
          <cell r="E1101" t="str">
            <v>Country C</v>
          </cell>
        </row>
        <row r="1102">
          <cell r="C1102" t="str">
            <v>Base</v>
          </cell>
          <cell r="D1102" t="str">
            <v>Peaker Replacement</v>
          </cell>
          <cell r="E1102" t="str">
            <v>Country D</v>
          </cell>
        </row>
        <row r="1103">
          <cell r="C1103" t="str">
            <v>High</v>
          </cell>
          <cell r="D1103" t="str">
            <v>Peaker Replacement</v>
          </cell>
          <cell r="E1103" t="str">
            <v>PJM</v>
          </cell>
        </row>
        <row r="1104">
          <cell r="C1104" t="str">
            <v>High</v>
          </cell>
          <cell r="D1104" t="str">
            <v>Peaker Replacement</v>
          </cell>
          <cell r="E1104" t="str">
            <v>ISONE</v>
          </cell>
        </row>
        <row r="1105">
          <cell r="C1105" t="str">
            <v>High</v>
          </cell>
          <cell r="D1105" t="str">
            <v>Peaker Replacement</v>
          </cell>
          <cell r="E1105" t="str">
            <v>ERCOT</v>
          </cell>
        </row>
        <row r="1106">
          <cell r="C1106" t="str">
            <v>High</v>
          </cell>
          <cell r="D1106" t="str">
            <v>Peaker Replacement</v>
          </cell>
          <cell r="E1106" t="str">
            <v>CAISO</v>
          </cell>
        </row>
        <row r="1107">
          <cell r="C1107" t="str">
            <v>High</v>
          </cell>
          <cell r="D1107" t="str">
            <v>Peaker Replacement</v>
          </cell>
          <cell r="E1107" t="str">
            <v>NYISO</v>
          </cell>
        </row>
        <row r="1108">
          <cell r="C1108" t="str">
            <v>High</v>
          </cell>
          <cell r="D1108" t="str">
            <v>Peaker Replacement</v>
          </cell>
          <cell r="E1108" t="str">
            <v>MISO</v>
          </cell>
        </row>
        <row r="1109">
          <cell r="C1109" t="str">
            <v>High</v>
          </cell>
          <cell r="D1109" t="str">
            <v>Peaker Replacement</v>
          </cell>
          <cell r="E1109" t="str">
            <v>SOUTHEAST</v>
          </cell>
        </row>
        <row r="1110">
          <cell r="C1110" t="str">
            <v>High</v>
          </cell>
          <cell r="D1110" t="str">
            <v>Peaker Replacement</v>
          </cell>
          <cell r="E1110" t="str">
            <v>SPP</v>
          </cell>
        </row>
        <row r="1111">
          <cell r="C1111" t="str">
            <v>High</v>
          </cell>
          <cell r="D1111" t="str">
            <v>Peaker Replacement</v>
          </cell>
          <cell r="E1111" t="str">
            <v>WECC (Non-CA)</v>
          </cell>
        </row>
        <row r="1112">
          <cell r="C1112" t="str">
            <v>High</v>
          </cell>
          <cell r="D1112" t="str">
            <v>Peaker Replacement</v>
          </cell>
          <cell r="E1112" t="str">
            <v>United Kingdom</v>
          </cell>
        </row>
        <row r="1113">
          <cell r="C1113" t="str">
            <v>High</v>
          </cell>
          <cell r="D1113" t="str">
            <v>Peaker Replacement</v>
          </cell>
          <cell r="E1113" t="str">
            <v>Australia</v>
          </cell>
        </row>
        <row r="1114">
          <cell r="C1114" t="str">
            <v>High</v>
          </cell>
          <cell r="D1114" t="str">
            <v>Peaker Replacement</v>
          </cell>
          <cell r="E1114" t="str">
            <v>Germany</v>
          </cell>
        </row>
        <row r="1115">
          <cell r="C1115" t="str">
            <v>High</v>
          </cell>
          <cell r="D1115" t="str">
            <v>Peaker Replacement</v>
          </cell>
          <cell r="E1115" t="str">
            <v>Japan</v>
          </cell>
        </row>
        <row r="1116">
          <cell r="C1116" t="str">
            <v>High</v>
          </cell>
          <cell r="D1116" t="str">
            <v>Peaker Replacement</v>
          </cell>
          <cell r="E1116" t="str">
            <v>Country A</v>
          </cell>
        </row>
        <row r="1117">
          <cell r="C1117" t="str">
            <v>High</v>
          </cell>
          <cell r="D1117" t="str">
            <v>Peaker Replacement</v>
          </cell>
          <cell r="E1117" t="str">
            <v>Country B</v>
          </cell>
        </row>
        <row r="1118">
          <cell r="C1118" t="str">
            <v>High</v>
          </cell>
          <cell r="D1118" t="str">
            <v>Peaker Replacement</v>
          </cell>
          <cell r="E1118" t="str">
            <v>Country C</v>
          </cell>
        </row>
        <row r="1119">
          <cell r="C1119" t="str">
            <v>High</v>
          </cell>
          <cell r="D1119" t="str">
            <v>Peaker Replacement</v>
          </cell>
          <cell r="E1119" t="str">
            <v>Country D</v>
          </cell>
        </row>
        <row r="1120">
          <cell r="C1120" t="str">
            <v>Low</v>
          </cell>
          <cell r="D1120" t="str">
            <v>Peaker Replacement</v>
          </cell>
          <cell r="E1120" t="str">
            <v>PJM</v>
          </cell>
        </row>
        <row r="1121">
          <cell r="C1121" t="str">
            <v>Low</v>
          </cell>
          <cell r="D1121" t="str">
            <v>Peaker Replacement</v>
          </cell>
          <cell r="E1121" t="str">
            <v>ISONE</v>
          </cell>
        </row>
        <row r="1122">
          <cell r="C1122" t="str">
            <v>Low</v>
          </cell>
          <cell r="D1122" t="str">
            <v>Peaker Replacement</v>
          </cell>
          <cell r="E1122" t="str">
            <v>ERCOT</v>
          </cell>
        </row>
        <row r="1123">
          <cell r="C1123" t="str">
            <v>Low</v>
          </cell>
          <cell r="D1123" t="str">
            <v>Peaker Replacement</v>
          </cell>
          <cell r="E1123" t="str">
            <v>CAISO</v>
          </cell>
        </row>
        <row r="1124">
          <cell r="C1124" t="str">
            <v>Low</v>
          </cell>
          <cell r="D1124" t="str">
            <v>Peaker Replacement</v>
          </cell>
          <cell r="E1124" t="str">
            <v>NYISO</v>
          </cell>
        </row>
        <row r="1125">
          <cell r="C1125" t="str">
            <v>Low</v>
          </cell>
          <cell r="D1125" t="str">
            <v>Peaker Replacement</v>
          </cell>
          <cell r="E1125" t="str">
            <v>MISO</v>
          </cell>
        </row>
        <row r="1126">
          <cell r="C1126" t="str">
            <v>Low</v>
          </cell>
          <cell r="D1126" t="str">
            <v>Peaker Replacement</v>
          </cell>
          <cell r="E1126" t="str">
            <v>SOUTHEAST</v>
          </cell>
        </row>
        <row r="1127">
          <cell r="C1127" t="str">
            <v>Low</v>
          </cell>
          <cell r="D1127" t="str">
            <v>Peaker Replacement</v>
          </cell>
          <cell r="E1127" t="str">
            <v>SPP</v>
          </cell>
        </row>
        <row r="1128">
          <cell r="C1128" t="str">
            <v>Low</v>
          </cell>
          <cell r="D1128" t="str">
            <v>Peaker Replacement</v>
          </cell>
          <cell r="E1128" t="str">
            <v>WECC (Non-CA)</v>
          </cell>
        </row>
        <row r="1129">
          <cell r="C1129" t="str">
            <v>Low</v>
          </cell>
          <cell r="D1129" t="str">
            <v>Peaker Replacement</v>
          </cell>
          <cell r="E1129" t="str">
            <v>United Kingdom</v>
          </cell>
        </row>
        <row r="1130">
          <cell r="C1130" t="str">
            <v>Low</v>
          </cell>
          <cell r="D1130" t="str">
            <v>Peaker Replacement</v>
          </cell>
          <cell r="E1130" t="str">
            <v>Australia</v>
          </cell>
        </row>
        <row r="1131">
          <cell r="C1131" t="str">
            <v>Low</v>
          </cell>
          <cell r="D1131" t="str">
            <v>Peaker Replacement</v>
          </cell>
          <cell r="E1131" t="str">
            <v>Germany</v>
          </cell>
        </row>
        <row r="1132">
          <cell r="C1132" t="str">
            <v>Low</v>
          </cell>
          <cell r="D1132" t="str">
            <v>Peaker Replacement</v>
          </cell>
          <cell r="E1132" t="str">
            <v>Japan</v>
          </cell>
        </row>
        <row r="1133">
          <cell r="C1133" t="str">
            <v>Low</v>
          </cell>
          <cell r="D1133" t="str">
            <v>Peaker Replacement</v>
          </cell>
          <cell r="E1133" t="str">
            <v>Country A</v>
          </cell>
        </row>
        <row r="1134">
          <cell r="C1134" t="str">
            <v>Low</v>
          </cell>
          <cell r="D1134" t="str">
            <v>Peaker Replacement</v>
          </cell>
          <cell r="E1134" t="str">
            <v>Country B</v>
          </cell>
        </row>
        <row r="1135">
          <cell r="C1135" t="str">
            <v>Low</v>
          </cell>
          <cell r="D1135" t="str">
            <v>Peaker Replacement</v>
          </cell>
          <cell r="E1135" t="str">
            <v>Country C</v>
          </cell>
        </row>
        <row r="1136">
          <cell r="C1136" t="str">
            <v>Low</v>
          </cell>
          <cell r="D1136" t="str">
            <v>Peaker Replacement</v>
          </cell>
          <cell r="E1136" t="str">
            <v>Country D</v>
          </cell>
        </row>
        <row r="1137">
          <cell r="C1137" t="str">
            <v>Base</v>
          </cell>
          <cell r="D1137" t="str">
            <v>Renewables Integration</v>
          </cell>
          <cell r="E1137" t="str">
            <v>PJM</v>
          </cell>
        </row>
        <row r="1138">
          <cell r="C1138" t="str">
            <v>Base</v>
          </cell>
          <cell r="D1138" t="str">
            <v>Renewables Integration</v>
          </cell>
          <cell r="E1138" t="str">
            <v>ISONE</v>
          </cell>
        </row>
        <row r="1139">
          <cell r="C1139" t="str">
            <v>Base</v>
          </cell>
          <cell r="D1139" t="str">
            <v>Renewables Integration</v>
          </cell>
          <cell r="E1139" t="str">
            <v>ERCOT</v>
          </cell>
        </row>
        <row r="1140">
          <cell r="C1140" t="str">
            <v>Base</v>
          </cell>
          <cell r="D1140" t="str">
            <v>Renewables Integration</v>
          </cell>
          <cell r="E1140" t="str">
            <v>CAISO</v>
          </cell>
        </row>
        <row r="1141">
          <cell r="C1141" t="str">
            <v>Base</v>
          </cell>
          <cell r="D1141" t="str">
            <v>Renewables Integration</v>
          </cell>
          <cell r="E1141" t="str">
            <v>NYISO</v>
          </cell>
        </row>
        <row r="1142">
          <cell r="C1142" t="str">
            <v>Base</v>
          </cell>
          <cell r="D1142" t="str">
            <v>Renewables Integration</v>
          </cell>
          <cell r="E1142" t="str">
            <v>MISO</v>
          </cell>
        </row>
        <row r="1143">
          <cell r="C1143" t="str">
            <v>Base</v>
          </cell>
          <cell r="D1143" t="str">
            <v>Renewables Integration</v>
          </cell>
          <cell r="E1143" t="str">
            <v>SOUTHEAST</v>
          </cell>
        </row>
        <row r="1144">
          <cell r="C1144" t="str">
            <v>Base</v>
          </cell>
          <cell r="D1144" t="str">
            <v>Renewables Integration</v>
          </cell>
          <cell r="E1144" t="str">
            <v>SPP</v>
          </cell>
        </row>
        <row r="1145">
          <cell r="C1145" t="str">
            <v>Base</v>
          </cell>
          <cell r="D1145" t="str">
            <v>Renewables Integration</v>
          </cell>
          <cell r="E1145" t="str">
            <v>WECC (Non-CA)</v>
          </cell>
        </row>
        <row r="1146">
          <cell r="C1146" t="str">
            <v>Base</v>
          </cell>
          <cell r="D1146" t="str">
            <v>Renewables Integration</v>
          </cell>
          <cell r="E1146" t="str">
            <v>United Kingdom</v>
          </cell>
        </row>
        <row r="1147">
          <cell r="C1147" t="str">
            <v>Base</v>
          </cell>
          <cell r="D1147" t="str">
            <v>Renewables Integration</v>
          </cell>
          <cell r="E1147" t="str">
            <v>Australia</v>
          </cell>
        </row>
        <row r="1148">
          <cell r="C1148" t="str">
            <v>Base</v>
          </cell>
          <cell r="D1148" t="str">
            <v>Renewables Integration</v>
          </cell>
          <cell r="E1148" t="str">
            <v>Germany</v>
          </cell>
        </row>
        <row r="1149">
          <cell r="C1149" t="str">
            <v>Base</v>
          </cell>
          <cell r="D1149" t="str">
            <v>Renewables Integration</v>
          </cell>
          <cell r="E1149" t="str">
            <v>Japan</v>
          </cell>
        </row>
        <row r="1150">
          <cell r="C1150" t="str">
            <v>Base</v>
          </cell>
          <cell r="D1150" t="str">
            <v>Renewables Integration</v>
          </cell>
          <cell r="E1150" t="str">
            <v>Country A</v>
          </cell>
        </row>
        <row r="1151">
          <cell r="C1151" t="str">
            <v>Base</v>
          </cell>
          <cell r="D1151" t="str">
            <v>Renewables Integration</v>
          </cell>
          <cell r="E1151" t="str">
            <v>Country B</v>
          </cell>
        </row>
        <row r="1152">
          <cell r="C1152" t="str">
            <v>Base</v>
          </cell>
          <cell r="D1152" t="str">
            <v>Renewables Integration</v>
          </cell>
          <cell r="E1152" t="str">
            <v>Country C</v>
          </cell>
        </row>
        <row r="1153">
          <cell r="C1153" t="str">
            <v>Base</v>
          </cell>
          <cell r="D1153" t="str">
            <v>Renewables Integration</v>
          </cell>
          <cell r="E1153" t="str">
            <v>Country D</v>
          </cell>
        </row>
        <row r="1154">
          <cell r="C1154" t="str">
            <v>High</v>
          </cell>
          <cell r="D1154" t="str">
            <v>Renewables Integration</v>
          </cell>
          <cell r="E1154" t="str">
            <v>PJM</v>
          </cell>
        </row>
        <row r="1155">
          <cell r="C1155" t="str">
            <v>High</v>
          </cell>
          <cell r="D1155" t="str">
            <v>Renewables Integration</v>
          </cell>
          <cell r="E1155" t="str">
            <v>ISONE</v>
          </cell>
        </row>
        <row r="1156">
          <cell r="C1156" t="str">
            <v>High</v>
          </cell>
          <cell r="D1156" t="str">
            <v>Renewables Integration</v>
          </cell>
          <cell r="E1156" t="str">
            <v>ERCOT</v>
          </cell>
        </row>
        <row r="1157">
          <cell r="C1157" t="str">
            <v>High</v>
          </cell>
          <cell r="D1157" t="str">
            <v>Renewables Integration</v>
          </cell>
          <cell r="E1157" t="str">
            <v>CAISO</v>
          </cell>
        </row>
        <row r="1158">
          <cell r="C1158" t="str">
            <v>High</v>
          </cell>
          <cell r="D1158" t="str">
            <v>Renewables Integration</v>
          </cell>
          <cell r="E1158" t="str">
            <v>NYISO</v>
          </cell>
        </row>
        <row r="1159">
          <cell r="C1159" t="str">
            <v>High</v>
          </cell>
          <cell r="D1159" t="str">
            <v>Renewables Integration</v>
          </cell>
          <cell r="E1159" t="str">
            <v>MISO</v>
          </cell>
        </row>
        <row r="1160">
          <cell r="C1160" t="str">
            <v>High</v>
          </cell>
          <cell r="D1160" t="str">
            <v>Renewables Integration</v>
          </cell>
          <cell r="E1160" t="str">
            <v>SOUTHEAST</v>
          </cell>
        </row>
        <row r="1161">
          <cell r="C1161" t="str">
            <v>High</v>
          </cell>
          <cell r="D1161" t="str">
            <v>Renewables Integration</v>
          </cell>
          <cell r="E1161" t="str">
            <v>SPP</v>
          </cell>
        </row>
        <row r="1162">
          <cell r="C1162" t="str">
            <v>High</v>
          </cell>
          <cell r="D1162" t="str">
            <v>Renewables Integration</v>
          </cell>
          <cell r="E1162" t="str">
            <v>WECC (Non-CA)</v>
          </cell>
        </row>
        <row r="1163">
          <cell r="C1163" t="str">
            <v>High</v>
          </cell>
          <cell r="D1163" t="str">
            <v>Renewables Integration</v>
          </cell>
          <cell r="E1163" t="str">
            <v>United Kingdom</v>
          </cell>
        </row>
        <row r="1164">
          <cell r="C1164" t="str">
            <v>High</v>
          </cell>
          <cell r="D1164" t="str">
            <v>Renewables Integration</v>
          </cell>
          <cell r="E1164" t="str">
            <v>Australia</v>
          </cell>
        </row>
        <row r="1165">
          <cell r="C1165" t="str">
            <v>High</v>
          </cell>
          <cell r="D1165" t="str">
            <v>Renewables Integration</v>
          </cell>
          <cell r="E1165" t="str">
            <v>Germany</v>
          </cell>
        </row>
        <row r="1166">
          <cell r="C1166" t="str">
            <v>High</v>
          </cell>
          <cell r="D1166" t="str">
            <v>Renewables Integration</v>
          </cell>
          <cell r="E1166" t="str">
            <v>Japan</v>
          </cell>
        </row>
        <row r="1167">
          <cell r="C1167" t="str">
            <v>High</v>
          </cell>
          <cell r="D1167" t="str">
            <v>Renewables Integration</v>
          </cell>
          <cell r="E1167" t="str">
            <v>Country A</v>
          </cell>
        </row>
        <row r="1168">
          <cell r="C1168" t="str">
            <v>High</v>
          </cell>
          <cell r="D1168" t="str">
            <v>Renewables Integration</v>
          </cell>
          <cell r="E1168" t="str">
            <v>Country B</v>
          </cell>
        </row>
        <row r="1169">
          <cell r="C1169" t="str">
            <v>High</v>
          </cell>
          <cell r="D1169" t="str">
            <v>Renewables Integration</v>
          </cell>
          <cell r="E1169" t="str">
            <v>Country C</v>
          </cell>
        </row>
        <row r="1170">
          <cell r="C1170" t="str">
            <v>High</v>
          </cell>
          <cell r="D1170" t="str">
            <v>Renewables Integration</v>
          </cell>
          <cell r="E1170" t="str">
            <v>Country D</v>
          </cell>
        </row>
        <row r="1171">
          <cell r="C1171" t="str">
            <v>Low</v>
          </cell>
          <cell r="D1171" t="str">
            <v>Renewables Integration</v>
          </cell>
          <cell r="E1171" t="str">
            <v>ISONE</v>
          </cell>
        </row>
        <row r="1172">
          <cell r="C1172" t="str">
            <v>Low</v>
          </cell>
          <cell r="D1172" t="str">
            <v>Renewables Integration</v>
          </cell>
          <cell r="E1172" t="str">
            <v>ERCOT</v>
          </cell>
        </row>
        <row r="1173">
          <cell r="C1173" t="str">
            <v>Low</v>
          </cell>
          <cell r="D1173" t="str">
            <v>Renewables Integration</v>
          </cell>
          <cell r="E1173" t="str">
            <v>CAISO</v>
          </cell>
        </row>
        <row r="1174">
          <cell r="C1174" t="str">
            <v>Low</v>
          </cell>
          <cell r="D1174" t="str">
            <v>Renewables Integration</v>
          </cell>
          <cell r="E1174" t="str">
            <v>NYISO</v>
          </cell>
        </row>
        <row r="1175">
          <cell r="C1175" t="str">
            <v>Low</v>
          </cell>
          <cell r="D1175" t="str">
            <v>Renewables Integration</v>
          </cell>
          <cell r="E1175" t="str">
            <v>MISO</v>
          </cell>
        </row>
        <row r="1176">
          <cell r="C1176" t="str">
            <v>Low</v>
          </cell>
          <cell r="D1176" t="str">
            <v>Renewables Integration</v>
          </cell>
          <cell r="E1176" t="str">
            <v>SOUTHEAST</v>
          </cell>
        </row>
        <row r="1177">
          <cell r="C1177" t="str">
            <v>Low</v>
          </cell>
          <cell r="D1177" t="str">
            <v>Renewables Integration</v>
          </cell>
          <cell r="E1177" t="str">
            <v>SPP</v>
          </cell>
        </row>
        <row r="1178">
          <cell r="C1178" t="str">
            <v>Low</v>
          </cell>
          <cell r="D1178" t="str">
            <v>Renewables Integration</v>
          </cell>
          <cell r="E1178" t="str">
            <v>WECC (Non-CA)</v>
          </cell>
        </row>
        <row r="1179">
          <cell r="C1179" t="str">
            <v>Low</v>
          </cell>
          <cell r="D1179" t="str">
            <v>Renewables Integration</v>
          </cell>
          <cell r="E1179" t="str">
            <v>United Kingdom</v>
          </cell>
        </row>
        <row r="1180">
          <cell r="C1180" t="str">
            <v>Low</v>
          </cell>
          <cell r="D1180" t="str">
            <v>Renewables Integration</v>
          </cell>
          <cell r="E1180" t="str">
            <v>Australia</v>
          </cell>
        </row>
        <row r="1181">
          <cell r="C1181" t="str">
            <v>Low</v>
          </cell>
          <cell r="D1181" t="str">
            <v>Renewables Integration</v>
          </cell>
          <cell r="E1181" t="str">
            <v>Germany</v>
          </cell>
        </row>
        <row r="1182">
          <cell r="C1182" t="str">
            <v>Low</v>
          </cell>
          <cell r="D1182" t="str">
            <v>Renewables Integration</v>
          </cell>
          <cell r="E1182" t="str">
            <v>Japan</v>
          </cell>
        </row>
        <row r="1183">
          <cell r="C1183" t="str">
            <v>Low</v>
          </cell>
          <cell r="D1183" t="str">
            <v>Renewables Integration</v>
          </cell>
          <cell r="E1183" t="str">
            <v>Country A</v>
          </cell>
        </row>
        <row r="1184">
          <cell r="C1184" t="str">
            <v>Low</v>
          </cell>
          <cell r="D1184" t="str">
            <v>Renewables Integration</v>
          </cell>
          <cell r="E1184" t="str">
            <v>Country B</v>
          </cell>
        </row>
        <row r="1185">
          <cell r="C1185" t="str">
            <v>Low</v>
          </cell>
          <cell r="D1185" t="str">
            <v>Renewables Integration</v>
          </cell>
          <cell r="E1185" t="str">
            <v>Country C</v>
          </cell>
        </row>
        <row r="1186">
          <cell r="C1186" t="str">
            <v>Low</v>
          </cell>
          <cell r="D1186" t="str">
            <v>Renewables Integration</v>
          </cell>
          <cell r="E1186" t="str">
            <v>Country D</v>
          </cell>
        </row>
        <row r="1187">
          <cell r="C1187" t="str">
            <v>Base</v>
          </cell>
          <cell r="D1187" t="str">
            <v>Renewables Integration</v>
          </cell>
          <cell r="E1187" t="str">
            <v>PJM</v>
          </cell>
        </row>
        <row r="1188">
          <cell r="C1188" t="str">
            <v>Base</v>
          </cell>
          <cell r="D1188" t="str">
            <v>Renewables Integration</v>
          </cell>
          <cell r="E1188" t="str">
            <v>ISONE</v>
          </cell>
        </row>
        <row r="1189">
          <cell r="C1189" t="str">
            <v>Base</v>
          </cell>
          <cell r="D1189" t="str">
            <v>Renewables Integration</v>
          </cell>
          <cell r="E1189" t="str">
            <v>ERCOT</v>
          </cell>
        </row>
        <row r="1190">
          <cell r="C1190" t="str">
            <v>Base</v>
          </cell>
          <cell r="D1190" t="str">
            <v>Renewables Integration</v>
          </cell>
          <cell r="E1190" t="str">
            <v>CAISO</v>
          </cell>
        </row>
        <row r="1191">
          <cell r="C1191" t="str">
            <v>Base</v>
          </cell>
          <cell r="D1191" t="str">
            <v>Renewables Integration</v>
          </cell>
          <cell r="E1191" t="str">
            <v>NYISO</v>
          </cell>
        </row>
        <row r="1192">
          <cell r="C1192" t="str">
            <v>Base</v>
          </cell>
          <cell r="D1192" t="str">
            <v>Renewables Integration</v>
          </cell>
          <cell r="E1192" t="str">
            <v>MISO</v>
          </cell>
        </row>
        <row r="1193">
          <cell r="C1193" t="str">
            <v>Base</v>
          </cell>
          <cell r="D1193" t="str">
            <v>Renewables Integration</v>
          </cell>
          <cell r="E1193" t="str">
            <v>SOUTHEAST</v>
          </cell>
        </row>
        <row r="1194">
          <cell r="C1194" t="str">
            <v>Base</v>
          </cell>
          <cell r="D1194" t="str">
            <v>Renewables Integration</v>
          </cell>
          <cell r="E1194" t="str">
            <v>SPP</v>
          </cell>
        </row>
        <row r="1195">
          <cell r="C1195" t="str">
            <v>Base</v>
          </cell>
          <cell r="D1195" t="str">
            <v>Renewables Integration</v>
          </cell>
          <cell r="E1195" t="str">
            <v>WECC (Non-CA)</v>
          </cell>
        </row>
        <row r="1196">
          <cell r="C1196" t="str">
            <v>Base</v>
          </cell>
          <cell r="D1196" t="str">
            <v>Renewables Integration</v>
          </cell>
          <cell r="E1196" t="str">
            <v>United Kingdom</v>
          </cell>
        </row>
        <row r="1197">
          <cell r="C1197" t="str">
            <v>Base</v>
          </cell>
          <cell r="D1197" t="str">
            <v>Renewables Integration</v>
          </cell>
          <cell r="E1197" t="str">
            <v>Australia</v>
          </cell>
        </row>
        <row r="1198">
          <cell r="C1198" t="str">
            <v>Base</v>
          </cell>
          <cell r="D1198" t="str">
            <v>Renewables Integration</v>
          </cell>
          <cell r="E1198" t="str">
            <v>Germany</v>
          </cell>
        </row>
        <row r="1199">
          <cell r="C1199" t="str">
            <v>Base</v>
          </cell>
          <cell r="D1199" t="str">
            <v>Renewables Integration</v>
          </cell>
          <cell r="E1199" t="str">
            <v>Japan</v>
          </cell>
        </row>
        <row r="1200">
          <cell r="C1200" t="str">
            <v>Base</v>
          </cell>
          <cell r="D1200" t="str">
            <v>Renewables Integration</v>
          </cell>
          <cell r="E1200" t="str">
            <v>Country A</v>
          </cell>
        </row>
        <row r="1201">
          <cell r="C1201" t="str">
            <v>Base</v>
          </cell>
          <cell r="D1201" t="str">
            <v>Renewables Integration</v>
          </cell>
          <cell r="E1201" t="str">
            <v>Country B</v>
          </cell>
        </row>
        <row r="1202">
          <cell r="C1202" t="str">
            <v>Base</v>
          </cell>
          <cell r="D1202" t="str">
            <v>Renewables Integration</v>
          </cell>
          <cell r="E1202" t="str">
            <v>Country C</v>
          </cell>
        </row>
        <row r="1203">
          <cell r="C1203" t="str">
            <v>Base</v>
          </cell>
          <cell r="D1203" t="str">
            <v>Renewables Integration</v>
          </cell>
          <cell r="E1203" t="str">
            <v>Country D</v>
          </cell>
        </row>
        <row r="1204">
          <cell r="C1204" t="str">
            <v>High</v>
          </cell>
          <cell r="D1204" t="str">
            <v>Renewables Integration</v>
          </cell>
          <cell r="E1204" t="str">
            <v>PJM</v>
          </cell>
        </row>
        <row r="1205">
          <cell r="C1205" t="str">
            <v>High</v>
          </cell>
          <cell r="D1205" t="str">
            <v>Renewables Integration</v>
          </cell>
          <cell r="E1205" t="str">
            <v>ISONE</v>
          </cell>
        </row>
        <row r="1206">
          <cell r="C1206" t="str">
            <v>High</v>
          </cell>
          <cell r="D1206" t="str">
            <v>Renewables Integration</v>
          </cell>
          <cell r="E1206" t="str">
            <v>ERCOT</v>
          </cell>
        </row>
        <row r="1207">
          <cell r="C1207" t="str">
            <v>High</v>
          </cell>
          <cell r="D1207" t="str">
            <v>Renewables Integration</v>
          </cell>
          <cell r="E1207" t="str">
            <v>CAISO</v>
          </cell>
        </row>
        <row r="1208">
          <cell r="C1208" t="str">
            <v>High</v>
          </cell>
          <cell r="D1208" t="str">
            <v>Renewables Integration</v>
          </cell>
          <cell r="E1208" t="str">
            <v>NYISO</v>
          </cell>
        </row>
        <row r="1209">
          <cell r="C1209" t="str">
            <v>High</v>
          </cell>
          <cell r="D1209" t="str">
            <v>Renewables Integration</v>
          </cell>
          <cell r="E1209" t="str">
            <v>MISO</v>
          </cell>
        </row>
        <row r="1210">
          <cell r="C1210" t="str">
            <v>High</v>
          </cell>
          <cell r="D1210" t="str">
            <v>Renewables Integration</v>
          </cell>
          <cell r="E1210" t="str">
            <v>SOUTHEAST</v>
          </cell>
        </row>
        <row r="1211">
          <cell r="C1211" t="str">
            <v>High</v>
          </cell>
          <cell r="D1211" t="str">
            <v>Renewables Integration</v>
          </cell>
          <cell r="E1211" t="str">
            <v>SPP</v>
          </cell>
        </row>
        <row r="1212">
          <cell r="C1212" t="str">
            <v>High</v>
          </cell>
          <cell r="D1212" t="str">
            <v>Renewables Integration</v>
          </cell>
          <cell r="E1212" t="str">
            <v>WECC (Non-CA)</v>
          </cell>
        </row>
        <row r="1213">
          <cell r="C1213" t="str">
            <v>High</v>
          </cell>
          <cell r="D1213" t="str">
            <v>Renewables Integration</v>
          </cell>
          <cell r="E1213" t="str">
            <v>United Kingdom</v>
          </cell>
        </row>
        <row r="1214">
          <cell r="C1214" t="str">
            <v>High</v>
          </cell>
          <cell r="D1214" t="str">
            <v>Renewables Integration</v>
          </cell>
          <cell r="E1214" t="str">
            <v>Australia</v>
          </cell>
        </row>
        <row r="1215">
          <cell r="C1215" t="str">
            <v>High</v>
          </cell>
          <cell r="D1215" t="str">
            <v>Renewables Integration</v>
          </cell>
          <cell r="E1215" t="str">
            <v>Germany</v>
          </cell>
        </row>
        <row r="1216">
          <cell r="C1216" t="str">
            <v>High</v>
          </cell>
          <cell r="D1216" t="str">
            <v>Renewables Integration</v>
          </cell>
          <cell r="E1216" t="str">
            <v>Japan</v>
          </cell>
        </row>
        <row r="1217">
          <cell r="C1217" t="str">
            <v>High</v>
          </cell>
          <cell r="D1217" t="str">
            <v>Renewables Integration</v>
          </cell>
          <cell r="E1217" t="str">
            <v>Country A</v>
          </cell>
        </row>
        <row r="1218">
          <cell r="C1218" t="str">
            <v>High</v>
          </cell>
          <cell r="D1218" t="str">
            <v>Renewables Integration</v>
          </cell>
          <cell r="E1218" t="str">
            <v>Country B</v>
          </cell>
        </row>
        <row r="1219">
          <cell r="C1219" t="str">
            <v>High</v>
          </cell>
          <cell r="D1219" t="str">
            <v>Renewables Integration</v>
          </cell>
          <cell r="E1219" t="str">
            <v>Country C</v>
          </cell>
        </row>
        <row r="1220">
          <cell r="C1220" t="str">
            <v>High</v>
          </cell>
          <cell r="D1220" t="str">
            <v>Renewables Integration</v>
          </cell>
          <cell r="E1220" t="str">
            <v>Country D</v>
          </cell>
        </row>
        <row r="1221">
          <cell r="C1221" t="str">
            <v>Low</v>
          </cell>
          <cell r="D1221" t="str">
            <v>Renewables Integration</v>
          </cell>
          <cell r="E1221" t="str">
            <v>PJM</v>
          </cell>
        </row>
        <row r="1222">
          <cell r="C1222" t="str">
            <v>Low</v>
          </cell>
          <cell r="D1222" t="str">
            <v>Renewables Integration</v>
          </cell>
          <cell r="E1222" t="str">
            <v>ISONE</v>
          </cell>
        </row>
        <row r="1223">
          <cell r="C1223" t="str">
            <v>Low</v>
          </cell>
          <cell r="D1223" t="str">
            <v>Renewables Integration</v>
          </cell>
          <cell r="E1223" t="str">
            <v>ERCOT</v>
          </cell>
        </row>
        <row r="1224">
          <cell r="C1224" t="str">
            <v>Low</v>
          </cell>
          <cell r="D1224" t="str">
            <v>Renewables Integration</v>
          </cell>
          <cell r="E1224" t="str">
            <v>CAISO</v>
          </cell>
        </row>
        <row r="1225">
          <cell r="C1225" t="str">
            <v>Low</v>
          </cell>
          <cell r="D1225" t="str">
            <v>Renewables Integration</v>
          </cell>
          <cell r="E1225" t="str">
            <v>NYISO</v>
          </cell>
        </row>
        <row r="1226">
          <cell r="C1226" t="str">
            <v>Low</v>
          </cell>
          <cell r="D1226" t="str">
            <v>Renewables Integration</v>
          </cell>
          <cell r="E1226" t="str">
            <v>MISO</v>
          </cell>
        </row>
        <row r="1227">
          <cell r="C1227" t="str">
            <v>Low</v>
          </cell>
          <cell r="D1227" t="str">
            <v>Renewables Integration</v>
          </cell>
          <cell r="E1227" t="str">
            <v>SOUTHEAST</v>
          </cell>
        </row>
        <row r="1228">
          <cell r="C1228" t="str">
            <v>Low</v>
          </cell>
          <cell r="D1228" t="str">
            <v>Renewables Integration</v>
          </cell>
          <cell r="E1228" t="str">
            <v>SPP</v>
          </cell>
        </row>
        <row r="1229">
          <cell r="C1229" t="str">
            <v>Low</v>
          </cell>
          <cell r="D1229" t="str">
            <v>Renewables Integration</v>
          </cell>
          <cell r="E1229" t="str">
            <v>WECC (Non-CA)</v>
          </cell>
        </row>
        <row r="1230">
          <cell r="C1230" t="str">
            <v>Low</v>
          </cell>
          <cell r="D1230" t="str">
            <v>Renewables Integration</v>
          </cell>
          <cell r="E1230" t="str">
            <v>United Kingdom</v>
          </cell>
        </row>
        <row r="1231">
          <cell r="C1231" t="str">
            <v>Low</v>
          </cell>
          <cell r="D1231" t="str">
            <v>Renewables Integration</v>
          </cell>
          <cell r="E1231" t="str">
            <v>Australia</v>
          </cell>
        </row>
        <row r="1232">
          <cell r="C1232" t="str">
            <v>Low</v>
          </cell>
          <cell r="D1232" t="str">
            <v>Renewables Integration</v>
          </cell>
          <cell r="E1232" t="str">
            <v>Germany</v>
          </cell>
        </row>
        <row r="1233">
          <cell r="C1233" t="str">
            <v>Low</v>
          </cell>
          <cell r="D1233" t="str">
            <v>Renewables Integration</v>
          </cell>
          <cell r="E1233" t="str">
            <v>Japan</v>
          </cell>
        </row>
        <row r="1234">
          <cell r="C1234" t="str">
            <v>Low</v>
          </cell>
          <cell r="D1234" t="str">
            <v>Renewables Integration</v>
          </cell>
          <cell r="E1234" t="str">
            <v>Country A</v>
          </cell>
        </row>
        <row r="1235">
          <cell r="C1235" t="str">
            <v>Low</v>
          </cell>
          <cell r="D1235" t="str">
            <v>Renewables Integration</v>
          </cell>
          <cell r="E1235" t="str">
            <v>Country B</v>
          </cell>
        </row>
        <row r="1236">
          <cell r="C1236" t="str">
            <v>Low</v>
          </cell>
          <cell r="D1236" t="str">
            <v>Renewables Integration</v>
          </cell>
          <cell r="E1236" t="str">
            <v>Country C</v>
          </cell>
        </row>
        <row r="1237">
          <cell r="C1237" t="str">
            <v>Low</v>
          </cell>
          <cell r="D1237" t="str">
            <v>Renewables Integration</v>
          </cell>
          <cell r="E1237" t="str">
            <v>Country D</v>
          </cell>
        </row>
        <row r="1238">
          <cell r="C1238" t="str">
            <v>Base</v>
          </cell>
          <cell r="D1238" t="str">
            <v>Peaker Replacement</v>
          </cell>
          <cell r="E1238" t="str">
            <v>PJM</v>
          </cell>
        </row>
        <row r="1239">
          <cell r="C1239" t="str">
            <v>Base</v>
          </cell>
          <cell r="D1239" t="str">
            <v>Peaker Replacement</v>
          </cell>
          <cell r="E1239" t="str">
            <v>ISONE</v>
          </cell>
        </row>
        <row r="1240">
          <cell r="C1240" t="str">
            <v>Base</v>
          </cell>
          <cell r="D1240" t="str">
            <v>Peaker Replacement</v>
          </cell>
          <cell r="E1240" t="str">
            <v>ERCOT</v>
          </cell>
        </row>
        <row r="1241">
          <cell r="C1241" t="str">
            <v>Base</v>
          </cell>
          <cell r="D1241" t="str">
            <v>Peaker Replacement</v>
          </cell>
          <cell r="E1241" t="str">
            <v>CAISO</v>
          </cell>
        </row>
        <row r="1242">
          <cell r="C1242" t="str">
            <v>Base</v>
          </cell>
          <cell r="D1242" t="str">
            <v>Peaker Replacement</v>
          </cell>
          <cell r="E1242" t="str">
            <v>NYISO</v>
          </cell>
        </row>
        <row r="1243">
          <cell r="C1243" t="str">
            <v>Base</v>
          </cell>
          <cell r="D1243" t="str">
            <v>Peaker Replacement</v>
          </cell>
          <cell r="E1243" t="str">
            <v>MISO</v>
          </cell>
        </row>
        <row r="1244">
          <cell r="C1244" t="str">
            <v>Base</v>
          </cell>
          <cell r="D1244" t="str">
            <v>Peaker Replacement</v>
          </cell>
          <cell r="E1244" t="str">
            <v>SOUTHEAST</v>
          </cell>
        </row>
        <row r="1245">
          <cell r="C1245" t="str">
            <v>Base</v>
          </cell>
          <cell r="D1245" t="str">
            <v>Peaker Replacement</v>
          </cell>
          <cell r="E1245" t="str">
            <v>SPP</v>
          </cell>
        </row>
        <row r="1246">
          <cell r="C1246" t="str">
            <v>Base</v>
          </cell>
          <cell r="D1246" t="str">
            <v>Peaker Replacement</v>
          </cell>
          <cell r="E1246" t="str">
            <v>WECC (Non-CA)</v>
          </cell>
        </row>
        <row r="1247">
          <cell r="C1247" t="str">
            <v>Base</v>
          </cell>
          <cell r="D1247" t="str">
            <v>Peaker Replacement</v>
          </cell>
          <cell r="E1247" t="str">
            <v>United Kingdom</v>
          </cell>
        </row>
        <row r="1248">
          <cell r="C1248" t="str">
            <v>Base</v>
          </cell>
          <cell r="D1248" t="str">
            <v>Peaker Replacement</v>
          </cell>
          <cell r="E1248" t="str">
            <v>Australia</v>
          </cell>
        </row>
        <row r="1249">
          <cell r="C1249" t="str">
            <v>Base</v>
          </cell>
          <cell r="D1249" t="str">
            <v>Peaker Replacement</v>
          </cell>
          <cell r="E1249" t="str">
            <v>Germany</v>
          </cell>
        </row>
        <row r="1250">
          <cell r="C1250" t="str">
            <v>Base</v>
          </cell>
          <cell r="D1250" t="str">
            <v>Peaker Replacement</v>
          </cell>
          <cell r="E1250" t="str">
            <v>Japan</v>
          </cell>
        </row>
        <row r="1251">
          <cell r="C1251" t="str">
            <v>Base</v>
          </cell>
          <cell r="D1251" t="str">
            <v>Peaker Replacement</v>
          </cell>
          <cell r="E1251" t="str">
            <v>Country A</v>
          </cell>
        </row>
        <row r="1252">
          <cell r="C1252" t="str">
            <v>Base</v>
          </cell>
          <cell r="D1252" t="str">
            <v>Peaker Replacement</v>
          </cell>
          <cell r="E1252" t="str">
            <v>Country B</v>
          </cell>
        </row>
        <row r="1253">
          <cell r="C1253" t="str">
            <v>Base</v>
          </cell>
          <cell r="D1253" t="str">
            <v>Peaker Replacement</v>
          </cell>
          <cell r="E1253" t="str">
            <v>Country C</v>
          </cell>
        </row>
        <row r="1254">
          <cell r="C1254" t="str">
            <v>Base</v>
          </cell>
          <cell r="D1254" t="str">
            <v>Peaker Replacement</v>
          </cell>
          <cell r="E1254" t="str">
            <v>Country D</v>
          </cell>
        </row>
        <row r="1255">
          <cell r="C1255" t="str">
            <v>High</v>
          </cell>
          <cell r="D1255" t="str">
            <v>Peaker Replacement</v>
          </cell>
          <cell r="E1255" t="str">
            <v>PJM</v>
          </cell>
        </row>
        <row r="1256">
          <cell r="C1256" t="str">
            <v>High</v>
          </cell>
          <cell r="D1256" t="str">
            <v>Peaker Replacement</v>
          </cell>
          <cell r="E1256" t="str">
            <v>ISONE</v>
          </cell>
        </row>
        <row r="1257">
          <cell r="C1257" t="str">
            <v>High</v>
          </cell>
          <cell r="D1257" t="str">
            <v>Peaker Replacement</v>
          </cell>
          <cell r="E1257" t="str">
            <v>ERCOT</v>
          </cell>
        </row>
        <row r="1258">
          <cell r="C1258" t="str">
            <v>High</v>
          </cell>
          <cell r="D1258" t="str">
            <v>Peaker Replacement</v>
          </cell>
          <cell r="E1258" t="str">
            <v>CAISO</v>
          </cell>
        </row>
        <row r="1259">
          <cell r="C1259" t="str">
            <v>High</v>
          </cell>
          <cell r="D1259" t="str">
            <v>Peaker Replacement</v>
          </cell>
          <cell r="E1259" t="str">
            <v>NYISO</v>
          </cell>
        </row>
        <row r="1260">
          <cell r="C1260" t="str">
            <v>High</v>
          </cell>
          <cell r="D1260" t="str">
            <v>Peaker Replacement</v>
          </cell>
          <cell r="E1260" t="str">
            <v>MISO</v>
          </cell>
        </row>
        <row r="1261">
          <cell r="C1261" t="str">
            <v>High</v>
          </cell>
          <cell r="D1261" t="str">
            <v>Peaker Replacement</v>
          </cell>
          <cell r="E1261" t="str">
            <v>SOUTHEAST</v>
          </cell>
        </row>
        <row r="1262">
          <cell r="C1262" t="str">
            <v>High</v>
          </cell>
          <cell r="D1262" t="str">
            <v>Peaker Replacement</v>
          </cell>
          <cell r="E1262" t="str">
            <v>SPP</v>
          </cell>
        </row>
        <row r="1263">
          <cell r="C1263" t="str">
            <v>High</v>
          </cell>
          <cell r="D1263" t="str">
            <v>Peaker Replacement</v>
          </cell>
          <cell r="E1263" t="str">
            <v>WECC (Non-CA)</v>
          </cell>
        </row>
        <row r="1264">
          <cell r="C1264" t="str">
            <v>High</v>
          </cell>
          <cell r="D1264" t="str">
            <v>Peaker Replacement</v>
          </cell>
          <cell r="E1264" t="str">
            <v>United Kingdom</v>
          </cell>
        </row>
        <row r="1265">
          <cell r="C1265" t="str">
            <v>High</v>
          </cell>
          <cell r="D1265" t="str">
            <v>Peaker Replacement</v>
          </cell>
          <cell r="E1265" t="str">
            <v>Australia</v>
          </cell>
        </row>
        <row r="1266">
          <cell r="C1266" t="str">
            <v>High</v>
          </cell>
          <cell r="D1266" t="str">
            <v>Peaker Replacement</v>
          </cell>
          <cell r="E1266" t="str">
            <v>Germany</v>
          </cell>
        </row>
        <row r="1267">
          <cell r="C1267" t="str">
            <v>High</v>
          </cell>
          <cell r="D1267" t="str">
            <v>Peaker Replacement</v>
          </cell>
          <cell r="E1267" t="str">
            <v>Japan</v>
          </cell>
        </row>
        <row r="1268">
          <cell r="C1268" t="str">
            <v>High</v>
          </cell>
          <cell r="D1268" t="str">
            <v>Peaker Replacement</v>
          </cell>
          <cell r="E1268" t="str">
            <v>Country A</v>
          </cell>
        </row>
        <row r="1269">
          <cell r="C1269" t="str">
            <v>High</v>
          </cell>
          <cell r="D1269" t="str">
            <v>Peaker Replacement</v>
          </cell>
          <cell r="E1269" t="str">
            <v>Country B</v>
          </cell>
        </row>
        <row r="1270">
          <cell r="C1270" t="str">
            <v>High</v>
          </cell>
          <cell r="D1270" t="str">
            <v>Peaker Replacement</v>
          </cell>
          <cell r="E1270" t="str">
            <v>Country C</v>
          </cell>
        </row>
        <row r="1271">
          <cell r="C1271" t="str">
            <v>High</v>
          </cell>
          <cell r="D1271" t="str">
            <v>Peaker Replacement</v>
          </cell>
          <cell r="E1271" t="str">
            <v>Country D</v>
          </cell>
        </row>
        <row r="1272">
          <cell r="C1272" t="str">
            <v>Low</v>
          </cell>
          <cell r="D1272" t="str">
            <v>Peaker Replacement</v>
          </cell>
          <cell r="E1272" t="str">
            <v>PJM</v>
          </cell>
        </row>
        <row r="1273">
          <cell r="C1273" t="str">
            <v>Low</v>
          </cell>
          <cell r="D1273" t="str">
            <v>Peaker Replacement</v>
          </cell>
          <cell r="E1273" t="str">
            <v>ISONE</v>
          </cell>
        </row>
        <row r="1274">
          <cell r="C1274" t="str">
            <v>Low</v>
          </cell>
          <cell r="D1274" t="str">
            <v>Peaker Replacement</v>
          </cell>
          <cell r="E1274" t="str">
            <v>ERCOT</v>
          </cell>
        </row>
        <row r="1275">
          <cell r="C1275" t="str">
            <v>Low</v>
          </cell>
          <cell r="D1275" t="str">
            <v>Peaker Replacement</v>
          </cell>
          <cell r="E1275" t="str">
            <v>CAISO</v>
          </cell>
        </row>
        <row r="1276">
          <cell r="C1276" t="str">
            <v>Low</v>
          </cell>
          <cell r="D1276" t="str">
            <v>Peaker Replacement</v>
          </cell>
          <cell r="E1276" t="str">
            <v>NYISO</v>
          </cell>
        </row>
        <row r="1277">
          <cell r="C1277" t="str">
            <v>Low</v>
          </cell>
          <cell r="D1277" t="str">
            <v>Peaker Replacement</v>
          </cell>
          <cell r="E1277" t="str">
            <v>MISO</v>
          </cell>
        </row>
        <row r="1278">
          <cell r="C1278" t="str">
            <v>Low</v>
          </cell>
          <cell r="D1278" t="str">
            <v>Peaker Replacement</v>
          </cell>
          <cell r="E1278" t="str">
            <v>SOUTHEAST</v>
          </cell>
        </row>
        <row r="1279">
          <cell r="C1279" t="str">
            <v>Low</v>
          </cell>
          <cell r="D1279" t="str">
            <v>Peaker Replacement</v>
          </cell>
          <cell r="E1279" t="str">
            <v>SPP</v>
          </cell>
        </row>
        <row r="1280">
          <cell r="C1280" t="str">
            <v>Low</v>
          </cell>
          <cell r="D1280" t="str">
            <v>Peaker Replacement</v>
          </cell>
          <cell r="E1280" t="str">
            <v>WECC (Non-CA)</v>
          </cell>
        </row>
        <row r="1281">
          <cell r="C1281" t="str">
            <v>Low</v>
          </cell>
          <cell r="D1281" t="str">
            <v>Peaker Replacement</v>
          </cell>
          <cell r="E1281" t="str">
            <v>United Kingdom</v>
          </cell>
        </row>
        <row r="1282">
          <cell r="C1282" t="str">
            <v>Low</v>
          </cell>
          <cell r="D1282" t="str">
            <v>Peaker Replacement</v>
          </cell>
          <cell r="E1282" t="str">
            <v>Australia</v>
          </cell>
        </row>
        <row r="1283">
          <cell r="C1283" t="str">
            <v>Low</v>
          </cell>
          <cell r="D1283" t="str">
            <v>Peaker Replacement</v>
          </cell>
          <cell r="E1283" t="str">
            <v>Germany</v>
          </cell>
        </row>
        <row r="1284">
          <cell r="C1284" t="str">
            <v>Low</v>
          </cell>
          <cell r="D1284" t="str">
            <v>Peaker Replacement</v>
          </cell>
          <cell r="E1284" t="str">
            <v>Japan</v>
          </cell>
        </row>
        <row r="1285">
          <cell r="C1285" t="str">
            <v>Low</v>
          </cell>
          <cell r="D1285" t="str">
            <v>Peaker Replacement</v>
          </cell>
          <cell r="E1285" t="str">
            <v>Country A</v>
          </cell>
        </row>
        <row r="1286">
          <cell r="C1286" t="str">
            <v>Low</v>
          </cell>
          <cell r="D1286" t="str">
            <v>Peaker Replacement</v>
          </cell>
          <cell r="E1286" t="str">
            <v>Country B</v>
          </cell>
        </row>
        <row r="1287">
          <cell r="C1287" t="str">
            <v>Low</v>
          </cell>
          <cell r="D1287" t="str">
            <v>Peaker Replacement</v>
          </cell>
          <cell r="E1287" t="str">
            <v>Country C</v>
          </cell>
        </row>
        <row r="1288">
          <cell r="C1288" t="str">
            <v>Low</v>
          </cell>
          <cell r="D1288" t="str">
            <v>Peaker Replacement</v>
          </cell>
          <cell r="E1288" t="str">
            <v>Country D</v>
          </cell>
        </row>
        <row r="1289">
          <cell r="C1289" t="str">
            <v>Base</v>
          </cell>
          <cell r="D1289" t="str">
            <v>Renewables Integration</v>
          </cell>
          <cell r="E1289" t="str">
            <v>PJM</v>
          </cell>
        </row>
        <row r="1290">
          <cell r="C1290" t="str">
            <v>Base</v>
          </cell>
          <cell r="D1290" t="str">
            <v>Renewables Integration</v>
          </cell>
          <cell r="E1290" t="str">
            <v>ISONE</v>
          </cell>
        </row>
        <row r="1291">
          <cell r="C1291" t="str">
            <v>Base</v>
          </cell>
          <cell r="D1291" t="str">
            <v>Renewables Integration</v>
          </cell>
          <cell r="E1291" t="str">
            <v>ERCOT</v>
          </cell>
        </row>
        <row r="1292">
          <cell r="C1292" t="str">
            <v>Base</v>
          </cell>
          <cell r="D1292" t="str">
            <v>Renewables Integration</v>
          </cell>
          <cell r="E1292" t="str">
            <v>CAISO</v>
          </cell>
        </row>
        <row r="1293">
          <cell r="C1293" t="str">
            <v>Base</v>
          </cell>
          <cell r="D1293" t="str">
            <v>Renewables Integration</v>
          </cell>
          <cell r="E1293" t="str">
            <v>NYISO</v>
          </cell>
        </row>
        <row r="1294">
          <cell r="C1294" t="str">
            <v>Base</v>
          </cell>
          <cell r="D1294" t="str">
            <v>Renewables Integration</v>
          </cell>
          <cell r="E1294" t="str">
            <v>MISO</v>
          </cell>
        </row>
        <row r="1295">
          <cell r="C1295" t="str">
            <v>Base</v>
          </cell>
          <cell r="D1295" t="str">
            <v>Renewables Integration</v>
          </cell>
          <cell r="E1295" t="str">
            <v>SOUTHEAST</v>
          </cell>
        </row>
        <row r="1296">
          <cell r="C1296" t="str">
            <v>Base</v>
          </cell>
          <cell r="D1296" t="str">
            <v>Renewables Integration</v>
          </cell>
          <cell r="E1296" t="str">
            <v>SPP</v>
          </cell>
        </row>
        <row r="1297">
          <cell r="C1297" t="str">
            <v>Base</v>
          </cell>
          <cell r="D1297" t="str">
            <v>Renewables Integration</v>
          </cell>
          <cell r="E1297" t="str">
            <v>WECC (Non-CA)</v>
          </cell>
        </row>
        <row r="1298">
          <cell r="C1298" t="str">
            <v>Base</v>
          </cell>
          <cell r="D1298" t="str">
            <v>Renewables Integration</v>
          </cell>
          <cell r="E1298" t="str">
            <v>United Kingdom</v>
          </cell>
        </row>
        <row r="1299">
          <cell r="C1299" t="str">
            <v>Base</v>
          </cell>
          <cell r="D1299" t="str">
            <v>Renewables Integration</v>
          </cell>
          <cell r="E1299" t="str">
            <v>Australia</v>
          </cell>
        </row>
        <row r="1300">
          <cell r="C1300" t="str">
            <v>Base</v>
          </cell>
          <cell r="D1300" t="str">
            <v>Renewables Integration</v>
          </cell>
          <cell r="E1300" t="str">
            <v>Germany</v>
          </cell>
        </row>
        <row r="1301">
          <cell r="C1301" t="str">
            <v>Base</v>
          </cell>
          <cell r="D1301" t="str">
            <v>Renewables Integration</v>
          </cell>
          <cell r="E1301" t="str">
            <v>Japan</v>
          </cell>
        </row>
        <row r="1302">
          <cell r="C1302" t="str">
            <v>Base</v>
          </cell>
          <cell r="D1302" t="str">
            <v>Renewables Integration</v>
          </cell>
          <cell r="E1302" t="str">
            <v>Country A</v>
          </cell>
        </row>
        <row r="1303">
          <cell r="C1303" t="str">
            <v>Base</v>
          </cell>
          <cell r="D1303" t="str">
            <v>Renewables Integration</v>
          </cell>
          <cell r="E1303" t="str">
            <v>Country B</v>
          </cell>
        </row>
        <row r="1304">
          <cell r="C1304" t="str">
            <v>Base</v>
          </cell>
          <cell r="D1304" t="str">
            <v>Renewables Integration</v>
          </cell>
          <cell r="E1304" t="str">
            <v>Country C</v>
          </cell>
        </row>
        <row r="1305">
          <cell r="C1305" t="str">
            <v>Base</v>
          </cell>
          <cell r="D1305" t="str">
            <v>Renewables Integration</v>
          </cell>
          <cell r="E1305" t="str">
            <v>Country D</v>
          </cell>
        </row>
        <row r="1306">
          <cell r="C1306" t="str">
            <v>High</v>
          </cell>
          <cell r="D1306" t="str">
            <v>Renewables Integration</v>
          </cell>
          <cell r="E1306" t="str">
            <v>PJM</v>
          </cell>
        </row>
        <row r="1307">
          <cell r="C1307" t="str">
            <v>High</v>
          </cell>
          <cell r="D1307" t="str">
            <v>Renewables Integration</v>
          </cell>
          <cell r="E1307" t="str">
            <v>ISONE</v>
          </cell>
        </row>
        <row r="1308">
          <cell r="C1308" t="str">
            <v>High</v>
          </cell>
          <cell r="D1308" t="str">
            <v>Renewables Integration</v>
          </cell>
          <cell r="E1308" t="str">
            <v>ERCOT</v>
          </cell>
        </row>
        <row r="1309">
          <cell r="C1309" t="str">
            <v>High</v>
          </cell>
          <cell r="D1309" t="str">
            <v>Renewables Integration</v>
          </cell>
          <cell r="E1309" t="str">
            <v>CAISO</v>
          </cell>
        </row>
        <row r="1310">
          <cell r="C1310" t="str">
            <v>High</v>
          </cell>
          <cell r="D1310" t="str">
            <v>Renewables Integration</v>
          </cell>
          <cell r="E1310" t="str">
            <v>NYISO</v>
          </cell>
        </row>
        <row r="1311">
          <cell r="C1311" t="str">
            <v>High</v>
          </cell>
          <cell r="D1311" t="str">
            <v>Renewables Integration</v>
          </cell>
          <cell r="E1311" t="str">
            <v>MISO</v>
          </cell>
        </row>
        <row r="1312">
          <cell r="C1312" t="str">
            <v>High</v>
          </cell>
          <cell r="D1312" t="str">
            <v>Renewables Integration</v>
          </cell>
          <cell r="E1312" t="str">
            <v>SOUTHEAST</v>
          </cell>
        </row>
        <row r="1313">
          <cell r="C1313" t="str">
            <v>High</v>
          </cell>
          <cell r="D1313" t="str">
            <v>Renewables Integration</v>
          </cell>
          <cell r="E1313" t="str">
            <v>SPP</v>
          </cell>
        </row>
        <row r="1314">
          <cell r="C1314" t="str">
            <v>High</v>
          </cell>
          <cell r="D1314" t="str">
            <v>Renewables Integration</v>
          </cell>
          <cell r="E1314" t="str">
            <v>WECC (Non-CA)</v>
          </cell>
        </row>
        <row r="1315">
          <cell r="C1315" t="str">
            <v>High</v>
          </cell>
          <cell r="D1315" t="str">
            <v>Renewables Integration</v>
          </cell>
          <cell r="E1315" t="str">
            <v>United Kingdom</v>
          </cell>
        </row>
        <row r="1316">
          <cell r="C1316" t="str">
            <v>High</v>
          </cell>
          <cell r="D1316" t="str">
            <v>Renewables Integration</v>
          </cell>
          <cell r="E1316" t="str">
            <v>Australia</v>
          </cell>
        </row>
        <row r="1317">
          <cell r="C1317" t="str">
            <v>High</v>
          </cell>
          <cell r="D1317" t="str">
            <v>Renewables Integration</v>
          </cell>
          <cell r="E1317" t="str">
            <v>Germany</v>
          </cell>
        </row>
        <row r="1318">
          <cell r="C1318" t="str">
            <v>High</v>
          </cell>
          <cell r="D1318" t="str">
            <v>Renewables Integration</v>
          </cell>
          <cell r="E1318" t="str">
            <v>Japan</v>
          </cell>
        </row>
        <row r="1319">
          <cell r="C1319" t="str">
            <v>High</v>
          </cell>
          <cell r="D1319" t="str">
            <v>Renewables Integration</v>
          </cell>
          <cell r="E1319" t="str">
            <v>Country A</v>
          </cell>
        </row>
        <row r="1320">
          <cell r="C1320" t="str">
            <v>High</v>
          </cell>
          <cell r="D1320" t="str">
            <v>Renewables Integration</v>
          </cell>
          <cell r="E1320" t="str">
            <v>Country B</v>
          </cell>
        </row>
        <row r="1321">
          <cell r="C1321" t="str">
            <v>High</v>
          </cell>
          <cell r="D1321" t="str">
            <v>Renewables Integration</v>
          </cell>
          <cell r="E1321" t="str">
            <v>Country C</v>
          </cell>
        </row>
        <row r="1322">
          <cell r="C1322" t="str">
            <v>High</v>
          </cell>
          <cell r="D1322" t="str">
            <v>Renewables Integration</v>
          </cell>
          <cell r="E1322" t="str">
            <v>Country D</v>
          </cell>
        </row>
        <row r="1323">
          <cell r="C1323" t="str">
            <v>Low</v>
          </cell>
          <cell r="D1323" t="str">
            <v>Renewables Integration</v>
          </cell>
          <cell r="E1323" t="str">
            <v>PJM</v>
          </cell>
        </row>
        <row r="1324">
          <cell r="C1324" t="str">
            <v>Low</v>
          </cell>
          <cell r="D1324" t="str">
            <v>Renewables Integration</v>
          </cell>
          <cell r="E1324" t="str">
            <v>ISONE</v>
          </cell>
        </row>
        <row r="1325">
          <cell r="C1325" t="str">
            <v>Low</v>
          </cell>
          <cell r="D1325" t="str">
            <v>Renewables Integration</v>
          </cell>
          <cell r="E1325" t="str">
            <v>ERCOT</v>
          </cell>
        </row>
        <row r="1326">
          <cell r="C1326" t="str">
            <v>Low</v>
          </cell>
          <cell r="D1326" t="str">
            <v>Renewables Integration</v>
          </cell>
          <cell r="E1326" t="str">
            <v>CAISO</v>
          </cell>
        </row>
        <row r="1327">
          <cell r="C1327" t="str">
            <v>Low</v>
          </cell>
          <cell r="D1327" t="str">
            <v>Renewables Integration</v>
          </cell>
          <cell r="E1327" t="str">
            <v>NYISO</v>
          </cell>
        </row>
        <row r="1328">
          <cell r="C1328" t="str">
            <v>Low</v>
          </cell>
          <cell r="D1328" t="str">
            <v>Renewables Integration</v>
          </cell>
          <cell r="E1328" t="str">
            <v>MISO</v>
          </cell>
        </row>
        <row r="1329">
          <cell r="C1329" t="str">
            <v>Low</v>
          </cell>
          <cell r="D1329" t="str">
            <v>Renewables Integration</v>
          </cell>
          <cell r="E1329" t="str">
            <v>SOUTHEAST</v>
          </cell>
        </row>
        <row r="1330">
          <cell r="C1330" t="str">
            <v>Low</v>
          </cell>
          <cell r="D1330" t="str">
            <v>Renewables Integration</v>
          </cell>
          <cell r="E1330" t="str">
            <v>SPP</v>
          </cell>
        </row>
        <row r="1331">
          <cell r="C1331" t="str">
            <v>Low</v>
          </cell>
          <cell r="D1331" t="str">
            <v>Renewables Integration</v>
          </cell>
          <cell r="E1331" t="str">
            <v>WECC (Non-CA)</v>
          </cell>
        </row>
        <row r="1332">
          <cell r="C1332" t="str">
            <v>Low</v>
          </cell>
          <cell r="D1332" t="str">
            <v>Renewables Integration</v>
          </cell>
          <cell r="E1332" t="str">
            <v>United Kingdom</v>
          </cell>
        </row>
        <row r="1333">
          <cell r="C1333" t="str">
            <v>Low</v>
          </cell>
          <cell r="D1333" t="str">
            <v>Renewables Integration</v>
          </cell>
          <cell r="E1333" t="str">
            <v>Australia</v>
          </cell>
        </row>
        <row r="1334">
          <cell r="C1334" t="str">
            <v>Low</v>
          </cell>
          <cell r="D1334" t="str">
            <v>Renewables Integration</v>
          </cell>
          <cell r="E1334" t="str">
            <v>Germany</v>
          </cell>
        </row>
        <row r="1335">
          <cell r="C1335" t="str">
            <v>Low</v>
          </cell>
          <cell r="D1335" t="str">
            <v>Renewables Integration</v>
          </cell>
          <cell r="E1335" t="str">
            <v>Japan</v>
          </cell>
        </row>
        <row r="1336">
          <cell r="C1336" t="str">
            <v>Low</v>
          </cell>
          <cell r="D1336" t="str">
            <v>Renewables Integration</v>
          </cell>
          <cell r="E1336" t="str">
            <v>Country A</v>
          </cell>
        </row>
        <row r="1337">
          <cell r="C1337" t="str">
            <v>Low</v>
          </cell>
          <cell r="D1337" t="str">
            <v>Renewables Integration</v>
          </cell>
          <cell r="E1337" t="str">
            <v>Country B</v>
          </cell>
        </row>
        <row r="1338">
          <cell r="C1338" t="str">
            <v>Low</v>
          </cell>
          <cell r="D1338" t="str">
            <v>Renewables Integration</v>
          </cell>
          <cell r="E1338" t="str">
            <v>Country C</v>
          </cell>
        </row>
        <row r="1339">
          <cell r="C1339" t="str">
            <v>Low</v>
          </cell>
          <cell r="D1339" t="str">
            <v>Renewables Integration</v>
          </cell>
          <cell r="E1339" t="str">
            <v>Country D</v>
          </cell>
        </row>
        <row r="1340">
          <cell r="C1340" t="str">
            <v>Base</v>
          </cell>
          <cell r="D1340" t="str">
            <v>T&amp;D</v>
          </cell>
          <cell r="E1340" t="str">
            <v>PJM</v>
          </cell>
        </row>
        <row r="1341">
          <cell r="C1341" t="str">
            <v>Base</v>
          </cell>
          <cell r="D1341" t="str">
            <v>T&amp;D</v>
          </cell>
          <cell r="E1341" t="str">
            <v>ISONE</v>
          </cell>
        </row>
        <row r="1342">
          <cell r="C1342" t="str">
            <v>Base</v>
          </cell>
          <cell r="D1342" t="str">
            <v>T&amp;D</v>
          </cell>
          <cell r="E1342" t="str">
            <v>ERCOT</v>
          </cell>
        </row>
        <row r="1343">
          <cell r="C1343" t="str">
            <v>Base</v>
          </cell>
          <cell r="D1343" t="str">
            <v>T&amp;D</v>
          </cell>
          <cell r="E1343" t="str">
            <v>CAISO</v>
          </cell>
        </row>
        <row r="1344">
          <cell r="C1344" t="str">
            <v>Base</v>
          </cell>
          <cell r="D1344" t="str">
            <v>T&amp;D</v>
          </cell>
          <cell r="E1344" t="str">
            <v>NYISO</v>
          </cell>
        </row>
        <row r="1345">
          <cell r="C1345" t="str">
            <v>Base</v>
          </cell>
          <cell r="D1345" t="str">
            <v>T&amp;D</v>
          </cell>
          <cell r="E1345" t="str">
            <v>MISO</v>
          </cell>
        </row>
        <row r="1346">
          <cell r="C1346" t="str">
            <v>Base</v>
          </cell>
          <cell r="D1346" t="str">
            <v>T&amp;D</v>
          </cell>
          <cell r="E1346" t="str">
            <v>SOUTHEAST</v>
          </cell>
        </row>
        <row r="1347">
          <cell r="C1347" t="str">
            <v>Base</v>
          </cell>
          <cell r="D1347" t="str">
            <v>T&amp;D</v>
          </cell>
          <cell r="E1347" t="str">
            <v>SPP</v>
          </cell>
        </row>
        <row r="1348">
          <cell r="C1348" t="str">
            <v>Base</v>
          </cell>
          <cell r="D1348" t="str">
            <v>T&amp;D</v>
          </cell>
          <cell r="E1348" t="str">
            <v>WECC (Non-CA)</v>
          </cell>
        </row>
        <row r="1349">
          <cell r="C1349" t="str">
            <v>Base</v>
          </cell>
          <cell r="D1349" t="str">
            <v>T&amp;D</v>
          </cell>
          <cell r="E1349" t="str">
            <v>United Kingdom</v>
          </cell>
        </row>
        <row r="1350">
          <cell r="C1350" t="str">
            <v>Base</v>
          </cell>
          <cell r="D1350" t="str">
            <v>T&amp;D</v>
          </cell>
          <cell r="E1350" t="str">
            <v>Australia</v>
          </cell>
        </row>
        <row r="1351">
          <cell r="C1351" t="str">
            <v>Base</v>
          </cell>
          <cell r="D1351" t="str">
            <v>T&amp;D</v>
          </cell>
          <cell r="E1351" t="str">
            <v>Germany</v>
          </cell>
        </row>
        <row r="1352">
          <cell r="C1352" t="str">
            <v>Base</v>
          </cell>
          <cell r="D1352" t="str">
            <v>T&amp;D</v>
          </cell>
          <cell r="E1352" t="str">
            <v>Japan</v>
          </cell>
        </row>
        <row r="1353">
          <cell r="C1353" t="str">
            <v>Base</v>
          </cell>
          <cell r="D1353" t="str">
            <v>T&amp;D</v>
          </cell>
          <cell r="E1353" t="str">
            <v>Country A</v>
          </cell>
        </row>
        <row r="1354">
          <cell r="C1354" t="str">
            <v>Base</v>
          </cell>
          <cell r="D1354" t="str">
            <v>T&amp;D</v>
          </cell>
          <cell r="E1354" t="str">
            <v>Country B</v>
          </cell>
        </row>
        <row r="1355">
          <cell r="C1355" t="str">
            <v>Base</v>
          </cell>
          <cell r="D1355" t="str">
            <v>T&amp;D</v>
          </cell>
          <cell r="E1355" t="str">
            <v>Country C</v>
          </cell>
        </row>
        <row r="1356">
          <cell r="C1356" t="str">
            <v>Base</v>
          </cell>
          <cell r="D1356" t="str">
            <v>T&amp;D</v>
          </cell>
          <cell r="E1356" t="str">
            <v>Country D</v>
          </cell>
        </row>
        <row r="1357">
          <cell r="C1357" t="str">
            <v>High</v>
          </cell>
          <cell r="D1357" t="str">
            <v>T&amp;D</v>
          </cell>
          <cell r="E1357" t="str">
            <v>PJM</v>
          </cell>
        </row>
        <row r="1358">
          <cell r="C1358" t="str">
            <v>High</v>
          </cell>
          <cell r="D1358" t="str">
            <v>T&amp;D</v>
          </cell>
          <cell r="E1358" t="str">
            <v>ISONE</v>
          </cell>
        </row>
        <row r="1359">
          <cell r="C1359" t="str">
            <v>High</v>
          </cell>
          <cell r="D1359" t="str">
            <v>T&amp;D</v>
          </cell>
          <cell r="E1359" t="str">
            <v>ERCOT</v>
          </cell>
        </row>
        <row r="1360">
          <cell r="C1360" t="str">
            <v>High</v>
          </cell>
          <cell r="D1360" t="str">
            <v>T&amp;D</v>
          </cell>
          <cell r="E1360" t="str">
            <v>CAISO</v>
          </cell>
        </row>
        <row r="1361">
          <cell r="C1361" t="str">
            <v>High</v>
          </cell>
          <cell r="D1361" t="str">
            <v>T&amp;D</v>
          </cell>
          <cell r="E1361" t="str">
            <v>NYISO</v>
          </cell>
        </row>
        <row r="1362">
          <cell r="C1362" t="str">
            <v>High</v>
          </cell>
          <cell r="D1362" t="str">
            <v>T&amp;D</v>
          </cell>
          <cell r="E1362" t="str">
            <v>MISO</v>
          </cell>
        </row>
        <row r="1363">
          <cell r="C1363" t="str">
            <v>High</v>
          </cell>
          <cell r="D1363" t="str">
            <v>T&amp;D</v>
          </cell>
          <cell r="E1363" t="str">
            <v>SOUTHEAST</v>
          </cell>
        </row>
        <row r="1364">
          <cell r="C1364" t="str">
            <v>High</v>
          </cell>
          <cell r="D1364" t="str">
            <v>T&amp;D</v>
          </cell>
          <cell r="E1364" t="str">
            <v>SPP</v>
          </cell>
        </row>
        <row r="1365">
          <cell r="C1365" t="str">
            <v>High</v>
          </cell>
          <cell r="D1365" t="str">
            <v>T&amp;D</v>
          </cell>
          <cell r="E1365" t="str">
            <v>WECC (Non-CA)</v>
          </cell>
        </row>
        <row r="1366">
          <cell r="C1366" t="str">
            <v>High</v>
          </cell>
          <cell r="D1366" t="str">
            <v>T&amp;D</v>
          </cell>
          <cell r="E1366" t="str">
            <v>United Kingdom</v>
          </cell>
        </row>
        <row r="1367">
          <cell r="C1367" t="str">
            <v>High</v>
          </cell>
          <cell r="D1367" t="str">
            <v>T&amp;D</v>
          </cell>
          <cell r="E1367" t="str">
            <v>Australia</v>
          </cell>
        </row>
        <row r="1368">
          <cell r="C1368" t="str">
            <v>High</v>
          </cell>
          <cell r="D1368" t="str">
            <v>T&amp;D</v>
          </cell>
          <cell r="E1368" t="str">
            <v>Germany</v>
          </cell>
        </row>
        <row r="1369">
          <cell r="C1369" t="str">
            <v>High</v>
          </cell>
          <cell r="D1369" t="str">
            <v>T&amp;D</v>
          </cell>
          <cell r="E1369" t="str">
            <v>Japan</v>
          </cell>
        </row>
        <row r="1370">
          <cell r="C1370" t="str">
            <v>High</v>
          </cell>
          <cell r="D1370" t="str">
            <v>T&amp;D</v>
          </cell>
          <cell r="E1370" t="str">
            <v>Country A</v>
          </cell>
        </row>
        <row r="1371">
          <cell r="C1371" t="str">
            <v>High</v>
          </cell>
          <cell r="D1371" t="str">
            <v>T&amp;D</v>
          </cell>
          <cell r="E1371" t="str">
            <v>Country B</v>
          </cell>
        </row>
        <row r="1372">
          <cell r="C1372" t="str">
            <v>High</v>
          </cell>
          <cell r="D1372" t="str">
            <v>T&amp;D</v>
          </cell>
          <cell r="E1372" t="str">
            <v>Country C</v>
          </cell>
        </row>
        <row r="1373">
          <cell r="C1373" t="str">
            <v>High</v>
          </cell>
          <cell r="D1373" t="str">
            <v>T&amp;D</v>
          </cell>
          <cell r="E1373" t="str">
            <v>Country D</v>
          </cell>
        </row>
        <row r="1374">
          <cell r="C1374" t="str">
            <v>Low</v>
          </cell>
          <cell r="D1374" t="str">
            <v>T&amp;D</v>
          </cell>
          <cell r="E1374" t="str">
            <v>PJM</v>
          </cell>
        </row>
        <row r="1375">
          <cell r="C1375" t="str">
            <v>Low</v>
          </cell>
          <cell r="D1375" t="str">
            <v>T&amp;D</v>
          </cell>
          <cell r="E1375" t="str">
            <v>ISONE</v>
          </cell>
        </row>
        <row r="1376">
          <cell r="C1376" t="str">
            <v>Low</v>
          </cell>
          <cell r="D1376" t="str">
            <v>T&amp;D</v>
          </cell>
          <cell r="E1376" t="str">
            <v>ERCOT</v>
          </cell>
        </row>
        <row r="1377">
          <cell r="C1377" t="str">
            <v>Low</v>
          </cell>
          <cell r="D1377" t="str">
            <v>T&amp;D</v>
          </cell>
          <cell r="E1377" t="str">
            <v>CAISO</v>
          </cell>
        </row>
        <row r="1378">
          <cell r="C1378" t="str">
            <v>Low</v>
          </cell>
          <cell r="D1378" t="str">
            <v>T&amp;D</v>
          </cell>
          <cell r="E1378" t="str">
            <v>NYISO</v>
          </cell>
        </row>
        <row r="1379">
          <cell r="C1379" t="str">
            <v>Low</v>
          </cell>
          <cell r="D1379" t="str">
            <v>T&amp;D</v>
          </cell>
          <cell r="E1379" t="str">
            <v>MISO</v>
          </cell>
        </row>
        <row r="1380">
          <cell r="C1380" t="str">
            <v>Low</v>
          </cell>
          <cell r="D1380" t="str">
            <v>T&amp;D</v>
          </cell>
          <cell r="E1380" t="str">
            <v>SOUTHEAST</v>
          </cell>
        </row>
        <row r="1381">
          <cell r="C1381" t="str">
            <v>Low</v>
          </cell>
          <cell r="D1381" t="str">
            <v>T&amp;D</v>
          </cell>
          <cell r="E1381" t="str">
            <v>SPP</v>
          </cell>
        </row>
        <row r="1382">
          <cell r="C1382" t="str">
            <v>Low</v>
          </cell>
          <cell r="D1382" t="str">
            <v>T&amp;D</v>
          </cell>
          <cell r="E1382" t="str">
            <v>WECC (Non-CA)</v>
          </cell>
        </row>
        <row r="1383">
          <cell r="C1383" t="str">
            <v>Low</v>
          </cell>
          <cell r="D1383" t="str">
            <v>T&amp;D</v>
          </cell>
          <cell r="E1383" t="str">
            <v>United Kingdom</v>
          </cell>
        </row>
        <row r="1384">
          <cell r="C1384" t="str">
            <v>Low</v>
          </cell>
          <cell r="D1384" t="str">
            <v>T&amp;D</v>
          </cell>
          <cell r="E1384" t="str">
            <v>Australia</v>
          </cell>
        </row>
        <row r="1385">
          <cell r="C1385" t="str">
            <v>Low</v>
          </cell>
          <cell r="D1385" t="str">
            <v>T&amp;D</v>
          </cell>
          <cell r="E1385" t="str">
            <v>Germany</v>
          </cell>
        </row>
        <row r="1386">
          <cell r="C1386" t="str">
            <v>Low</v>
          </cell>
          <cell r="D1386" t="str">
            <v>T&amp;D</v>
          </cell>
          <cell r="E1386" t="str">
            <v>Japan</v>
          </cell>
        </row>
        <row r="1387">
          <cell r="C1387" t="str">
            <v>Low</v>
          </cell>
          <cell r="D1387" t="str">
            <v>T&amp;D</v>
          </cell>
          <cell r="E1387" t="str">
            <v>Country A</v>
          </cell>
        </row>
        <row r="1388">
          <cell r="C1388" t="str">
            <v>Low</v>
          </cell>
          <cell r="D1388" t="str">
            <v>T&amp;D</v>
          </cell>
          <cell r="E1388" t="str">
            <v>Country B</v>
          </cell>
        </row>
        <row r="1389">
          <cell r="C1389" t="str">
            <v>Low</v>
          </cell>
          <cell r="D1389" t="str">
            <v>T&amp;D</v>
          </cell>
          <cell r="E1389" t="str">
            <v>Country C</v>
          </cell>
        </row>
        <row r="1390">
          <cell r="C1390" t="str">
            <v>Low</v>
          </cell>
          <cell r="D1390" t="str">
            <v>T&amp;D</v>
          </cell>
          <cell r="E1390" t="str">
            <v>Country D</v>
          </cell>
        </row>
      </sheetData>
      <sheetData sheetId="11">
        <row r="10">
          <cell r="F10" t="str">
            <v>C&amp;I Demand Mgmt.</v>
          </cell>
          <cell r="G10" t="str">
            <v>Peaker Replacement</v>
          </cell>
          <cell r="H10" t="str">
            <v>T&amp;D</v>
          </cell>
          <cell r="I10" t="str">
            <v>Renewables Integration</v>
          </cell>
        </row>
        <row r="11">
          <cell r="E11" t="str">
            <v>Project Life (years)</v>
          </cell>
          <cell r="F11">
            <v>10</v>
          </cell>
          <cell r="G11">
            <v>20</v>
          </cell>
          <cell r="H11">
            <v>20</v>
          </cell>
          <cell r="I11">
            <v>20</v>
          </cell>
        </row>
        <row r="12">
          <cell r="E12" t="str">
            <v>MW</v>
          </cell>
          <cell r="F12">
            <v>0.25</v>
          </cell>
          <cell r="G12">
            <v>100</v>
          </cell>
          <cell r="H12">
            <v>10</v>
          </cell>
          <cell r="I12">
            <v>10</v>
          </cell>
        </row>
        <row r="13">
          <cell r="E13" t="str">
            <v>Duration (Hrs.)</v>
          </cell>
          <cell r="F13">
            <v>2</v>
          </cell>
          <cell r="G13">
            <v>4</v>
          </cell>
          <cell r="H13">
            <v>8</v>
          </cell>
          <cell r="I13">
            <v>4</v>
          </cell>
        </row>
        <row r="14">
          <cell r="E14" t="str">
            <v>MWH of Capacity</v>
          </cell>
          <cell r="F14">
            <v>0.5</v>
          </cell>
          <cell r="G14">
            <v>400</v>
          </cell>
          <cell r="H14">
            <v>80</v>
          </cell>
          <cell r="I14">
            <v>40</v>
          </cell>
        </row>
        <row r="15">
          <cell r="E15" t="str">
            <v>100% DOD Cycles/ Day1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</row>
        <row r="16">
          <cell r="E16" t="str">
            <v>Op Days / Year</v>
          </cell>
          <cell r="F16">
            <v>250</v>
          </cell>
          <cell r="G16">
            <v>350</v>
          </cell>
          <cell r="H16">
            <v>350</v>
          </cell>
          <cell r="I16">
            <v>350</v>
          </cell>
        </row>
        <row r="17">
          <cell r="E17" t="str">
            <v>Storage Technology</v>
          </cell>
          <cell r="F17" t="str">
            <v xml:space="preserve">Lithium  </v>
          </cell>
          <cell r="G17" t="str">
            <v xml:space="preserve">Lithium  </v>
          </cell>
          <cell r="H17" t="str">
            <v xml:space="preserve">Lithium  </v>
          </cell>
          <cell r="I17" t="str">
            <v xml:space="preserve">Lithium  </v>
          </cell>
        </row>
        <row r="70">
          <cell r="G70">
            <v>2017</v>
          </cell>
          <cell r="H70">
            <v>2018</v>
          </cell>
          <cell r="I70">
            <v>2019</v>
          </cell>
          <cell r="J70">
            <v>2020</v>
          </cell>
          <cell r="K70">
            <v>2021</v>
          </cell>
          <cell r="L70">
            <v>2022</v>
          </cell>
          <cell r="M70">
            <v>2023</v>
          </cell>
          <cell r="N70">
            <v>2024</v>
          </cell>
          <cell r="O70">
            <v>2025</v>
          </cell>
          <cell r="P70">
            <v>2026</v>
          </cell>
          <cell r="Q70">
            <v>2027</v>
          </cell>
        </row>
        <row r="71">
          <cell r="D71" t="str">
            <v>Base</v>
          </cell>
          <cell r="E71" t="str">
            <v>C&amp;I Demand Mgmt.</v>
          </cell>
          <cell r="G71">
            <v>273.125</v>
          </cell>
          <cell r="H71">
            <v>240.35</v>
          </cell>
          <cell r="I71">
            <v>211.50799999999998</v>
          </cell>
          <cell r="J71">
            <v>186.12704000000002</v>
          </cell>
          <cell r="K71">
            <v>163.79179519999997</v>
          </cell>
          <cell r="L71">
            <v>144.136779776</v>
          </cell>
          <cell r="M71">
            <v>132.60583739392001</v>
          </cell>
          <cell r="N71">
            <v>121.9973704024064</v>
          </cell>
          <cell r="O71">
            <v>112.2375807702139</v>
          </cell>
          <cell r="P71">
            <v>103.25857430859679</v>
          </cell>
          <cell r="Q71">
            <v>94.99788836390907</v>
          </cell>
        </row>
        <row r="72">
          <cell r="D72" t="str">
            <v>Base</v>
          </cell>
          <cell r="E72" t="str">
            <v>Renewables Integration</v>
          </cell>
          <cell r="G72">
            <v>13500</v>
          </cell>
          <cell r="H72">
            <v>11880</v>
          </cell>
          <cell r="I72">
            <v>10454.4</v>
          </cell>
          <cell r="J72">
            <v>9199.8720000000012</v>
          </cell>
          <cell r="K72">
            <v>8095.8873599999988</v>
          </cell>
          <cell r="L72">
            <v>7124.3808768000008</v>
          </cell>
          <cell r="M72">
            <v>6554.4304066560007</v>
          </cell>
          <cell r="N72">
            <v>6030.0759741235206</v>
          </cell>
          <cell r="O72">
            <v>5547.6698961936381</v>
          </cell>
          <cell r="P72">
            <v>5103.8563044981474</v>
          </cell>
          <cell r="Q72">
            <v>4695.5478001382962</v>
          </cell>
        </row>
        <row r="73">
          <cell r="D73" t="str">
            <v>Base</v>
          </cell>
          <cell r="E73" t="str">
            <v>Peaker Replacement</v>
          </cell>
          <cell r="G73">
            <v>144720</v>
          </cell>
          <cell r="H73">
            <v>127353.60000000001</v>
          </cell>
          <cell r="I73">
            <v>112071.16800000001</v>
          </cell>
          <cell r="J73">
            <v>98622.627839999986</v>
          </cell>
          <cell r="K73">
            <v>86787.912499200014</v>
          </cell>
          <cell r="L73">
            <v>76373.362999296005</v>
          </cell>
          <cell r="M73">
            <v>70263.49395935233</v>
          </cell>
          <cell r="N73">
            <v>64642.414442604146</v>
          </cell>
          <cell r="O73">
            <v>59471.021287195814</v>
          </cell>
          <cell r="P73">
            <v>54713.33958422015</v>
          </cell>
          <cell r="Q73">
            <v>50336.272417482542</v>
          </cell>
        </row>
        <row r="74">
          <cell r="D74" t="str">
            <v>Base</v>
          </cell>
          <cell r="E74" t="str">
            <v>T&amp;D</v>
          </cell>
          <cell r="G74">
            <v>27864</v>
          </cell>
          <cell r="H74">
            <v>24520.32</v>
          </cell>
          <cell r="I74">
            <v>21577.881600000001</v>
          </cell>
          <cell r="J74">
            <v>18988.535807999997</v>
          </cell>
          <cell r="K74">
            <v>16709.911511039998</v>
          </cell>
          <cell r="L74">
            <v>14704.722129715199</v>
          </cell>
          <cell r="M74">
            <v>13528.344359337985</v>
          </cell>
          <cell r="N74">
            <v>12446.076810590945</v>
          </cell>
          <cell r="O74">
            <v>11450.390665743671</v>
          </cell>
          <cell r="P74">
            <v>10534.359412484177</v>
          </cell>
          <cell r="Q74">
            <v>9691.6106594854446</v>
          </cell>
        </row>
        <row r="75">
          <cell r="D75" t="str">
            <v>Low</v>
          </cell>
          <cell r="E75" t="str">
            <v>C&amp;I Demand Mgmt.</v>
          </cell>
          <cell r="G75">
            <v>273.125</v>
          </cell>
          <cell r="H75">
            <v>243.08125000000001</v>
          </cell>
          <cell r="I75">
            <v>216.34231250000005</v>
          </cell>
          <cell r="J75">
            <v>192.54465812500001</v>
          </cell>
          <cell r="K75">
            <v>171.36474573124997</v>
          </cell>
          <cell r="L75">
            <v>152.51462370081248</v>
          </cell>
          <cell r="M75">
            <v>141.83860004175563</v>
          </cell>
          <cell r="N75">
            <v>131.90989803883272</v>
          </cell>
          <cell r="O75">
            <v>122.67620517611444</v>
          </cell>
          <cell r="P75">
            <v>114.08887081378643</v>
          </cell>
          <cell r="Q75">
            <v>106.10264985682136</v>
          </cell>
        </row>
        <row r="76">
          <cell r="D76" t="str">
            <v>Low</v>
          </cell>
          <cell r="E76" t="str">
            <v>Renewables Integration</v>
          </cell>
          <cell r="G76">
            <v>13500</v>
          </cell>
          <cell r="H76">
            <v>12015</v>
          </cell>
          <cell r="I76">
            <v>10693.35</v>
          </cell>
          <cell r="J76">
            <v>9517.0815000000002</v>
          </cell>
          <cell r="K76">
            <v>8470.2025350000004</v>
          </cell>
          <cell r="L76">
            <v>7538.4802561500001</v>
          </cell>
          <cell r="M76">
            <v>7010.7866382195007</v>
          </cell>
          <cell r="N76">
            <v>6520.0315735441336</v>
          </cell>
          <cell r="O76">
            <v>6063.6293633960449</v>
          </cell>
          <cell r="P76">
            <v>5639.1753079583214</v>
          </cell>
          <cell r="Q76">
            <v>5244.4330364012385</v>
          </cell>
        </row>
        <row r="77">
          <cell r="D77" t="str">
            <v>Low</v>
          </cell>
          <cell r="E77" t="str">
            <v>Peaker Replacement</v>
          </cell>
          <cell r="G77">
            <v>144720</v>
          </cell>
          <cell r="H77">
            <v>128800.8</v>
          </cell>
          <cell r="I77">
            <v>114632.712</v>
          </cell>
          <cell r="J77">
            <v>102023.11367999999</v>
          </cell>
          <cell r="K77">
            <v>90800.571175199992</v>
          </cell>
          <cell r="L77">
            <v>80812.508345927999</v>
          </cell>
          <cell r="M77">
            <v>75155.63276171303</v>
          </cell>
          <cell r="N77">
            <v>69894.738468393101</v>
          </cell>
          <cell r="O77">
            <v>65002.106775605593</v>
          </cell>
          <cell r="P77">
            <v>60451.959301313196</v>
          </cell>
          <cell r="Q77">
            <v>56220.322150221269</v>
          </cell>
        </row>
        <row r="78">
          <cell r="D78" t="str">
            <v>Low</v>
          </cell>
          <cell r="E78" t="str">
            <v>T&amp;D</v>
          </cell>
          <cell r="G78">
            <v>27864</v>
          </cell>
          <cell r="H78">
            <v>24798.959999999999</v>
          </cell>
          <cell r="I78">
            <v>22071.074400000001</v>
          </cell>
          <cell r="J78">
            <v>19643.256216000002</v>
          </cell>
          <cell r="K78">
            <v>17482.498032240001</v>
          </cell>
          <cell r="L78">
            <v>15559.423248693602</v>
          </cell>
          <cell r="M78">
            <v>14470.263621285048</v>
          </cell>
          <cell r="N78">
            <v>13457.345167795094</v>
          </cell>
          <cell r="O78">
            <v>12515.331006049437</v>
          </cell>
          <cell r="P78">
            <v>11639.257835625976</v>
          </cell>
          <cell r="Q78">
            <v>10824.509787132156</v>
          </cell>
        </row>
        <row r="79">
          <cell r="D79" t="str">
            <v>High</v>
          </cell>
          <cell r="E79" t="str">
            <v>C&amp;I Demand Mgmt.</v>
          </cell>
          <cell r="G79">
            <v>273.125</v>
          </cell>
          <cell r="H79">
            <v>238.33125000000001</v>
          </cell>
          <cell r="I79">
            <v>207.98231249999998</v>
          </cell>
          <cell r="J79">
            <v>181.50898312499999</v>
          </cell>
          <cell r="K79">
            <v>158.41510573124998</v>
          </cell>
          <cell r="L79">
            <v>138.26818045331248</v>
          </cell>
          <cell r="M79">
            <v>126.22190844825563</v>
          </cell>
          <cell r="N79">
            <v>115.23195042715199</v>
          </cell>
          <cell r="O79">
            <v>105.20518766620091</v>
          </cell>
          <cell r="P79">
            <v>96.056745659310963</v>
          </cell>
          <cell r="Q79">
            <v>87.709261691226317</v>
          </cell>
        </row>
        <row r="80">
          <cell r="D80" t="str">
            <v>High</v>
          </cell>
          <cell r="E80" t="str">
            <v>Renewables Integration</v>
          </cell>
          <cell r="G80">
            <v>13500</v>
          </cell>
          <cell r="H80">
            <v>11765</v>
          </cell>
          <cell r="I80">
            <v>10253.35</v>
          </cell>
          <cell r="J80">
            <v>8936.2564999999995</v>
          </cell>
          <cell r="K80">
            <v>7788.642535</v>
          </cell>
          <cell r="L80">
            <v>6788.6674536499995</v>
          </cell>
          <cell r="M80">
            <v>6188.8555017195004</v>
          </cell>
          <cell r="N80">
            <v>5642.2448571398845</v>
          </cell>
          <cell r="O80">
            <v>5144.1021260321759</v>
          </cell>
          <cell r="P80">
            <v>4690.1160893017186</v>
          </cell>
          <cell r="Q80">
            <v>4276.3599750541316</v>
          </cell>
        </row>
        <row r="81">
          <cell r="D81" t="str">
            <v>High</v>
          </cell>
          <cell r="E81" t="str">
            <v>Peaker Replacement</v>
          </cell>
          <cell r="G81">
            <v>144720</v>
          </cell>
          <cell r="H81">
            <v>126120.8</v>
          </cell>
          <cell r="I81">
            <v>109915.91200000001</v>
          </cell>
          <cell r="J81">
            <v>95796.669680000006</v>
          </cell>
          <cell r="K81">
            <v>83494.247975199993</v>
          </cell>
          <cell r="L81">
            <v>72774.515103127997</v>
          </cell>
          <cell r="M81">
            <v>66344.530978433031</v>
          </cell>
          <cell r="N81">
            <v>60484.864868539567</v>
          </cell>
          <cell r="O81">
            <v>55144.774791064927</v>
          </cell>
          <cell r="P81">
            <v>50278.044477314426</v>
          </cell>
          <cell r="Q81">
            <v>45842.578932580291</v>
          </cell>
        </row>
        <row r="82">
          <cell r="D82" t="str">
            <v>High</v>
          </cell>
          <cell r="E82" t="str">
            <v>T&amp;D</v>
          </cell>
          <cell r="G82">
            <v>27864</v>
          </cell>
          <cell r="H82">
            <v>24282.959999999999</v>
          </cell>
          <cell r="I82">
            <v>21162.914400000001</v>
          </cell>
          <cell r="J82">
            <v>18444.433416</v>
          </cell>
          <cell r="K82">
            <v>16075.75819224</v>
          </cell>
          <cell r="L82">
            <v>14011.8096243336</v>
          </cell>
          <cell r="M82">
            <v>12773.797755549051</v>
          </cell>
          <cell r="N82">
            <v>11645.593385136723</v>
          </cell>
          <cell r="O82">
            <v>10617.426788130409</v>
          </cell>
          <cell r="P82">
            <v>9680.3996083187467</v>
          </cell>
          <cell r="Q82">
            <v>8826.4069885117278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9">
          <cell r="B9" t="str">
            <v>CAISO</v>
          </cell>
          <cell r="C9" t="str">
            <v>Distribution</v>
          </cell>
          <cell r="D9" t="str">
            <v>High</v>
          </cell>
        </row>
        <row r="10">
          <cell r="B10" t="str">
            <v>ERCOT</v>
          </cell>
          <cell r="C10" t="str">
            <v>Distribution</v>
          </cell>
          <cell r="D10" t="str">
            <v>High</v>
          </cell>
        </row>
        <row r="11">
          <cell r="B11" t="str">
            <v>ISONE</v>
          </cell>
          <cell r="C11" t="str">
            <v>Distribution</v>
          </cell>
          <cell r="D11" t="str">
            <v>High</v>
          </cell>
        </row>
        <row r="12">
          <cell r="B12" t="str">
            <v>MISO</v>
          </cell>
          <cell r="C12" t="str">
            <v>Distribution</v>
          </cell>
          <cell r="D12" t="str">
            <v>High</v>
          </cell>
        </row>
        <row r="13">
          <cell r="B13" t="str">
            <v>NYISO</v>
          </cell>
          <cell r="C13" t="str">
            <v>Distribution</v>
          </cell>
          <cell r="D13" t="str">
            <v>High</v>
          </cell>
        </row>
        <row r="14">
          <cell r="B14" t="str">
            <v>PJM</v>
          </cell>
          <cell r="C14" t="str">
            <v>Distribution</v>
          </cell>
          <cell r="D14" t="str">
            <v>High</v>
          </cell>
        </row>
        <row r="15">
          <cell r="B15" t="str">
            <v>SOUTHEAST</v>
          </cell>
          <cell r="C15" t="str">
            <v>Distribution</v>
          </cell>
          <cell r="D15" t="str">
            <v>High</v>
          </cell>
        </row>
        <row r="16">
          <cell r="B16" t="str">
            <v>SPP</v>
          </cell>
          <cell r="C16" t="str">
            <v>Distribution</v>
          </cell>
          <cell r="D16" t="str">
            <v>High</v>
          </cell>
        </row>
        <row r="17">
          <cell r="B17" t="str">
            <v>WECC (Non-CA)</v>
          </cell>
          <cell r="C17" t="str">
            <v>Distribution</v>
          </cell>
          <cell r="D17" t="str">
            <v>High</v>
          </cell>
        </row>
        <row r="18">
          <cell r="B18" t="str">
            <v>United Kingdom</v>
          </cell>
          <cell r="C18" t="str">
            <v>Distribution</v>
          </cell>
          <cell r="D18" t="str">
            <v>High</v>
          </cell>
        </row>
        <row r="19">
          <cell r="B19" t="str">
            <v>Australia</v>
          </cell>
          <cell r="C19" t="str">
            <v>Distribution</v>
          </cell>
          <cell r="D19" t="str">
            <v>High</v>
          </cell>
        </row>
        <row r="20">
          <cell r="B20" t="str">
            <v>Germany</v>
          </cell>
          <cell r="C20" t="str">
            <v>Distribution</v>
          </cell>
          <cell r="D20" t="str">
            <v>High</v>
          </cell>
        </row>
        <row r="21">
          <cell r="B21" t="str">
            <v>Japan</v>
          </cell>
          <cell r="C21" t="str">
            <v>Distribution</v>
          </cell>
          <cell r="D21" t="str">
            <v>High</v>
          </cell>
        </row>
        <row r="22">
          <cell r="B22" t="str">
            <v>Country A</v>
          </cell>
          <cell r="C22" t="str">
            <v>Distribution</v>
          </cell>
          <cell r="D22" t="str">
            <v>High</v>
          </cell>
        </row>
        <row r="23">
          <cell r="B23" t="str">
            <v>Country B</v>
          </cell>
          <cell r="C23" t="str">
            <v>Distribution</v>
          </cell>
          <cell r="D23" t="str">
            <v>High</v>
          </cell>
        </row>
        <row r="24">
          <cell r="B24" t="str">
            <v>Country C</v>
          </cell>
          <cell r="C24" t="str">
            <v>Distribution</v>
          </cell>
          <cell r="D24" t="str">
            <v>High</v>
          </cell>
        </row>
        <row r="25">
          <cell r="B25" t="str">
            <v>Country D</v>
          </cell>
          <cell r="C25" t="str">
            <v>Distribution</v>
          </cell>
          <cell r="D25" t="str">
            <v>High</v>
          </cell>
        </row>
        <row r="26">
          <cell r="B26" t="str">
            <v>CAISO</v>
          </cell>
          <cell r="C26" t="str">
            <v>Generation</v>
          </cell>
          <cell r="D26" t="str">
            <v>High</v>
          </cell>
        </row>
        <row r="27">
          <cell r="B27" t="str">
            <v>ERCOT</v>
          </cell>
          <cell r="C27" t="str">
            <v>Generation</v>
          </cell>
          <cell r="D27" t="str">
            <v>High</v>
          </cell>
        </row>
        <row r="28">
          <cell r="B28" t="str">
            <v>ISONE</v>
          </cell>
          <cell r="C28" t="str">
            <v>Generation</v>
          </cell>
          <cell r="D28" t="str">
            <v>High</v>
          </cell>
        </row>
        <row r="29">
          <cell r="B29" t="str">
            <v>MISO</v>
          </cell>
          <cell r="C29" t="str">
            <v>Generation</v>
          </cell>
          <cell r="D29" t="str">
            <v>High</v>
          </cell>
        </row>
        <row r="30">
          <cell r="B30" t="str">
            <v>NYISO</v>
          </cell>
          <cell r="C30" t="str">
            <v>Generation</v>
          </cell>
          <cell r="D30" t="str">
            <v>High</v>
          </cell>
        </row>
        <row r="31">
          <cell r="B31" t="str">
            <v>PJM</v>
          </cell>
          <cell r="C31" t="str">
            <v>Generation</v>
          </cell>
          <cell r="D31" t="str">
            <v>High</v>
          </cell>
        </row>
        <row r="32">
          <cell r="B32" t="str">
            <v>SOUTHEAST</v>
          </cell>
          <cell r="C32" t="str">
            <v>Generation</v>
          </cell>
          <cell r="D32" t="str">
            <v>High</v>
          </cell>
        </row>
        <row r="33">
          <cell r="B33" t="str">
            <v>SPP</v>
          </cell>
          <cell r="C33" t="str">
            <v>Generation</v>
          </cell>
          <cell r="D33" t="str">
            <v>High</v>
          </cell>
        </row>
        <row r="34">
          <cell r="B34" t="str">
            <v>WECC (Non-CA)</v>
          </cell>
          <cell r="C34" t="str">
            <v>Generation</v>
          </cell>
          <cell r="D34" t="str">
            <v>High</v>
          </cell>
        </row>
        <row r="35">
          <cell r="B35" t="str">
            <v>United Kingdom</v>
          </cell>
          <cell r="C35" t="str">
            <v>Generation</v>
          </cell>
          <cell r="D35" t="str">
            <v>High</v>
          </cell>
        </row>
        <row r="36">
          <cell r="B36" t="str">
            <v>Australia</v>
          </cell>
          <cell r="C36" t="str">
            <v>Generation</v>
          </cell>
          <cell r="D36" t="str">
            <v>High</v>
          </cell>
        </row>
        <row r="37">
          <cell r="B37" t="str">
            <v>Germany</v>
          </cell>
          <cell r="C37" t="str">
            <v>Generation</v>
          </cell>
          <cell r="D37" t="str">
            <v>High</v>
          </cell>
        </row>
        <row r="38">
          <cell r="B38" t="str">
            <v>Japan</v>
          </cell>
          <cell r="C38" t="str">
            <v>Generation</v>
          </cell>
          <cell r="D38" t="str">
            <v>High</v>
          </cell>
        </row>
        <row r="39">
          <cell r="B39" t="str">
            <v>Country A</v>
          </cell>
          <cell r="C39" t="str">
            <v>Generation</v>
          </cell>
          <cell r="D39" t="str">
            <v>High</v>
          </cell>
        </row>
        <row r="40">
          <cell r="B40" t="str">
            <v>Country B</v>
          </cell>
          <cell r="C40" t="str">
            <v>Generation</v>
          </cell>
          <cell r="D40" t="str">
            <v>High</v>
          </cell>
        </row>
        <row r="41">
          <cell r="B41" t="str">
            <v>Country C</v>
          </cell>
          <cell r="C41" t="str">
            <v>Generation</v>
          </cell>
          <cell r="D41" t="str">
            <v>High</v>
          </cell>
        </row>
        <row r="42">
          <cell r="B42" t="str">
            <v>Country D</v>
          </cell>
          <cell r="C42" t="str">
            <v>Generation</v>
          </cell>
          <cell r="D42" t="str">
            <v>High</v>
          </cell>
        </row>
        <row r="43">
          <cell r="B43" t="str">
            <v>CAISO</v>
          </cell>
          <cell r="C43" t="str">
            <v>Natural Gas</v>
          </cell>
          <cell r="D43" t="str">
            <v>High</v>
          </cell>
        </row>
        <row r="44">
          <cell r="B44" t="str">
            <v>ERCOT</v>
          </cell>
          <cell r="C44" t="str">
            <v>Natural Gas</v>
          </cell>
          <cell r="D44" t="str">
            <v>High</v>
          </cell>
        </row>
        <row r="45">
          <cell r="B45" t="str">
            <v>ISONE</v>
          </cell>
          <cell r="C45" t="str">
            <v>Natural Gas</v>
          </cell>
          <cell r="D45" t="str">
            <v>High</v>
          </cell>
        </row>
        <row r="46">
          <cell r="B46" t="str">
            <v>MISO</v>
          </cell>
          <cell r="C46" t="str">
            <v>Natural Gas</v>
          </cell>
          <cell r="D46" t="str">
            <v>High</v>
          </cell>
        </row>
        <row r="47">
          <cell r="B47" t="str">
            <v>NYISO</v>
          </cell>
          <cell r="C47" t="str">
            <v>Natural Gas</v>
          </cell>
          <cell r="D47" t="str">
            <v>High</v>
          </cell>
        </row>
        <row r="48">
          <cell r="B48" t="str">
            <v>PJM</v>
          </cell>
          <cell r="C48" t="str">
            <v>Natural Gas</v>
          </cell>
          <cell r="D48" t="str">
            <v>High</v>
          </cell>
        </row>
        <row r="49">
          <cell r="B49" t="str">
            <v>SOUTHEAST</v>
          </cell>
          <cell r="C49" t="str">
            <v>Natural Gas</v>
          </cell>
          <cell r="D49" t="str">
            <v>High</v>
          </cell>
        </row>
        <row r="50">
          <cell r="B50" t="str">
            <v>SPP</v>
          </cell>
          <cell r="C50" t="str">
            <v>Natural Gas</v>
          </cell>
          <cell r="D50" t="str">
            <v>High</v>
          </cell>
        </row>
        <row r="51">
          <cell r="B51" t="str">
            <v>WECC (Non-CA)</v>
          </cell>
          <cell r="C51" t="str">
            <v>Natural Gas</v>
          </cell>
          <cell r="D51" t="str">
            <v>High</v>
          </cell>
        </row>
        <row r="52">
          <cell r="B52" t="str">
            <v>United Kingdom</v>
          </cell>
          <cell r="C52" t="str">
            <v>Natural Gas</v>
          </cell>
          <cell r="D52" t="str">
            <v>High</v>
          </cell>
        </row>
        <row r="53">
          <cell r="B53" t="str">
            <v>Australia</v>
          </cell>
          <cell r="C53" t="str">
            <v>Natural Gas</v>
          </cell>
          <cell r="D53" t="str">
            <v>High</v>
          </cell>
        </row>
        <row r="54">
          <cell r="B54" t="str">
            <v>Germany</v>
          </cell>
          <cell r="C54" t="str">
            <v>Natural Gas</v>
          </cell>
          <cell r="D54" t="str">
            <v>High</v>
          </cell>
        </row>
        <row r="55">
          <cell r="B55" t="str">
            <v>Japan</v>
          </cell>
          <cell r="C55" t="str">
            <v>Natural Gas</v>
          </cell>
          <cell r="D55" t="str">
            <v>High</v>
          </cell>
        </row>
        <row r="56">
          <cell r="B56" t="str">
            <v>Country A</v>
          </cell>
          <cell r="C56" t="str">
            <v>Natural Gas</v>
          </cell>
          <cell r="D56" t="str">
            <v>High</v>
          </cell>
        </row>
        <row r="57">
          <cell r="B57" t="str">
            <v>Country B</v>
          </cell>
          <cell r="C57" t="str">
            <v>Natural Gas</v>
          </cell>
          <cell r="D57" t="str">
            <v>High</v>
          </cell>
        </row>
        <row r="58">
          <cell r="B58" t="str">
            <v>Country C</v>
          </cell>
          <cell r="C58" t="str">
            <v>Natural Gas</v>
          </cell>
          <cell r="D58" t="str">
            <v>High</v>
          </cell>
        </row>
        <row r="59">
          <cell r="B59" t="str">
            <v>Country D</v>
          </cell>
          <cell r="C59" t="str">
            <v>Natural Gas</v>
          </cell>
          <cell r="D59" t="str">
            <v>High</v>
          </cell>
        </row>
        <row r="60">
          <cell r="B60" t="str">
            <v>CAISO</v>
          </cell>
          <cell r="C60" t="str">
            <v>Transmission</v>
          </cell>
          <cell r="D60" t="str">
            <v>High</v>
          </cell>
        </row>
        <row r="61">
          <cell r="B61" t="str">
            <v>ERCOT</v>
          </cell>
          <cell r="C61" t="str">
            <v>Transmission</v>
          </cell>
          <cell r="D61" t="str">
            <v>High</v>
          </cell>
        </row>
        <row r="62">
          <cell r="B62" t="str">
            <v>ISONE</v>
          </cell>
          <cell r="C62" t="str">
            <v>Transmission</v>
          </cell>
          <cell r="D62" t="str">
            <v>High</v>
          </cell>
        </row>
        <row r="63">
          <cell r="B63" t="str">
            <v>MISO</v>
          </cell>
          <cell r="C63" t="str">
            <v>Transmission</v>
          </cell>
          <cell r="D63" t="str">
            <v>High</v>
          </cell>
        </row>
        <row r="64">
          <cell r="B64" t="str">
            <v>NYISO</v>
          </cell>
          <cell r="C64" t="str">
            <v>Transmission</v>
          </cell>
          <cell r="D64" t="str">
            <v>High</v>
          </cell>
        </row>
        <row r="65">
          <cell r="B65" t="str">
            <v>PJM</v>
          </cell>
          <cell r="C65" t="str">
            <v>Transmission</v>
          </cell>
          <cell r="D65" t="str">
            <v>High</v>
          </cell>
        </row>
        <row r="66">
          <cell r="B66" t="str">
            <v>SOUTHEAST</v>
          </cell>
          <cell r="C66" t="str">
            <v>Transmission</v>
          </cell>
          <cell r="D66" t="str">
            <v>High</v>
          </cell>
        </row>
        <row r="67">
          <cell r="B67" t="str">
            <v>SPP</v>
          </cell>
          <cell r="C67" t="str">
            <v>Transmission</v>
          </cell>
          <cell r="D67" t="str">
            <v>High</v>
          </cell>
        </row>
        <row r="68">
          <cell r="B68" t="str">
            <v>WECC (Non-CA)</v>
          </cell>
          <cell r="C68" t="str">
            <v>Transmission</v>
          </cell>
          <cell r="D68" t="str">
            <v>High</v>
          </cell>
        </row>
        <row r="69">
          <cell r="B69" t="str">
            <v>United Kingdom</v>
          </cell>
          <cell r="C69" t="str">
            <v>Transmission</v>
          </cell>
          <cell r="D69" t="str">
            <v>High</v>
          </cell>
        </row>
        <row r="70">
          <cell r="B70" t="str">
            <v>Australia</v>
          </cell>
          <cell r="C70" t="str">
            <v>Transmission</v>
          </cell>
          <cell r="D70" t="str">
            <v>High</v>
          </cell>
        </row>
        <row r="71">
          <cell r="B71" t="str">
            <v>Germany</v>
          </cell>
          <cell r="C71" t="str">
            <v>Transmission</v>
          </cell>
          <cell r="D71" t="str">
            <v>High</v>
          </cell>
        </row>
        <row r="72">
          <cell r="B72" t="str">
            <v>Japan</v>
          </cell>
          <cell r="C72" t="str">
            <v>Transmission</v>
          </cell>
          <cell r="D72" t="str">
            <v>High</v>
          </cell>
        </row>
        <row r="73">
          <cell r="B73" t="str">
            <v>Country A</v>
          </cell>
          <cell r="C73" t="str">
            <v>Transmission</v>
          </cell>
          <cell r="D73" t="str">
            <v>High</v>
          </cell>
        </row>
        <row r="74">
          <cell r="B74" t="str">
            <v>Country B</v>
          </cell>
          <cell r="C74" t="str">
            <v>Transmission</v>
          </cell>
          <cell r="D74" t="str">
            <v>High</v>
          </cell>
        </row>
        <row r="75">
          <cell r="B75" t="str">
            <v>Country C</v>
          </cell>
          <cell r="C75" t="str">
            <v>Transmission</v>
          </cell>
          <cell r="D75" t="str">
            <v>High</v>
          </cell>
        </row>
        <row r="76">
          <cell r="B76" t="str">
            <v>Country D</v>
          </cell>
          <cell r="C76" t="str">
            <v>Transmission</v>
          </cell>
          <cell r="D76" t="str">
            <v>High</v>
          </cell>
        </row>
        <row r="77">
          <cell r="B77" t="str">
            <v>CAISO</v>
          </cell>
          <cell r="C77" t="str">
            <v>Distribution</v>
          </cell>
          <cell r="D77" t="str">
            <v>Low</v>
          </cell>
        </row>
        <row r="78">
          <cell r="B78" t="str">
            <v>ERCOT</v>
          </cell>
          <cell r="C78" t="str">
            <v>Distribution</v>
          </cell>
          <cell r="D78" t="str">
            <v>Low</v>
          </cell>
        </row>
        <row r="79">
          <cell r="B79" t="str">
            <v>ISONE</v>
          </cell>
          <cell r="C79" t="str">
            <v>Distribution</v>
          </cell>
          <cell r="D79" t="str">
            <v>Low</v>
          </cell>
        </row>
        <row r="80">
          <cell r="B80" t="str">
            <v>MISO</v>
          </cell>
          <cell r="C80" t="str">
            <v>Distribution</v>
          </cell>
          <cell r="D80" t="str">
            <v>Low</v>
          </cell>
        </row>
        <row r="81">
          <cell r="B81" t="str">
            <v>NYISO</v>
          </cell>
          <cell r="C81" t="str">
            <v>Distribution</v>
          </cell>
          <cell r="D81" t="str">
            <v>Low</v>
          </cell>
        </row>
        <row r="82">
          <cell r="B82" t="str">
            <v>PJM</v>
          </cell>
          <cell r="C82" t="str">
            <v>Distribution</v>
          </cell>
          <cell r="D82" t="str">
            <v>Low</v>
          </cell>
        </row>
        <row r="83">
          <cell r="B83" t="str">
            <v>SOUTHEAST</v>
          </cell>
          <cell r="C83" t="str">
            <v>Distribution</v>
          </cell>
          <cell r="D83" t="str">
            <v>Low</v>
          </cell>
        </row>
        <row r="84">
          <cell r="B84" t="str">
            <v>SPP</v>
          </cell>
          <cell r="C84" t="str">
            <v>Distribution</v>
          </cell>
          <cell r="D84" t="str">
            <v>Low</v>
          </cell>
        </row>
        <row r="85">
          <cell r="B85" t="str">
            <v>WECC (Non-CA)</v>
          </cell>
          <cell r="C85" t="str">
            <v>Distribution</v>
          </cell>
          <cell r="D85" t="str">
            <v>Low</v>
          </cell>
        </row>
        <row r="86">
          <cell r="B86" t="str">
            <v>United Kingdom</v>
          </cell>
          <cell r="C86" t="str">
            <v>Distribution</v>
          </cell>
          <cell r="D86" t="str">
            <v>Low</v>
          </cell>
        </row>
        <row r="87">
          <cell r="B87" t="str">
            <v>Australia</v>
          </cell>
          <cell r="C87" t="str">
            <v>Distribution</v>
          </cell>
          <cell r="D87" t="str">
            <v>Low</v>
          </cell>
        </row>
        <row r="88">
          <cell r="B88" t="str">
            <v>Germany</v>
          </cell>
          <cell r="C88" t="str">
            <v>Distribution</v>
          </cell>
          <cell r="D88" t="str">
            <v>Low</v>
          </cell>
        </row>
        <row r="89">
          <cell r="B89" t="str">
            <v>Japan</v>
          </cell>
          <cell r="C89" t="str">
            <v>Distribution</v>
          </cell>
          <cell r="D89" t="str">
            <v>Low</v>
          </cell>
        </row>
        <row r="90">
          <cell r="B90" t="str">
            <v>Country A</v>
          </cell>
          <cell r="C90" t="str">
            <v>Distribution</v>
          </cell>
          <cell r="D90" t="str">
            <v>Low</v>
          </cell>
        </row>
        <row r="91">
          <cell r="B91" t="str">
            <v>Country B</v>
          </cell>
          <cell r="C91" t="str">
            <v>Distribution</v>
          </cell>
          <cell r="D91" t="str">
            <v>Low</v>
          </cell>
        </row>
        <row r="92">
          <cell r="B92" t="str">
            <v>Country C</v>
          </cell>
          <cell r="C92" t="str">
            <v>Distribution</v>
          </cell>
          <cell r="D92" t="str">
            <v>Low</v>
          </cell>
        </row>
        <row r="93">
          <cell r="B93" t="str">
            <v>Country D</v>
          </cell>
          <cell r="C93" t="str">
            <v>Distribution</v>
          </cell>
          <cell r="D93" t="str">
            <v>Low</v>
          </cell>
        </row>
        <row r="94">
          <cell r="B94" t="str">
            <v>CAISO</v>
          </cell>
          <cell r="C94" t="str">
            <v>Generation</v>
          </cell>
          <cell r="D94" t="str">
            <v>Low</v>
          </cell>
        </row>
        <row r="95">
          <cell r="B95" t="str">
            <v>ERCOT</v>
          </cell>
          <cell r="C95" t="str">
            <v>Generation</v>
          </cell>
          <cell r="D95" t="str">
            <v>Low</v>
          </cell>
        </row>
        <row r="96">
          <cell r="B96" t="str">
            <v>ISONE</v>
          </cell>
          <cell r="C96" t="str">
            <v>Generation</v>
          </cell>
          <cell r="D96" t="str">
            <v>Low</v>
          </cell>
        </row>
        <row r="97">
          <cell r="B97" t="str">
            <v>MISO</v>
          </cell>
          <cell r="C97" t="str">
            <v>Generation</v>
          </cell>
          <cell r="D97" t="str">
            <v>Low</v>
          </cell>
        </row>
        <row r="98">
          <cell r="B98" t="str">
            <v>NYISO</v>
          </cell>
          <cell r="C98" t="str">
            <v>Generation</v>
          </cell>
          <cell r="D98" t="str">
            <v>Low</v>
          </cell>
        </row>
        <row r="99">
          <cell r="B99" t="str">
            <v>PJM</v>
          </cell>
          <cell r="C99" t="str">
            <v>Generation</v>
          </cell>
          <cell r="D99" t="str">
            <v>Low</v>
          </cell>
        </row>
        <row r="100">
          <cell r="B100" t="str">
            <v>SOUTHEAST</v>
          </cell>
          <cell r="C100" t="str">
            <v>Generation</v>
          </cell>
          <cell r="D100" t="str">
            <v>Low</v>
          </cell>
        </row>
        <row r="101">
          <cell r="B101" t="str">
            <v>SPP</v>
          </cell>
          <cell r="C101" t="str">
            <v>Generation</v>
          </cell>
          <cell r="D101" t="str">
            <v>Low</v>
          </cell>
        </row>
        <row r="102">
          <cell r="B102" t="str">
            <v>WECC (Non-CA)</v>
          </cell>
          <cell r="C102" t="str">
            <v>Generation</v>
          </cell>
          <cell r="D102" t="str">
            <v>Low</v>
          </cell>
        </row>
        <row r="103">
          <cell r="B103" t="str">
            <v>United Kingdom</v>
          </cell>
          <cell r="C103" t="str">
            <v>Generation</v>
          </cell>
          <cell r="D103" t="str">
            <v>Low</v>
          </cell>
        </row>
        <row r="104">
          <cell r="B104" t="str">
            <v>Australia</v>
          </cell>
          <cell r="C104" t="str">
            <v>Generation</v>
          </cell>
          <cell r="D104" t="str">
            <v>Low</v>
          </cell>
        </row>
        <row r="105">
          <cell r="B105" t="str">
            <v>Germany</v>
          </cell>
          <cell r="C105" t="str">
            <v>Generation</v>
          </cell>
          <cell r="D105" t="str">
            <v>Low</v>
          </cell>
        </row>
        <row r="106">
          <cell r="B106" t="str">
            <v>Japan</v>
          </cell>
          <cell r="C106" t="str">
            <v>Generation</v>
          </cell>
          <cell r="D106" t="str">
            <v>Low</v>
          </cell>
        </row>
        <row r="107">
          <cell r="B107" t="str">
            <v>Country A</v>
          </cell>
          <cell r="C107" t="str">
            <v>Generation</v>
          </cell>
          <cell r="D107" t="str">
            <v>Low</v>
          </cell>
        </row>
        <row r="108">
          <cell r="B108" t="str">
            <v>Country B</v>
          </cell>
          <cell r="C108" t="str">
            <v>Generation</v>
          </cell>
          <cell r="D108" t="str">
            <v>Low</v>
          </cell>
        </row>
        <row r="109">
          <cell r="B109" t="str">
            <v>Country C</v>
          </cell>
          <cell r="C109" t="str">
            <v>Generation</v>
          </cell>
          <cell r="D109" t="str">
            <v>Low</v>
          </cell>
        </row>
        <row r="110">
          <cell r="B110" t="str">
            <v>Country D</v>
          </cell>
          <cell r="C110" t="str">
            <v>Generation</v>
          </cell>
          <cell r="D110" t="str">
            <v>Low</v>
          </cell>
        </row>
        <row r="111">
          <cell r="B111" t="str">
            <v>CAISO</v>
          </cell>
          <cell r="C111" t="str">
            <v>Natural Gas</v>
          </cell>
          <cell r="D111" t="str">
            <v>Low</v>
          </cell>
        </row>
        <row r="112">
          <cell r="B112" t="str">
            <v>ERCOT</v>
          </cell>
          <cell r="C112" t="str">
            <v>Natural Gas</v>
          </cell>
          <cell r="D112" t="str">
            <v>Low</v>
          </cell>
        </row>
        <row r="113">
          <cell r="B113" t="str">
            <v>ISONE</v>
          </cell>
          <cell r="C113" t="str">
            <v>Natural Gas</v>
          </cell>
          <cell r="D113" t="str">
            <v>Low</v>
          </cell>
        </row>
        <row r="114">
          <cell r="B114" t="str">
            <v>MISO</v>
          </cell>
          <cell r="C114" t="str">
            <v>Natural Gas</v>
          </cell>
          <cell r="D114" t="str">
            <v>Low</v>
          </cell>
        </row>
        <row r="115">
          <cell r="B115" t="str">
            <v>NYISO</v>
          </cell>
          <cell r="C115" t="str">
            <v>Natural Gas</v>
          </cell>
          <cell r="D115" t="str">
            <v>Low</v>
          </cell>
        </row>
        <row r="116">
          <cell r="B116" t="str">
            <v>PJM</v>
          </cell>
          <cell r="C116" t="str">
            <v>Natural Gas</v>
          </cell>
          <cell r="D116" t="str">
            <v>Low</v>
          </cell>
        </row>
        <row r="117">
          <cell r="B117" t="str">
            <v>SOUTHEAST</v>
          </cell>
          <cell r="C117" t="str">
            <v>Natural Gas</v>
          </cell>
          <cell r="D117" t="str">
            <v>Low</v>
          </cell>
        </row>
        <row r="118">
          <cell r="B118" t="str">
            <v>SPP</v>
          </cell>
          <cell r="C118" t="str">
            <v>Natural Gas</v>
          </cell>
          <cell r="D118" t="str">
            <v>Low</v>
          </cell>
        </row>
        <row r="119">
          <cell r="B119" t="str">
            <v>WECC (Non-CA)</v>
          </cell>
          <cell r="C119" t="str">
            <v>Natural Gas</v>
          </cell>
          <cell r="D119" t="str">
            <v>Low</v>
          </cell>
        </row>
        <row r="120">
          <cell r="B120" t="str">
            <v>United Kingdom</v>
          </cell>
          <cell r="C120" t="str">
            <v>Natural Gas</v>
          </cell>
          <cell r="D120" t="str">
            <v>Low</v>
          </cell>
        </row>
        <row r="121">
          <cell r="B121" t="str">
            <v>Australia</v>
          </cell>
          <cell r="C121" t="str">
            <v>Natural Gas</v>
          </cell>
          <cell r="D121" t="str">
            <v>Low</v>
          </cell>
        </row>
        <row r="122">
          <cell r="B122" t="str">
            <v>Germany</v>
          </cell>
          <cell r="C122" t="str">
            <v>Natural Gas</v>
          </cell>
          <cell r="D122" t="str">
            <v>Low</v>
          </cell>
        </row>
        <row r="123">
          <cell r="B123" t="str">
            <v>Japan</v>
          </cell>
          <cell r="C123" t="str">
            <v>Natural Gas</v>
          </cell>
          <cell r="D123" t="str">
            <v>Low</v>
          </cell>
        </row>
        <row r="124">
          <cell r="B124" t="str">
            <v>Country A</v>
          </cell>
          <cell r="C124" t="str">
            <v>Natural Gas</v>
          </cell>
          <cell r="D124" t="str">
            <v>Low</v>
          </cell>
        </row>
        <row r="125">
          <cell r="B125" t="str">
            <v>Country B</v>
          </cell>
          <cell r="C125" t="str">
            <v>Natural Gas</v>
          </cell>
          <cell r="D125" t="str">
            <v>Low</v>
          </cell>
        </row>
        <row r="126">
          <cell r="B126" t="str">
            <v>Country C</v>
          </cell>
          <cell r="C126" t="str">
            <v>Natural Gas</v>
          </cell>
          <cell r="D126" t="str">
            <v>Low</v>
          </cell>
        </row>
        <row r="127">
          <cell r="B127" t="str">
            <v>Country D</v>
          </cell>
          <cell r="C127" t="str">
            <v>Natural Gas</v>
          </cell>
          <cell r="D127" t="str">
            <v>Low</v>
          </cell>
        </row>
        <row r="128">
          <cell r="B128" t="str">
            <v>CAISO</v>
          </cell>
          <cell r="C128" t="str">
            <v>Transmission</v>
          </cell>
          <cell r="D128" t="str">
            <v>Low</v>
          </cell>
        </row>
        <row r="129">
          <cell r="B129" t="str">
            <v>ERCOT</v>
          </cell>
          <cell r="C129" t="str">
            <v>Transmission</v>
          </cell>
          <cell r="D129" t="str">
            <v>Low</v>
          </cell>
        </row>
        <row r="130">
          <cell r="B130" t="str">
            <v>ISONE</v>
          </cell>
          <cell r="C130" t="str">
            <v>Transmission</v>
          </cell>
          <cell r="D130" t="str">
            <v>Low</v>
          </cell>
        </row>
        <row r="131">
          <cell r="B131" t="str">
            <v>MISO</v>
          </cell>
          <cell r="C131" t="str">
            <v>Transmission</v>
          </cell>
          <cell r="D131" t="str">
            <v>Low</v>
          </cell>
        </row>
        <row r="132">
          <cell r="B132" t="str">
            <v>NYISO</v>
          </cell>
          <cell r="C132" t="str">
            <v>Transmission</v>
          </cell>
          <cell r="D132" t="str">
            <v>Low</v>
          </cell>
        </row>
        <row r="133">
          <cell r="B133" t="str">
            <v>PJM</v>
          </cell>
          <cell r="C133" t="str">
            <v>Transmission</v>
          </cell>
          <cell r="D133" t="str">
            <v>Low</v>
          </cell>
        </row>
        <row r="134">
          <cell r="B134" t="str">
            <v>SOUTHEAST</v>
          </cell>
          <cell r="C134" t="str">
            <v>Transmission</v>
          </cell>
          <cell r="D134" t="str">
            <v>Low</v>
          </cell>
        </row>
        <row r="135">
          <cell r="B135" t="str">
            <v>SPP</v>
          </cell>
          <cell r="C135" t="str">
            <v>Transmission</v>
          </cell>
          <cell r="D135" t="str">
            <v>Low</v>
          </cell>
        </row>
        <row r="136">
          <cell r="B136" t="str">
            <v>WECC (Non-CA)</v>
          </cell>
          <cell r="C136" t="str">
            <v>Transmission</v>
          </cell>
          <cell r="D136" t="str">
            <v>Low</v>
          </cell>
        </row>
        <row r="137">
          <cell r="B137" t="str">
            <v>United Kingdom</v>
          </cell>
          <cell r="C137" t="str">
            <v>Transmission</v>
          </cell>
          <cell r="D137" t="str">
            <v>Low</v>
          </cell>
        </row>
        <row r="138">
          <cell r="B138" t="str">
            <v>Australia</v>
          </cell>
          <cell r="C138" t="str">
            <v>Transmission</v>
          </cell>
          <cell r="D138" t="str">
            <v>Low</v>
          </cell>
        </row>
        <row r="139">
          <cell r="B139" t="str">
            <v>Germany</v>
          </cell>
          <cell r="C139" t="str">
            <v>Transmission</v>
          </cell>
          <cell r="D139" t="str">
            <v>Low</v>
          </cell>
        </row>
        <row r="140">
          <cell r="B140" t="str">
            <v>Japan</v>
          </cell>
          <cell r="C140" t="str">
            <v>Transmission</v>
          </cell>
          <cell r="D140" t="str">
            <v>Low</v>
          </cell>
        </row>
        <row r="141">
          <cell r="B141" t="str">
            <v>Country A</v>
          </cell>
          <cell r="C141" t="str">
            <v>Transmission</v>
          </cell>
          <cell r="D141" t="str">
            <v>Low</v>
          </cell>
        </row>
        <row r="142">
          <cell r="B142" t="str">
            <v>Country B</v>
          </cell>
          <cell r="C142" t="str">
            <v>Transmission</v>
          </cell>
          <cell r="D142" t="str">
            <v>Low</v>
          </cell>
        </row>
        <row r="143">
          <cell r="B143" t="str">
            <v>Country C</v>
          </cell>
          <cell r="C143" t="str">
            <v>Transmission</v>
          </cell>
          <cell r="D143" t="str">
            <v>Low</v>
          </cell>
        </row>
        <row r="144">
          <cell r="B144" t="str">
            <v>Country D</v>
          </cell>
          <cell r="C144" t="str">
            <v>Transmission</v>
          </cell>
          <cell r="D144" t="str">
            <v>Low</v>
          </cell>
        </row>
        <row r="145">
          <cell r="B145" t="str">
            <v>CAISO</v>
          </cell>
          <cell r="C145" t="str">
            <v>Distribution</v>
          </cell>
          <cell r="D145" t="str">
            <v>Base</v>
          </cell>
        </row>
        <row r="146">
          <cell r="B146" t="str">
            <v>ERCOT</v>
          </cell>
          <cell r="C146" t="str">
            <v>Distribution</v>
          </cell>
          <cell r="D146" t="str">
            <v>Base</v>
          </cell>
        </row>
        <row r="147">
          <cell r="B147" t="str">
            <v>ISONE</v>
          </cell>
          <cell r="C147" t="str">
            <v>Distribution</v>
          </cell>
          <cell r="D147" t="str">
            <v>Base</v>
          </cell>
        </row>
        <row r="148">
          <cell r="B148" t="str">
            <v>MISO</v>
          </cell>
          <cell r="C148" t="str">
            <v>Distribution</v>
          </cell>
          <cell r="D148" t="str">
            <v>Base</v>
          </cell>
        </row>
        <row r="149">
          <cell r="B149" t="str">
            <v>NYISO</v>
          </cell>
          <cell r="C149" t="str">
            <v>Distribution</v>
          </cell>
          <cell r="D149" t="str">
            <v>Base</v>
          </cell>
        </row>
        <row r="150">
          <cell r="B150" t="str">
            <v>PJM</v>
          </cell>
          <cell r="C150" t="str">
            <v>Distribution</v>
          </cell>
          <cell r="D150" t="str">
            <v>Base</v>
          </cell>
        </row>
        <row r="151">
          <cell r="B151" t="str">
            <v>SOUTHEAST</v>
          </cell>
          <cell r="C151" t="str">
            <v>Distribution</v>
          </cell>
          <cell r="D151" t="str">
            <v>Base</v>
          </cell>
        </row>
        <row r="152">
          <cell r="B152" t="str">
            <v>SPP</v>
          </cell>
          <cell r="C152" t="str">
            <v>Distribution</v>
          </cell>
          <cell r="D152" t="str">
            <v>Base</v>
          </cell>
        </row>
        <row r="153">
          <cell r="B153" t="str">
            <v>WECC (Non-CA)</v>
          </cell>
          <cell r="C153" t="str">
            <v>Distribution</v>
          </cell>
          <cell r="D153" t="str">
            <v>Base</v>
          </cell>
        </row>
        <row r="154">
          <cell r="B154" t="str">
            <v>United Kingdom</v>
          </cell>
          <cell r="C154" t="str">
            <v>Distribution</v>
          </cell>
          <cell r="D154" t="str">
            <v>Base</v>
          </cell>
        </row>
        <row r="155">
          <cell r="B155" t="str">
            <v>Australia</v>
          </cell>
          <cell r="C155" t="str">
            <v>Distribution</v>
          </cell>
          <cell r="D155" t="str">
            <v>Base</v>
          </cell>
        </row>
        <row r="156">
          <cell r="B156" t="str">
            <v>Germany</v>
          </cell>
          <cell r="C156" t="str">
            <v>Distribution</v>
          </cell>
          <cell r="D156" t="str">
            <v>Base</v>
          </cell>
        </row>
        <row r="157">
          <cell r="B157" t="str">
            <v>Japan</v>
          </cell>
          <cell r="C157" t="str">
            <v>Distribution</v>
          </cell>
          <cell r="D157" t="str">
            <v>Base</v>
          </cell>
        </row>
        <row r="158">
          <cell r="B158" t="str">
            <v>Country A</v>
          </cell>
          <cell r="C158" t="str">
            <v>Distribution</v>
          </cell>
          <cell r="D158" t="str">
            <v>Base</v>
          </cell>
        </row>
        <row r="159">
          <cell r="B159" t="str">
            <v>Country B</v>
          </cell>
          <cell r="C159" t="str">
            <v>Distribution</v>
          </cell>
          <cell r="D159" t="str">
            <v>Base</v>
          </cell>
        </row>
        <row r="160">
          <cell r="B160" t="str">
            <v>Country C</v>
          </cell>
          <cell r="C160" t="str">
            <v>Distribution</v>
          </cell>
          <cell r="D160" t="str">
            <v>Base</v>
          </cell>
        </row>
        <row r="161">
          <cell r="B161" t="str">
            <v>Country D</v>
          </cell>
          <cell r="C161" t="str">
            <v>Distribution</v>
          </cell>
          <cell r="D161" t="str">
            <v>Base</v>
          </cell>
        </row>
        <row r="162">
          <cell r="B162" t="str">
            <v>CAISO</v>
          </cell>
          <cell r="C162" t="str">
            <v>Generation</v>
          </cell>
          <cell r="D162" t="str">
            <v>Base</v>
          </cell>
        </row>
        <row r="163">
          <cell r="B163" t="str">
            <v>ERCOT</v>
          </cell>
          <cell r="C163" t="str">
            <v>Generation</v>
          </cell>
          <cell r="D163" t="str">
            <v>Base</v>
          </cell>
        </row>
        <row r="164">
          <cell r="B164" t="str">
            <v>ISONE</v>
          </cell>
          <cell r="C164" t="str">
            <v>Generation</v>
          </cell>
          <cell r="D164" t="str">
            <v>Base</v>
          </cell>
        </row>
        <row r="165">
          <cell r="B165" t="str">
            <v>MISO</v>
          </cell>
          <cell r="C165" t="str">
            <v>Generation</v>
          </cell>
          <cell r="D165" t="str">
            <v>Base</v>
          </cell>
        </row>
        <row r="166">
          <cell r="B166" t="str">
            <v>NYISO</v>
          </cell>
          <cell r="C166" t="str">
            <v>Generation</v>
          </cell>
          <cell r="D166" t="str">
            <v>Base</v>
          </cell>
        </row>
        <row r="167">
          <cell r="B167" t="str">
            <v>PJM</v>
          </cell>
          <cell r="C167" t="str">
            <v>Generation</v>
          </cell>
          <cell r="D167" t="str">
            <v>Base</v>
          </cell>
        </row>
        <row r="168">
          <cell r="B168" t="str">
            <v>SOUTHEAST</v>
          </cell>
          <cell r="C168" t="str">
            <v>Generation</v>
          </cell>
          <cell r="D168" t="str">
            <v>Base</v>
          </cell>
        </row>
        <row r="169">
          <cell r="B169" t="str">
            <v>SPP</v>
          </cell>
          <cell r="C169" t="str">
            <v>Generation</v>
          </cell>
          <cell r="D169" t="str">
            <v>Base</v>
          </cell>
        </row>
        <row r="170">
          <cell r="B170" t="str">
            <v>WECC (Non-CA)</v>
          </cell>
          <cell r="C170" t="str">
            <v>Generation</v>
          </cell>
          <cell r="D170" t="str">
            <v>Base</v>
          </cell>
        </row>
        <row r="171">
          <cell r="B171" t="str">
            <v>United Kingdom</v>
          </cell>
          <cell r="C171" t="str">
            <v>Generation</v>
          </cell>
          <cell r="D171" t="str">
            <v>Base</v>
          </cell>
        </row>
        <row r="172">
          <cell r="B172" t="str">
            <v>Australia</v>
          </cell>
          <cell r="C172" t="str">
            <v>Generation</v>
          </cell>
          <cell r="D172" t="str">
            <v>Base</v>
          </cell>
        </row>
        <row r="173">
          <cell r="B173" t="str">
            <v>Germany</v>
          </cell>
          <cell r="C173" t="str">
            <v>Generation</v>
          </cell>
          <cell r="D173" t="str">
            <v>Base</v>
          </cell>
        </row>
        <row r="174">
          <cell r="B174" t="str">
            <v>Japan</v>
          </cell>
          <cell r="C174" t="str">
            <v>Generation</v>
          </cell>
          <cell r="D174" t="str">
            <v>Base</v>
          </cell>
        </row>
        <row r="175">
          <cell r="B175" t="str">
            <v>Country A</v>
          </cell>
          <cell r="C175" t="str">
            <v>Generation</v>
          </cell>
          <cell r="D175" t="str">
            <v>Base</v>
          </cell>
        </row>
        <row r="176">
          <cell r="B176" t="str">
            <v>Country B</v>
          </cell>
          <cell r="C176" t="str">
            <v>Generation</v>
          </cell>
          <cell r="D176" t="str">
            <v>Base</v>
          </cell>
        </row>
        <row r="177">
          <cell r="B177" t="str">
            <v>Country C</v>
          </cell>
          <cell r="C177" t="str">
            <v>Generation</v>
          </cell>
          <cell r="D177" t="str">
            <v>Base</v>
          </cell>
        </row>
        <row r="178">
          <cell r="B178" t="str">
            <v>Country D</v>
          </cell>
          <cell r="C178" t="str">
            <v>Generation</v>
          </cell>
          <cell r="D178" t="str">
            <v>Base</v>
          </cell>
        </row>
        <row r="179">
          <cell r="B179" t="str">
            <v>CAISO</v>
          </cell>
          <cell r="C179" t="str">
            <v>Natural Gas</v>
          </cell>
          <cell r="D179" t="str">
            <v>Base</v>
          </cell>
        </row>
        <row r="180">
          <cell r="B180" t="str">
            <v>ERCOT</v>
          </cell>
          <cell r="C180" t="str">
            <v>Natural Gas</v>
          </cell>
          <cell r="D180" t="str">
            <v>Base</v>
          </cell>
        </row>
        <row r="181">
          <cell r="B181" t="str">
            <v>ISONE</v>
          </cell>
          <cell r="C181" t="str">
            <v>Natural Gas</v>
          </cell>
          <cell r="D181" t="str">
            <v>Base</v>
          </cell>
        </row>
        <row r="182">
          <cell r="B182" t="str">
            <v>MISO</v>
          </cell>
          <cell r="C182" t="str">
            <v>Natural Gas</v>
          </cell>
          <cell r="D182" t="str">
            <v>Base</v>
          </cell>
        </row>
        <row r="183">
          <cell r="B183" t="str">
            <v>NYISO</v>
          </cell>
          <cell r="C183" t="str">
            <v>Natural Gas</v>
          </cell>
          <cell r="D183" t="str">
            <v>Base</v>
          </cell>
        </row>
        <row r="184">
          <cell r="B184" t="str">
            <v>PJM</v>
          </cell>
          <cell r="C184" t="str">
            <v>Natural Gas</v>
          </cell>
          <cell r="D184" t="str">
            <v>Base</v>
          </cell>
        </row>
        <row r="185">
          <cell r="B185" t="str">
            <v>SOUTHEAST</v>
          </cell>
          <cell r="C185" t="str">
            <v>Natural Gas</v>
          </cell>
          <cell r="D185" t="str">
            <v>Base</v>
          </cell>
        </row>
        <row r="186">
          <cell r="B186" t="str">
            <v>SPP</v>
          </cell>
          <cell r="C186" t="str">
            <v>Natural Gas</v>
          </cell>
          <cell r="D186" t="str">
            <v>Base</v>
          </cell>
        </row>
        <row r="187">
          <cell r="B187" t="str">
            <v>WECC (Non-CA)</v>
          </cell>
          <cell r="C187" t="str">
            <v>Natural Gas</v>
          </cell>
          <cell r="D187" t="str">
            <v>Base</v>
          </cell>
        </row>
        <row r="188">
          <cell r="B188" t="str">
            <v>United Kingdom</v>
          </cell>
          <cell r="C188" t="str">
            <v>Natural Gas</v>
          </cell>
          <cell r="D188" t="str">
            <v>Base</v>
          </cell>
        </row>
        <row r="189">
          <cell r="B189" t="str">
            <v>Australia</v>
          </cell>
          <cell r="C189" t="str">
            <v>Natural Gas</v>
          </cell>
          <cell r="D189" t="str">
            <v>Base</v>
          </cell>
        </row>
        <row r="190">
          <cell r="B190" t="str">
            <v>Germany</v>
          </cell>
          <cell r="C190" t="str">
            <v>Natural Gas</v>
          </cell>
          <cell r="D190" t="str">
            <v>Base</v>
          </cell>
        </row>
        <row r="191">
          <cell r="B191" t="str">
            <v>Japan</v>
          </cell>
          <cell r="C191" t="str">
            <v>Natural Gas</v>
          </cell>
          <cell r="D191" t="str">
            <v>Base</v>
          </cell>
        </row>
        <row r="192">
          <cell r="B192" t="str">
            <v>Country A</v>
          </cell>
          <cell r="C192" t="str">
            <v>Natural Gas</v>
          </cell>
          <cell r="D192" t="str">
            <v>Base</v>
          </cell>
        </row>
        <row r="193">
          <cell r="B193" t="str">
            <v>Country B</v>
          </cell>
          <cell r="C193" t="str">
            <v>Natural Gas</v>
          </cell>
          <cell r="D193" t="str">
            <v>Base</v>
          </cell>
        </row>
        <row r="194">
          <cell r="B194" t="str">
            <v>Country C</v>
          </cell>
          <cell r="C194" t="str">
            <v>Natural Gas</v>
          </cell>
          <cell r="D194" t="str">
            <v>Base</v>
          </cell>
        </row>
        <row r="195">
          <cell r="B195" t="str">
            <v>Country D</v>
          </cell>
          <cell r="C195" t="str">
            <v>Natural Gas</v>
          </cell>
          <cell r="D195" t="str">
            <v>Base</v>
          </cell>
        </row>
        <row r="196">
          <cell r="B196" t="str">
            <v>CAISO</v>
          </cell>
          <cell r="C196" t="str">
            <v>Transmission</v>
          </cell>
          <cell r="D196" t="str">
            <v>Base</v>
          </cell>
        </row>
        <row r="197">
          <cell r="B197" t="str">
            <v>ERCOT</v>
          </cell>
          <cell r="C197" t="str">
            <v>Transmission</v>
          </cell>
          <cell r="D197" t="str">
            <v>Base</v>
          </cell>
        </row>
        <row r="198">
          <cell r="B198" t="str">
            <v>ISONE</v>
          </cell>
          <cell r="C198" t="str">
            <v>Transmission</v>
          </cell>
          <cell r="D198" t="str">
            <v>Base</v>
          </cell>
        </row>
        <row r="199">
          <cell r="B199" t="str">
            <v>MISO</v>
          </cell>
          <cell r="C199" t="str">
            <v>Transmission</v>
          </cell>
          <cell r="D199" t="str">
            <v>Base</v>
          </cell>
        </row>
        <row r="200">
          <cell r="B200" t="str">
            <v>NYISO</v>
          </cell>
          <cell r="C200" t="str">
            <v>Transmission</v>
          </cell>
          <cell r="D200" t="str">
            <v>Base</v>
          </cell>
        </row>
        <row r="201">
          <cell r="B201" t="str">
            <v>PJM</v>
          </cell>
          <cell r="C201" t="str">
            <v>Transmission</v>
          </cell>
          <cell r="D201" t="str">
            <v>Base</v>
          </cell>
        </row>
        <row r="202">
          <cell r="B202" t="str">
            <v>SOUTHEAST</v>
          </cell>
          <cell r="C202" t="str">
            <v>Transmission</v>
          </cell>
          <cell r="D202" t="str">
            <v>Base</v>
          </cell>
        </row>
        <row r="203">
          <cell r="B203" t="str">
            <v>SPP</v>
          </cell>
          <cell r="C203" t="str">
            <v>Transmission</v>
          </cell>
          <cell r="D203" t="str">
            <v>Base</v>
          </cell>
        </row>
        <row r="204">
          <cell r="B204" t="str">
            <v>WECC (Non-CA)</v>
          </cell>
          <cell r="C204" t="str">
            <v>Transmission</v>
          </cell>
          <cell r="D204" t="str">
            <v>Base</v>
          </cell>
        </row>
        <row r="205">
          <cell r="B205" t="str">
            <v>United Kingdom</v>
          </cell>
          <cell r="C205" t="str">
            <v>Transmission</v>
          </cell>
          <cell r="D205" t="str">
            <v>Base</v>
          </cell>
        </row>
        <row r="206">
          <cell r="B206" t="str">
            <v>Australia</v>
          </cell>
          <cell r="C206" t="str">
            <v>Transmission</v>
          </cell>
          <cell r="D206" t="str">
            <v>Base</v>
          </cell>
        </row>
        <row r="207">
          <cell r="B207" t="str">
            <v>Germany</v>
          </cell>
          <cell r="C207" t="str">
            <v>Transmission</v>
          </cell>
          <cell r="D207" t="str">
            <v>Base</v>
          </cell>
        </row>
        <row r="208">
          <cell r="B208" t="str">
            <v>Japan</v>
          </cell>
          <cell r="C208" t="str">
            <v>Transmission</v>
          </cell>
          <cell r="D208" t="str">
            <v>Base</v>
          </cell>
        </row>
        <row r="209">
          <cell r="B209" t="str">
            <v>Country A</v>
          </cell>
          <cell r="C209" t="str">
            <v>Transmission</v>
          </cell>
          <cell r="D209" t="str">
            <v>Base</v>
          </cell>
        </row>
        <row r="210">
          <cell r="B210" t="str">
            <v>Country B</v>
          </cell>
          <cell r="C210" t="str">
            <v>Transmission</v>
          </cell>
          <cell r="D210" t="str">
            <v>Base</v>
          </cell>
        </row>
        <row r="211">
          <cell r="B211" t="str">
            <v>Country C</v>
          </cell>
          <cell r="C211" t="str">
            <v>Transmission</v>
          </cell>
          <cell r="D211" t="str">
            <v>Base</v>
          </cell>
        </row>
      </sheetData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snloffice"/>
      <sheetName val="Sources"/>
      <sheetName val="Mechanisms Table"/>
      <sheetName val="HECO Questions"/>
      <sheetName val="Notes and Questions"/>
      <sheetName val="Cover"/>
      <sheetName val="Notes - Questions"/>
      <sheetName val="Assumptions--&gt;&gt;"/>
      <sheetName val="Financial Assumptions"/>
      <sheetName val="Mechanism Assumptions"/>
      <sheetName val="Scenario 1"/>
      <sheetName val="Scenario 2"/>
      <sheetName val="Scenario 3"/>
      <sheetName val="Scenario 4"/>
      <sheetName val="Scenario Summary"/>
      <sheetName val="Calculations--&gt;&gt;"/>
      <sheetName val="Mechanism Calculations"/>
      <sheetName val="COS Revenue Model"/>
      <sheetName val="FinancialModel"/>
      <sheetName val="MPIR Calculations"/>
      <sheetName val="Depreciation"/>
      <sheetName val="Detailed Depreciation"/>
      <sheetName val="Electric Ops BS (HECO)"/>
      <sheetName val="Sources --&gt;&gt;"/>
      <sheetName val="Plant in Service"/>
      <sheetName val="MACRs Tables"/>
      <sheetName val="Output Metrics"/>
      <sheetName val="Debt Metric Benchmarks"/>
      <sheetName val="10-K Data"/>
      <sheetName val="CO2 Emissions"/>
      <sheetName val="RPS - E3 Plans"/>
      <sheetName val="PSIP Data"/>
      <sheetName val="Lists"/>
      <sheetName val="Test Year Sources"/>
      <sheetName val="PIMs"/>
      <sheetName val="Metrics"/>
      <sheetName val="Scorecards"/>
      <sheetName val="Reg Balance Sheet (HECO)"/>
      <sheetName val="Rev Req Buildup"/>
      <sheetName val="Elec Ops Revenue (HECO)"/>
      <sheetName val="Reg IS CF (HECO)"/>
      <sheetName val="Notes - Log"/>
      <sheetName val="Sheet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Scenario 1</v>
          </cell>
        </row>
        <row r="10">
          <cell r="B10" t="str">
            <v>Scenario 1</v>
          </cell>
        </row>
        <row r="12">
          <cell r="B12" t="str">
            <v>Customer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AF60-750B-4A38-BDBE-200A76E8D439}">
  <dimension ref="A1:M16"/>
  <sheetViews>
    <sheetView showGridLines="0" workbookViewId="0">
      <selection activeCell="B10" sqref="B10"/>
    </sheetView>
  </sheetViews>
  <sheetFormatPr baseColWidth="10" defaultColWidth="8.83203125" defaultRowHeight="15" x14ac:dyDescent="0.2"/>
  <cols>
    <col min="1" max="1" width="4" style="21" customWidth="1"/>
    <col min="2" max="2" width="123.83203125" style="21" bestFit="1" customWidth="1"/>
    <col min="3" max="16384" width="8.83203125" style="21"/>
  </cols>
  <sheetData>
    <row r="1" spans="1:13" s="17" customFormat="1" x14ac:dyDescent="0.2">
      <c r="A1" s="1" t="s">
        <v>0</v>
      </c>
      <c r="B1" s="1"/>
      <c r="C1" s="1"/>
      <c r="I1" s="18"/>
      <c r="J1" s="18"/>
      <c r="K1" s="18"/>
      <c r="L1" s="19"/>
      <c r="M1" s="18"/>
    </row>
    <row r="2" spans="1:13" s="17" customFormat="1" x14ac:dyDescent="0.2">
      <c r="A2" s="2" t="s">
        <v>30</v>
      </c>
      <c r="B2" s="2"/>
      <c r="C2" s="1"/>
      <c r="G2" s="20"/>
      <c r="H2" s="20"/>
      <c r="I2" s="18"/>
      <c r="J2" s="18"/>
      <c r="K2" s="18"/>
      <c r="L2" s="18"/>
      <c r="M2" s="18"/>
    </row>
    <row r="3" spans="1:13" s="17" customFormat="1" x14ac:dyDescent="0.2">
      <c r="A3" s="17" t="s">
        <v>2</v>
      </c>
      <c r="C3" s="1"/>
      <c r="J3" s="18"/>
      <c r="K3" s="18"/>
      <c r="L3" s="18"/>
      <c r="M3" s="18"/>
    </row>
    <row r="4" spans="1:13" s="17" customFormat="1" x14ac:dyDescent="0.2">
      <c r="A4" s="17" t="s">
        <v>22</v>
      </c>
    </row>
    <row r="6" spans="1:13" x14ac:dyDescent="0.2">
      <c r="A6" s="22" t="s">
        <v>36</v>
      </c>
    </row>
    <row r="7" spans="1:13" x14ac:dyDescent="0.2">
      <c r="B7" s="21" t="s">
        <v>29</v>
      </c>
    </row>
    <row r="8" spans="1:13" x14ac:dyDescent="0.2">
      <c r="B8" s="21" t="s">
        <v>26</v>
      </c>
    </row>
    <row r="9" spans="1:13" x14ac:dyDescent="0.2">
      <c r="B9" s="21" t="s">
        <v>31</v>
      </c>
    </row>
    <row r="10" spans="1:13" x14ac:dyDescent="0.2">
      <c r="B10" s="21" t="s">
        <v>28</v>
      </c>
    </row>
    <row r="11" spans="1:13" x14ac:dyDescent="0.2">
      <c r="B11" s="21" t="s">
        <v>24</v>
      </c>
    </row>
    <row r="13" spans="1:13" x14ac:dyDescent="0.2">
      <c r="A13" s="22" t="s">
        <v>35</v>
      </c>
    </row>
    <row r="14" spans="1:13" x14ac:dyDescent="0.2">
      <c r="B14" s="21" t="s">
        <v>32</v>
      </c>
    </row>
    <row r="15" spans="1:13" x14ac:dyDescent="0.2">
      <c r="B15" s="21" t="s">
        <v>33</v>
      </c>
    </row>
    <row r="16" spans="1:13" x14ac:dyDescent="0.2">
      <c r="B16" s="2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FCEA-052C-4764-87D0-B51C51AA276B}">
  <dimension ref="A1:AI611"/>
  <sheetViews>
    <sheetView showGridLines="0" tabSelected="1" zoomScale="90" zoomScaleNormal="90" workbookViewId="0">
      <pane xSplit="6" ySplit="8" topLeftCell="I62" activePane="bottomRight" state="frozen"/>
      <selection activeCell="C18" sqref="C18"/>
      <selection pane="topRight" activeCell="C18" sqref="C18"/>
      <selection pane="bottomLeft" activeCell="C18" sqref="C18"/>
      <selection pane="bottomRight" activeCell="J70" sqref="J70"/>
    </sheetView>
  </sheetViews>
  <sheetFormatPr baseColWidth="10" defaultColWidth="9.1640625" defaultRowHeight="15" outlineLevelCol="1" x14ac:dyDescent="0.2"/>
  <cols>
    <col min="1" max="1" width="5.83203125" style="17" customWidth="1"/>
    <col min="2" max="2" width="14.1640625" style="17" customWidth="1"/>
    <col min="3" max="3" width="15.1640625" style="17" customWidth="1"/>
    <col min="4" max="4" width="16.5" style="17" customWidth="1"/>
    <col min="5" max="5" width="5.83203125" style="17" customWidth="1"/>
    <col min="6" max="6" width="39.6640625" style="17" customWidth="1"/>
    <col min="7" max="8" width="13.6640625" style="17" hidden="1" customWidth="1" outlineLevel="1"/>
    <col min="9" max="9" width="13.6640625" style="17" customWidth="1" collapsed="1"/>
    <col min="10" max="28" width="13.6640625" style="17" customWidth="1"/>
    <col min="29" max="29" width="9.1640625" style="17"/>
    <col min="30" max="30" width="14.83203125" style="17" bestFit="1" customWidth="1"/>
    <col min="31" max="16384" width="9.1640625" style="17"/>
  </cols>
  <sheetData>
    <row r="1" spans="1:35" x14ac:dyDescent="0.2">
      <c r="A1" s="1" t="s">
        <v>0</v>
      </c>
      <c r="B1" s="1"/>
      <c r="C1" s="1"/>
      <c r="I1" s="18"/>
      <c r="J1" s="18"/>
      <c r="K1" s="18"/>
      <c r="L1" s="19" t="s">
        <v>1</v>
      </c>
      <c r="M1" s="18"/>
    </row>
    <row r="2" spans="1:35" x14ac:dyDescent="0.2">
      <c r="A2" s="2" t="s">
        <v>30</v>
      </c>
      <c r="B2" s="2"/>
      <c r="C2" s="1"/>
      <c r="G2" s="20"/>
      <c r="H2" s="20"/>
      <c r="I2" s="18"/>
      <c r="J2" s="18"/>
      <c r="K2" s="18"/>
      <c r="L2" s="18"/>
      <c r="M2" s="18"/>
    </row>
    <row r="3" spans="1:35" x14ac:dyDescent="0.2">
      <c r="A3" s="17" t="s">
        <v>2</v>
      </c>
      <c r="C3" s="1"/>
      <c r="J3" s="18"/>
      <c r="K3" s="18"/>
      <c r="L3" s="18"/>
      <c r="M3" s="18"/>
    </row>
    <row r="4" spans="1:35" x14ac:dyDescent="0.2">
      <c r="A4" s="17" t="s">
        <v>23</v>
      </c>
    </row>
    <row r="5" spans="1:35" x14ac:dyDescent="0.2">
      <c r="A5" s="1" t="s">
        <v>3</v>
      </c>
      <c r="C5" s="3" t="s">
        <v>117</v>
      </c>
      <c r="J5" s="8"/>
    </row>
    <row r="6" spans="1:35" s="23" customFormat="1" x14ac:dyDescent="0.2">
      <c r="A6" s="4"/>
      <c r="B6" s="4"/>
      <c r="C6" s="4"/>
      <c r="D6" s="4"/>
      <c r="E6" s="4"/>
    </row>
    <row r="7" spans="1:35" s="23" customFormat="1" x14ac:dyDescent="0.2">
      <c r="A7" s="4"/>
      <c r="B7" s="4"/>
      <c r="C7" s="4"/>
      <c r="D7" s="4"/>
      <c r="E7" s="4"/>
    </row>
    <row r="8" spans="1:35" x14ac:dyDescent="0.2">
      <c r="B8" s="16" t="s">
        <v>4</v>
      </c>
      <c r="C8" s="16" t="s">
        <v>5</v>
      </c>
      <c r="D8" s="16" t="s">
        <v>104</v>
      </c>
      <c r="F8" s="17" t="s">
        <v>6</v>
      </c>
      <c r="G8" s="24"/>
      <c r="H8" s="24"/>
      <c r="I8" s="24">
        <v>2019</v>
      </c>
      <c r="J8" s="24">
        <f t="shared" ref="J8:AB8" si="0">I8+1</f>
        <v>2020</v>
      </c>
      <c r="K8" s="24">
        <f t="shared" si="0"/>
        <v>2021</v>
      </c>
      <c r="L8" s="24">
        <f t="shared" si="0"/>
        <v>2022</v>
      </c>
      <c r="M8" s="24">
        <f t="shared" si="0"/>
        <v>2023</v>
      </c>
      <c r="N8" s="24">
        <f t="shared" si="0"/>
        <v>2024</v>
      </c>
      <c r="O8" s="24">
        <f t="shared" si="0"/>
        <v>2025</v>
      </c>
      <c r="P8" s="24">
        <f t="shared" si="0"/>
        <v>2026</v>
      </c>
      <c r="Q8" s="24">
        <f t="shared" si="0"/>
        <v>2027</v>
      </c>
      <c r="R8" s="24">
        <f t="shared" si="0"/>
        <v>2028</v>
      </c>
      <c r="S8" s="24">
        <f t="shared" si="0"/>
        <v>2029</v>
      </c>
      <c r="T8" s="24">
        <f t="shared" si="0"/>
        <v>2030</v>
      </c>
      <c r="U8" s="24">
        <f t="shared" si="0"/>
        <v>2031</v>
      </c>
      <c r="V8" s="24">
        <f t="shared" si="0"/>
        <v>2032</v>
      </c>
      <c r="W8" s="24">
        <f t="shared" si="0"/>
        <v>2033</v>
      </c>
      <c r="X8" s="24">
        <f t="shared" si="0"/>
        <v>2034</v>
      </c>
      <c r="Y8" s="24">
        <f t="shared" si="0"/>
        <v>2035</v>
      </c>
      <c r="Z8" s="24">
        <f t="shared" si="0"/>
        <v>2036</v>
      </c>
      <c r="AA8" s="24">
        <f t="shared" si="0"/>
        <v>2037</v>
      </c>
      <c r="AB8" s="24">
        <f t="shared" si="0"/>
        <v>2038</v>
      </c>
      <c r="AC8" s="24">
        <f t="shared" ref="AC8" si="1">AB8+1</f>
        <v>2039</v>
      </c>
      <c r="AD8" s="24">
        <f t="shared" ref="AD8" si="2">AC8+1</f>
        <v>2040</v>
      </c>
      <c r="AE8" s="24">
        <f t="shared" ref="AE8" si="3">AD8+1</f>
        <v>2041</v>
      </c>
      <c r="AF8" s="24">
        <f t="shared" ref="AF8" si="4">AE8+1</f>
        <v>2042</v>
      </c>
      <c r="AG8" s="24">
        <f t="shared" ref="AG8" si="5">AF8+1</f>
        <v>2043</v>
      </c>
      <c r="AH8" s="24">
        <f t="shared" ref="AH8" si="6">AG8+1</f>
        <v>2044</v>
      </c>
      <c r="AI8" s="24">
        <f t="shared" ref="AI8" si="7">AH8+1</f>
        <v>2045</v>
      </c>
    </row>
    <row r="9" spans="1:35" x14ac:dyDescent="0.2">
      <c r="F9" s="25" t="s">
        <v>7</v>
      </c>
      <c r="G9" s="27"/>
      <c r="H9" s="27"/>
      <c r="I9" s="27">
        <f t="shared" ref="I9:AB9" si="8">SUM(I10:I45)</f>
        <v>0</v>
      </c>
      <c r="J9" s="27">
        <f t="shared" si="8"/>
        <v>0</v>
      </c>
      <c r="K9" s="27">
        <f t="shared" si="8"/>
        <v>0</v>
      </c>
      <c r="L9" s="27">
        <f t="shared" si="8"/>
        <v>0</v>
      </c>
      <c r="M9" s="27">
        <f t="shared" si="8"/>
        <v>0</v>
      </c>
      <c r="N9" s="27">
        <f t="shared" si="8"/>
        <v>0</v>
      </c>
      <c r="O9" s="27">
        <f t="shared" si="8"/>
        <v>0</v>
      </c>
      <c r="P9" s="27">
        <f t="shared" si="8"/>
        <v>0</v>
      </c>
      <c r="Q9" s="27">
        <f t="shared" si="8"/>
        <v>0</v>
      </c>
      <c r="R9" s="27">
        <f t="shared" si="8"/>
        <v>0</v>
      </c>
      <c r="S9" s="27">
        <f t="shared" si="8"/>
        <v>0</v>
      </c>
      <c r="T9" s="27">
        <f t="shared" si="8"/>
        <v>0</v>
      </c>
      <c r="U9" s="27">
        <f t="shared" si="8"/>
        <v>0</v>
      </c>
      <c r="V9" s="27">
        <f t="shared" si="8"/>
        <v>0</v>
      </c>
      <c r="W9" s="27">
        <f t="shared" si="8"/>
        <v>0</v>
      </c>
      <c r="X9" s="27">
        <f t="shared" si="8"/>
        <v>0</v>
      </c>
      <c r="Y9" s="27">
        <f t="shared" si="8"/>
        <v>0</v>
      </c>
      <c r="Z9" s="27">
        <f t="shared" si="8"/>
        <v>0</v>
      </c>
      <c r="AA9" s="27">
        <f t="shared" si="8"/>
        <v>0</v>
      </c>
      <c r="AB9" s="27">
        <f t="shared" si="8"/>
        <v>0</v>
      </c>
      <c r="AC9" s="27">
        <f t="shared" ref="AC9:AI9" si="9">SUM(AC10:AC45)</f>
        <v>0</v>
      </c>
      <c r="AD9" s="27">
        <f t="shared" si="9"/>
        <v>0</v>
      </c>
      <c r="AE9" s="27">
        <f t="shared" si="9"/>
        <v>0</v>
      </c>
      <c r="AF9" s="27">
        <f t="shared" si="9"/>
        <v>0</v>
      </c>
      <c r="AG9" s="27">
        <f t="shared" si="9"/>
        <v>0</v>
      </c>
      <c r="AH9" s="27">
        <f t="shared" si="9"/>
        <v>0</v>
      </c>
      <c r="AI9" s="27">
        <f t="shared" si="9"/>
        <v>0</v>
      </c>
    </row>
    <row r="10" spans="1:35" x14ac:dyDescent="0.2">
      <c r="B10" s="6"/>
      <c r="C10" s="6"/>
      <c r="D10" s="31">
        <f>IF(AND(annual_details_by_tech!$A2="HECO",annual_details_by_tech!$B2=annual_details_by_tech!$B$2), annual_details_by_tech!$D2, "-
")</f>
        <v>2013</v>
      </c>
      <c r="F10" s="31" t="str">
        <f>IF(AND(annual_details_by_tech!$A2="HECO",annual_details_by_tech!$B2=annual_details_by_tech!$B$2), annual_details_by_tech!$C2, "-
")</f>
        <v>Airport_DSG</v>
      </c>
      <c r="G10" s="32"/>
      <c r="H10" s="32"/>
      <c r="I10" s="32"/>
      <c r="J10" s="32">
        <f>SUMIFS(annual_details_by_tech!F$2:F$1295, annual_details_by_tech!$A$2:$A$1295, "HECO", annual_details_by_tech!$C$2:$C$1295, $F10, annual_details_by_tech!$D$2:$D$1295, $D10, annual_details_by_tech!$B$2:$B$1295, "capital_outlay")</f>
        <v>0</v>
      </c>
      <c r="K10" s="32">
        <f>SUMIFS(annual_details_by_tech!G$2:G$1295, annual_details_by_tech!$A$2:$A$1295, "HECO", annual_details_by_tech!$C$2:$C$1295, $F10, annual_details_by_tech!$D$2:$D$1295, $D10, annual_details_by_tech!$B$2:$B$1295, "capital_outlay")</f>
        <v>0</v>
      </c>
      <c r="L10" s="32">
        <f>SUMIFS(annual_details_by_tech!H$2:H$1295, annual_details_by_tech!$A$2:$A$1295, "HECO", annual_details_by_tech!$C$2:$C$1295, $F10, annual_details_by_tech!$D$2:$D$1295, $D10, annual_details_by_tech!$B$2:$B$1295, "capital_outlay")</f>
        <v>0</v>
      </c>
      <c r="M10" s="32">
        <f>SUMIFS(annual_details_by_tech!I$2:I$1295, annual_details_by_tech!$A$2:$A$1295, "HECO", annual_details_by_tech!$C$2:$C$1295, $F10, annual_details_by_tech!$D$2:$D$1295, $D10, annual_details_by_tech!$B$2:$B$1295, "capital_outlay")</f>
        <v>0</v>
      </c>
      <c r="N10" s="32">
        <f>SUMIFS(annual_details_by_tech!J$2:J$1295, annual_details_by_tech!$A$2:$A$1295, "HECO", annual_details_by_tech!$C$2:$C$1295, $F10, annual_details_by_tech!$D$2:$D$1295, $D10, annual_details_by_tech!$B$2:$B$1295, "capital_outlay")</f>
        <v>0</v>
      </c>
      <c r="O10" s="32">
        <f>SUMIFS(annual_details_by_tech!K$2:K$1295, annual_details_by_tech!$A$2:$A$1295, "HECO", annual_details_by_tech!$C$2:$C$1295, $F10, annual_details_by_tech!$D$2:$D$1295, $D10, annual_details_by_tech!$B$2:$B$1295, "capital_outlay")</f>
        <v>0</v>
      </c>
      <c r="P10" s="32">
        <f>SUMIFS(annual_details_by_tech!L$2:L$1295, annual_details_by_tech!$A$2:$A$1295, "HECO", annual_details_by_tech!$C$2:$C$1295, $F10, annual_details_by_tech!$D$2:$D$1295, $D10, annual_details_by_tech!$B$2:$B$1295, "capital_outlay")</f>
        <v>0</v>
      </c>
      <c r="Q10" s="32">
        <f>SUMIFS(annual_details_by_tech!M$2:M$1295, annual_details_by_tech!$A$2:$A$1295, "HECO", annual_details_by_tech!$C$2:$C$1295, $F10, annual_details_by_tech!$D$2:$D$1295, $D10, annual_details_by_tech!$B$2:$B$1295, "capital_outlay")</f>
        <v>0</v>
      </c>
      <c r="R10" s="32">
        <f>SUMIFS(annual_details_by_tech!N$2:N$1295, annual_details_by_tech!$A$2:$A$1295, "HECO", annual_details_by_tech!$C$2:$C$1295, $F10, annual_details_by_tech!$D$2:$D$1295, $D10, annual_details_by_tech!$B$2:$B$1295, "capital_outlay")</f>
        <v>0</v>
      </c>
      <c r="S10" s="32">
        <f>SUMIFS(annual_details_by_tech!O$2:O$1295, annual_details_by_tech!$A$2:$A$1295, "HECO", annual_details_by_tech!$C$2:$C$1295, $F10, annual_details_by_tech!$D$2:$D$1295, $D10, annual_details_by_tech!$B$2:$B$1295, "capital_outlay")</f>
        <v>0</v>
      </c>
      <c r="T10" s="32">
        <f>SUMIFS(annual_details_by_tech!P$2:P$1295, annual_details_by_tech!$A$2:$A$1295, "HECO", annual_details_by_tech!$C$2:$C$1295, $F10, annual_details_by_tech!$D$2:$D$1295, $D10, annual_details_by_tech!$B$2:$B$1295, "capital_outlay")</f>
        <v>0</v>
      </c>
      <c r="U10" s="32">
        <f>SUMIFS(annual_details_by_tech!Q$2:Q$1295, annual_details_by_tech!$A$2:$A$1295, "HECO", annual_details_by_tech!$C$2:$C$1295, $F10, annual_details_by_tech!$D$2:$D$1295, $D10, annual_details_by_tech!$B$2:$B$1295, "capital_outlay")</f>
        <v>0</v>
      </c>
      <c r="V10" s="32">
        <f>SUMIFS(annual_details_by_tech!R$2:R$1295, annual_details_by_tech!$A$2:$A$1295, "HECO", annual_details_by_tech!$C$2:$C$1295, $F10, annual_details_by_tech!$D$2:$D$1295, $D10, annual_details_by_tech!$B$2:$B$1295, "capital_outlay")</f>
        <v>0</v>
      </c>
      <c r="W10" s="32">
        <f>SUMIFS(annual_details_by_tech!S$2:S$1295, annual_details_by_tech!$A$2:$A$1295, "HECO", annual_details_by_tech!$C$2:$C$1295, $F10, annual_details_by_tech!$D$2:$D$1295, $D10, annual_details_by_tech!$B$2:$B$1295, "capital_outlay")</f>
        <v>0</v>
      </c>
      <c r="X10" s="32">
        <f>SUMIFS(annual_details_by_tech!T$2:T$1295, annual_details_by_tech!$A$2:$A$1295, "HECO", annual_details_by_tech!$C$2:$C$1295, $F10, annual_details_by_tech!$D$2:$D$1295, $D10, annual_details_by_tech!$B$2:$B$1295, "capital_outlay")</f>
        <v>0</v>
      </c>
      <c r="Y10" s="32">
        <f>SUMIFS(annual_details_by_tech!U$2:U$1295, annual_details_by_tech!$A$2:$A$1295, "HECO", annual_details_by_tech!$C$2:$C$1295, $F10, annual_details_by_tech!$D$2:$D$1295, $D10, annual_details_by_tech!$B$2:$B$1295, "capital_outlay")</f>
        <v>0</v>
      </c>
      <c r="Z10" s="32">
        <f>SUMIFS(annual_details_by_tech!V$2:V$1295, annual_details_by_tech!$A$2:$A$1295, "HECO", annual_details_by_tech!$C$2:$C$1295, $F10, annual_details_by_tech!$D$2:$D$1295, $D10, annual_details_by_tech!$B$2:$B$1295, "capital_outlay")</f>
        <v>0</v>
      </c>
      <c r="AA10" s="32">
        <f>SUMIFS(annual_details_by_tech!W$2:W$1295, annual_details_by_tech!$A$2:$A$1295, "HECO", annual_details_by_tech!$C$2:$C$1295, $F10, annual_details_by_tech!$D$2:$D$1295, $D10, annual_details_by_tech!$B$2:$B$1295, "capital_outlay")</f>
        <v>0</v>
      </c>
      <c r="AB10" s="32">
        <f>SUMIFS(annual_details_by_tech!X$2:X$1295, annual_details_by_tech!$A$2:$A$1295, "HECO", annual_details_by_tech!$C$2:$C$1295, $F10, annual_details_by_tech!$D$2:$D$1295, $D10, annual_details_by_tech!$B$2:$B$1295, "capital_outlay")</f>
        <v>0</v>
      </c>
      <c r="AC10" s="32">
        <f>SUMIFS(annual_details_by_tech!Y$2:Y$1295, annual_details_by_tech!$A$2:$A$1295, "HECO", annual_details_by_tech!$C$2:$C$1295, $F10, annual_details_by_tech!$D$2:$D$1295, $D10, annual_details_by_tech!$B$2:$B$1295, "capital_outlay")</f>
        <v>0</v>
      </c>
      <c r="AD10" s="32">
        <f>SUMIFS(annual_details_by_tech!Z$2:Z$1295, annual_details_by_tech!$A$2:$A$1295, "HECO", annual_details_by_tech!$C$2:$C$1295, $F10, annual_details_by_tech!$D$2:$D$1295, $D10, annual_details_by_tech!$B$2:$B$1295, "capital_outlay")</f>
        <v>0</v>
      </c>
      <c r="AE10" s="32">
        <f>SUMIFS(annual_details_by_tech!AA$2:AA$1295, annual_details_by_tech!$A$2:$A$1295, "HECO", annual_details_by_tech!$C$2:$C$1295, $F10, annual_details_by_tech!$D$2:$D$1295, $D10, annual_details_by_tech!$B$2:$B$1295, "capital_outlay")</f>
        <v>0</v>
      </c>
      <c r="AF10" s="32">
        <f>SUMIFS(annual_details_by_tech!AB$2:AB$1295, annual_details_by_tech!$A$2:$A$1295, "HECO", annual_details_by_tech!$C$2:$C$1295, $F10, annual_details_by_tech!$D$2:$D$1295, $D10, annual_details_by_tech!$B$2:$B$1295, "capital_outlay")</f>
        <v>0</v>
      </c>
      <c r="AG10" s="32">
        <f>SUMIFS(annual_details_by_tech!AC$2:AC$1295, annual_details_by_tech!$A$2:$A$1295, "HECO", annual_details_by_tech!$C$2:$C$1295, $F10, annual_details_by_tech!$D$2:$D$1295, $D10, annual_details_by_tech!$B$2:$B$1295, "capital_outlay")</f>
        <v>0</v>
      </c>
      <c r="AH10" s="32">
        <f>SUMIFS(annual_details_by_tech!AD$2:AD$1295, annual_details_by_tech!$A$2:$A$1295, "HECO", annual_details_by_tech!$C$2:$C$1295, $F10, annual_details_by_tech!$D$2:$D$1295, $D10, annual_details_by_tech!$B$2:$B$1295, "capital_outlay")</f>
        <v>0</v>
      </c>
      <c r="AI10" s="32">
        <f>SUMIFS(annual_details_by_tech!AE$2:AE$1295, annual_details_by_tech!$A$2:$A$1295, "HECO", annual_details_by_tech!$C$2:$C$1295, $F10, annual_details_by_tech!$D$2:$D$1295, $D10, annual_details_by_tech!$B$2:$B$1295, "capital_outlay")</f>
        <v>0</v>
      </c>
    </row>
    <row r="11" spans="1:35" s="9" customFormat="1" x14ac:dyDescent="0.2">
      <c r="A11" s="17"/>
      <c r="B11" s="6"/>
      <c r="C11" s="6"/>
      <c r="D11" s="31">
        <f>IF(AND(annual_details_by_tech!$A3="HECO",annual_details_by_tech!$B3=annual_details_by_tech!$B$2), annual_details_by_tech!$D3, "-
")</f>
        <v>2009</v>
      </c>
      <c r="E11" s="17"/>
      <c r="F11" s="31" t="str">
        <f>IF(AND(annual_details_by_tech!$A3="HECO",annual_details_by_tech!$B3=annual_details_by_tech!$B$2), annual_details_by_tech!$C3, "-
")</f>
        <v>CIP_CT</v>
      </c>
      <c r="G11" s="32"/>
      <c r="H11" s="32"/>
      <c r="I11" s="32"/>
      <c r="J11" s="32">
        <f>SUMIFS(annual_details_by_tech!F$2:F$1295, annual_details_by_tech!$A$2:$A$1295, "HECO", annual_details_by_tech!$C$2:$C$1295, $F11, annual_details_by_tech!$D$2:$D$1295, $D11, annual_details_by_tech!$B$2:$B$1295, "capital_outlay")</f>
        <v>0</v>
      </c>
      <c r="K11" s="32">
        <f>SUMIFS(annual_details_by_tech!G$2:G$1295, annual_details_by_tech!$A$2:$A$1295, "HECO", annual_details_by_tech!$C$2:$C$1295, $F11, annual_details_by_tech!$D$2:$D$1295, $D11, annual_details_by_tech!$B$2:$B$1295, "capital_outlay")</f>
        <v>0</v>
      </c>
      <c r="L11" s="32">
        <f>SUMIFS(annual_details_by_tech!H$2:H$1295, annual_details_by_tech!$A$2:$A$1295, "HECO", annual_details_by_tech!$C$2:$C$1295, $F11, annual_details_by_tech!$D$2:$D$1295, $D11, annual_details_by_tech!$B$2:$B$1295, "capital_outlay")</f>
        <v>0</v>
      </c>
      <c r="M11" s="32">
        <f>SUMIFS(annual_details_by_tech!I$2:I$1295, annual_details_by_tech!$A$2:$A$1295, "HECO", annual_details_by_tech!$C$2:$C$1295, $F11, annual_details_by_tech!$D$2:$D$1295, $D11, annual_details_by_tech!$B$2:$B$1295, "capital_outlay")</f>
        <v>0</v>
      </c>
      <c r="N11" s="32">
        <f>SUMIFS(annual_details_by_tech!J$2:J$1295, annual_details_by_tech!$A$2:$A$1295, "HECO", annual_details_by_tech!$C$2:$C$1295, $F11, annual_details_by_tech!$D$2:$D$1295, $D11, annual_details_by_tech!$B$2:$B$1295, "capital_outlay")</f>
        <v>0</v>
      </c>
      <c r="O11" s="32">
        <f>SUMIFS(annual_details_by_tech!K$2:K$1295, annual_details_by_tech!$A$2:$A$1295, "HECO", annual_details_by_tech!$C$2:$C$1295, $F11, annual_details_by_tech!$D$2:$D$1295, $D11, annual_details_by_tech!$B$2:$B$1295, "capital_outlay")</f>
        <v>0</v>
      </c>
      <c r="P11" s="32">
        <f>SUMIFS(annual_details_by_tech!L$2:L$1295, annual_details_by_tech!$A$2:$A$1295, "HECO", annual_details_by_tech!$C$2:$C$1295, $F11, annual_details_by_tech!$D$2:$D$1295, $D11, annual_details_by_tech!$B$2:$B$1295, "capital_outlay")</f>
        <v>0</v>
      </c>
      <c r="Q11" s="32">
        <f>SUMIFS(annual_details_by_tech!M$2:M$1295, annual_details_by_tech!$A$2:$A$1295, "HECO", annual_details_by_tech!$C$2:$C$1295, $F11, annual_details_by_tech!$D$2:$D$1295, $D11, annual_details_by_tech!$B$2:$B$1295, "capital_outlay")</f>
        <v>0</v>
      </c>
      <c r="R11" s="32">
        <f>SUMIFS(annual_details_by_tech!N$2:N$1295, annual_details_by_tech!$A$2:$A$1295, "HECO", annual_details_by_tech!$C$2:$C$1295, $F11, annual_details_by_tech!$D$2:$D$1295, $D11, annual_details_by_tech!$B$2:$B$1295, "capital_outlay")</f>
        <v>0</v>
      </c>
      <c r="S11" s="32">
        <f>SUMIFS(annual_details_by_tech!O$2:O$1295, annual_details_by_tech!$A$2:$A$1295, "HECO", annual_details_by_tech!$C$2:$C$1295, $F11, annual_details_by_tech!$D$2:$D$1295, $D11, annual_details_by_tech!$B$2:$B$1295, "capital_outlay")</f>
        <v>0</v>
      </c>
      <c r="T11" s="32">
        <f>SUMIFS(annual_details_by_tech!P$2:P$1295, annual_details_by_tech!$A$2:$A$1295, "HECO", annual_details_by_tech!$C$2:$C$1295, $F11, annual_details_by_tech!$D$2:$D$1295, $D11, annual_details_by_tech!$B$2:$B$1295, "capital_outlay")</f>
        <v>0</v>
      </c>
      <c r="U11" s="32">
        <f>SUMIFS(annual_details_by_tech!Q$2:Q$1295, annual_details_by_tech!$A$2:$A$1295, "HECO", annual_details_by_tech!$C$2:$C$1295, $F11, annual_details_by_tech!$D$2:$D$1295, $D11, annual_details_by_tech!$B$2:$B$1295, "capital_outlay")</f>
        <v>0</v>
      </c>
      <c r="V11" s="32">
        <f>SUMIFS(annual_details_by_tech!R$2:R$1295, annual_details_by_tech!$A$2:$A$1295, "HECO", annual_details_by_tech!$C$2:$C$1295, $F11, annual_details_by_tech!$D$2:$D$1295, $D11, annual_details_by_tech!$B$2:$B$1295, "capital_outlay")</f>
        <v>0</v>
      </c>
      <c r="W11" s="32">
        <f>SUMIFS(annual_details_by_tech!S$2:S$1295, annual_details_by_tech!$A$2:$A$1295, "HECO", annual_details_by_tech!$C$2:$C$1295, $F11, annual_details_by_tech!$D$2:$D$1295, $D11, annual_details_by_tech!$B$2:$B$1295, "capital_outlay")</f>
        <v>0</v>
      </c>
      <c r="X11" s="32">
        <f>SUMIFS(annual_details_by_tech!T$2:T$1295, annual_details_by_tech!$A$2:$A$1295, "HECO", annual_details_by_tech!$C$2:$C$1295, $F11, annual_details_by_tech!$D$2:$D$1295, $D11, annual_details_by_tech!$B$2:$B$1295, "capital_outlay")</f>
        <v>0</v>
      </c>
      <c r="Y11" s="32">
        <f>SUMIFS(annual_details_by_tech!U$2:U$1295, annual_details_by_tech!$A$2:$A$1295, "HECO", annual_details_by_tech!$C$2:$C$1295, $F11, annual_details_by_tech!$D$2:$D$1295, $D11, annual_details_by_tech!$B$2:$B$1295, "capital_outlay")</f>
        <v>0</v>
      </c>
      <c r="Z11" s="32">
        <f>SUMIFS(annual_details_by_tech!V$2:V$1295, annual_details_by_tech!$A$2:$A$1295, "HECO", annual_details_by_tech!$C$2:$C$1295, $F11, annual_details_by_tech!$D$2:$D$1295, $D11, annual_details_by_tech!$B$2:$B$1295, "capital_outlay")</f>
        <v>0</v>
      </c>
      <c r="AA11" s="32">
        <f>SUMIFS(annual_details_by_tech!W$2:W$1295, annual_details_by_tech!$A$2:$A$1295, "HECO", annual_details_by_tech!$C$2:$C$1295, $F11, annual_details_by_tech!$D$2:$D$1295, $D11, annual_details_by_tech!$B$2:$B$1295, "capital_outlay")</f>
        <v>0</v>
      </c>
      <c r="AB11" s="32">
        <f>SUMIFS(annual_details_by_tech!X$2:X$1295, annual_details_by_tech!$A$2:$A$1295, "HECO", annual_details_by_tech!$C$2:$C$1295, $F11, annual_details_by_tech!$D$2:$D$1295, $D11, annual_details_by_tech!$B$2:$B$1295, "capital_outlay")</f>
        <v>0</v>
      </c>
      <c r="AC11" s="32">
        <f>SUMIFS(annual_details_by_tech!Y$2:Y$1295, annual_details_by_tech!$A$2:$A$1295, "HECO", annual_details_by_tech!$C$2:$C$1295, $F11, annual_details_by_tech!$D$2:$D$1295, $D11, annual_details_by_tech!$B$2:$B$1295, "capital_outlay")</f>
        <v>0</v>
      </c>
      <c r="AD11" s="32">
        <f>SUMIFS(annual_details_by_tech!Z$2:Z$1295, annual_details_by_tech!$A$2:$A$1295, "HECO", annual_details_by_tech!$C$2:$C$1295, $F11, annual_details_by_tech!$D$2:$D$1295, $D11, annual_details_by_tech!$B$2:$B$1295, "capital_outlay")</f>
        <v>0</v>
      </c>
      <c r="AE11" s="32">
        <f>SUMIFS(annual_details_by_tech!AA$2:AA$1295, annual_details_by_tech!$A$2:$A$1295, "HECO", annual_details_by_tech!$C$2:$C$1295, $F11, annual_details_by_tech!$D$2:$D$1295, $D11, annual_details_by_tech!$B$2:$B$1295, "capital_outlay")</f>
        <v>0</v>
      </c>
      <c r="AF11" s="32">
        <f>SUMIFS(annual_details_by_tech!AB$2:AB$1295, annual_details_by_tech!$A$2:$A$1295, "HECO", annual_details_by_tech!$C$2:$C$1295, $F11, annual_details_by_tech!$D$2:$D$1295, $D11, annual_details_by_tech!$B$2:$B$1295, "capital_outlay")</f>
        <v>0</v>
      </c>
      <c r="AG11" s="32">
        <f>SUMIFS(annual_details_by_tech!AC$2:AC$1295, annual_details_by_tech!$A$2:$A$1295, "HECO", annual_details_by_tech!$C$2:$C$1295, $F11, annual_details_by_tech!$D$2:$D$1295, $D11, annual_details_by_tech!$B$2:$B$1295, "capital_outlay")</f>
        <v>0</v>
      </c>
      <c r="AH11" s="32">
        <f>SUMIFS(annual_details_by_tech!AD$2:AD$1295, annual_details_by_tech!$A$2:$A$1295, "HECO", annual_details_by_tech!$C$2:$C$1295, $F11, annual_details_by_tech!$D$2:$D$1295, $D11, annual_details_by_tech!$B$2:$B$1295, "capital_outlay")</f>
        <v>0</v>
      </c>
      <c r="AI11" s="32">
        <f>SUMIFS(annual_details_by_tech!AE$2:AE$1295, annual_details_by_tech!$A$2:$A$1295, "HECO", annual_details_by_tech!$C$2:$C$1295, $F11, annual_details_by_tech!$D$2:$D$1295, $D11, annual_details_by_tech!$B$2:$B$1295, "capital_outlay")</f>
        <v>0</v>
      </c>
    </row>
    <row r="12" spans="1:35" s="9" customFormat="1" x14ac:dyDescent="0.2">
      <c r="A12" s="17"/>
      <c r="B12" s="6"/>
      <c r="C12" s="6"/>
      <c r="D12" s="31">
        <f>IF(AND(annual_details_by_tech!$A4="HECO",annual_details_by_tech!$B4=annual_details_by_tech!$B$2), annual_details_by_tech!$D4, "-
")</f>
        <v>2018</v>
      </c>
      <c r="E12" s="17"/>
      <c r="F12" s="31" t="str">
        <f>IF(AND(annual_details_by_tech!$A4="HECO",annual_details_by_tech!$B4=annual_details_by_tech!$B$2), annual_details_by_tech!$C4, "-
")</f>
        <v>IC_Schofield</v>
      </c>
      <c r="G12" s="32"/>
      <c r="H12" s="32"/>
      <c r="I12" s="32"/>
      <c r="J12" s="32">
        <f>SUMIFS(annual_details_by_tech!F$2:F$1295, annual_details_by_tech!$A$2:$A$1295, "HECO", annual_details_by_tech!$C$2:$C$1295, $F12, annual_details_by_tech!$D$2:$D$1295, $D12, annual_details_by_tech!$B$2:$B$1295, "capital_outlay")</f>
        <v>0</v>
      </c>
      <c r="K12" s="32">
        <f>SUMIFS(annual_details_by_tech!G$2:G$1295, annual_details_by_tech!$A$2:$A$1295, "HECO", annual_details_by_tech!$C$2:$C$1295, $F12, annual_details_by_tech!$D$2:$D$1295, $D12, annual_details_by_tech!$B$2:$B$1295, "capital_outlay")</f>
        <v>0</v>
      </c>
      <c r="L12" s="32">
        <f>SUMIFS(annual_details_by_tech!H$2:H$1295, annual_details_by_tech!$A$2:$A$1295, "HECO", annual_details_by_tech!$C$2:$C$1295, $F12, annual_details_by_tech!$D$2:$D$1295, $D12, annual_details_by_tech!$B$2:$B$1295, "capital_outlay")</f>
        <v>0</v>
      </c>
      <c r="M12" s="32">
        <f>SUMIFS(annual_details_by_tech!I$2:I$1295, annual_details_by_tech!$A$2:$A$1295, "HECO", annual_details_by_tech!$C$2:$C$1295, $F12, annual_details_by_tech!$D$2:$D$1295, $D12, annual_details_by_tech!$B$2:$B$1295, "capital_outlay")</f>
        <v>0</v>
      </c>
      <c r="N12" s="32">
        <f>SUMIFS(annual_details_by_tech!J$2:J$1295, annual_details_by_tech!$A$2:$A$1295, "HECO", annual_details_by_tech!$C$2:$C$1295, $F12, annual_details_by_tech!$D$2:$D$1295, $D12, annual_details_by_tech!$B$2:$B$1295, "capital_outlay")</f>
        <v>0</v>
      </c>
      <c r="O12" s="32">
        <f>SUMIFS(annual_details_by_tech!K$2:K$1295, annual_details_by_tech!$A$2:$A$1295, "HECO", annual_details_by_tech!$C$2:$C$1295, $F12, annual_details_by_tech!$D$2:$D$1295, $D12, annual_details_by_tech!$B$2:$B$1295, "capital_outlay")</f>
        <v>0</v>
      </c>
      <c r="P12" s="32">
        <f>SUMIFS(annual_details_by_tech!L$2:L$1295, annual_details_by_tech!$A$2:$A$1295, "HECO", annual_details_by_tech!$C$2:$C$1295, $F12, annual_details_by_tech!$D$2:$D$1295, $D12, annual_details_by_tech!$B$2:$B$1295, "capital_outlay")</f>
        <v>0</v>
      </c>
      <c r="Q12" s="32">
        <f>SUMIFS(annual_details_by_tech!M$2:M$1295, annual_details_by_tech!$A$2:$A$1295, "HECO", annual_details_by_tech!$C$2:$C$1295, $F12, annual_details_by_tech!$D$2:$D$1295, $D12, annual_details_by_tech!$B$2:$B$1295, "capital_outlay")</f>
        <v>0</v>
      </c>
      <c r="R12" s="32">
        <f>SUMIFS(annual_details_by_tech!N$2:N$1295, annual_details_by_tech!$A$2:$A$1295, "HECO", annual_details_by_tech!$C$2:$C$1295, $F12, annual_details_by_tech!$D$2:$D$1295, $D12, annual_details_by_tech!$B$2:$B$1295, "capital_outlay")</f>
        <v>0</v>
      </c>
      <c r="S12" s="32">
        <f>SUMIFS(annual_details_by_tech!O$2:O$1295, annual_details_by_tech!$A$2:$A$1295, "HECO", annual_details_by_tech!$C$2:$C$1295, $F12, annual_details_by_tech!$D$2:$D$1295, $D12, annual_details_by_tech!$B$2:$B$1295, "capital_outlay")</f>
        <v>0</v>
      </c>
      <c r="T12" s="32">
        <f>SUMIFS(annual_details_by_tech!P$2:P$1295, annual_details_by_tech!$A$2:$A$1295, "HECO", annual_details_by_tech!$C$2:$C$1295, $F12, annual_details_by_tech!$D$2:$D$1295, $D12, annual_details_by_tech!$B$2:$B$1295, "capital_outlay")</f>
        <v>0</v>
      </c>
      <c r="U12" s="32">
        <f>SUMIFS(annual_details_by_tech!Q$2:Q$1295, annual_details_by_tech!$A$2:$A$1295, "HECO", annual_details_by_tech!$C$2:$C$1295, $F12, annual_details_by_tech!$D$2:$D$1295, $D12, annual_details_by_tech!$B$2:$B$1295, "capital_outlay")</f>
        <v>0</v>
      </c>
      <c r="V12" s="32">
        <f>SUMIFS(annual_details_by_tech!R$2:R$1295, annual_details_by_tech!$A$2:$A$1295, "HECO", annual_details_by_tech!$C$2:$C$1295, $F12, annual_details_by_tech!$D$2:$D$1295, $D12, annual_details_by_tech!$B$2:$B$1295, "capital_outlay")</f>
        <v>0</v>
      </c>
      <c r="W12" s="32">
        <f>SUMIFS(annual_details_by_tech!S$2:S$1295, annual_details_by_tech!$A$2:$A$1295, "HECO", annual_details_by_tech!$C$2:$C$1295, $F12, annual_details_by_tech!$D$2:$D$1295, $D12, annual_details_by_tech!$B$2:$B$1295, "capital_outlay")</f>
        <v>0</v>
      </c>
      <c r="X12" s="32">
        <f>SUMIFS(annual_details_by_tech!T$2:T$1295, annual_details_by_tech!$A$2:$A$1295, "HECO", annual_details_by_tech!$C$2:$C$1295, $F12, annual_details_by_tech!$D$2:$D$1295, $D12, annual_details_by_tech!$B$2:$B$1295, "capital_outlay")</f>
        <v>0</v>
      </c>
      <c r="Y12" s="32">
        <f>SUMIFS(annual_details_by_tech!U$2:U$1295, annual_details_by_tech!$A$2:$A$1295, "HECO", annual_details_by_tech!$C$2:$C$1295, $F12, annual_details_by_tech!$D$2:$D$1295, $D12, annual_details_by_tech!$B$2:$B$1295, "capital_outlay")</f>
        <v>0</v>
      </c>
      <c r="Z12" s="32">
        <f>SUMIFS(annual_details_by_tech!V$2:V$1295, annual_details_by_tech!$A$2:$A$1295, "HECO", annual_details_by_tech!$C$2:$C$1295, $F12, annual_details_by_tech!$D$2:$D$1295, $D12, annual_details_by_tech!$B$2:$B$1295, "capital_outlay")</f>
        <v>0</v>
      </c>
      <c r="AA12" s="32">
        <f>SUMIFS(annual_details_by_tech!W$2:W$1295, annual_details_by_tech!$A$2:$A$1295, "HECO", annual_details_by_tech!$C$2:$C$1295, $F12, annual_details_by_tech!$D$2:$D$1295, $D12, annual_details_by_tech!$B$2:$B$1295, "capital_outlay")</f>
        <v>0</v>
      </c>
      <c r="AB12" s="32">
        <f>SUMIFS(annual_details_by_tech!X$2:X$1295, annual_details_by_tech!$A$2:$A$1295, "HECO", annual_details_by_tech!$C$2:$C$1295, $F12, annual_details_by_tech!$D$2:$D$1295, $D12, annual_details_by_tech!$B$2:$B$1295, "capital_outlay")</f>
        <v>0</v>
      </c>
      <c r="AC12" s="32">
        <f>SUMIFS(annual_details_by_tech!Y$2:Y$1295, annual_details_by_tech!$A$2:$A$1295, "HECO", annual_details_by_tech!$C$2:$C$1295, $F12, annual_details_by_tech!$D$2:$D$1295, $D12, annual_details_by_tech!$B$2:$B$1295, "capital_outlay")</f>
        <v>0</v>
      </c>
      <c r="AD12" s="32">
        <f>SUMIFS(annual_details_by_tech!Z$2:Z$1295, annual_details_by_tech!$A$2:$A$1295, "HECO", annual_details_by_tech!$C$2:$C$1295, $F12, annual_details_by_tech!$D$2:$D$1295, $D12, annual_details_by_tech!$B$2:$B$1295, "capital_outlay")</f>
        <v>0</v>
      </c>
      <c r="AE12" s="32">
        <f>SUMIFS(annual_details_by_tech!AA$2:AA$1295, annual_details_by_tech!$A$2:$A$1295, "HECO", annual_details_by_tech!$C$2:$C$1295, $F12, annual_details_by_tech!$D$2:$D$1295, $D12, annual_details_by_tech!$B$2:$B$1295, "capital_outlay")</f>
        <v>0</v>
      </c>
      <c r="AF12" s="32">
        <f>SUMIFS(annual_details_by_tech!AB$2:AB$1295, annual_details_by_tech!$A$2:$A$1295, "HECO", annual_details_by_tech!$C$2:$C$1295, $F12, annual_details_by_tech!$D$2:$D$1295, $D12, annual_details_by_tech!$B$2:$B$1295, "capital_outlay")</f>
        <v>0</v>
      </c>
      <c r="AG12" s="32">
        <f>SUMIFS(annual_details_by_tech!AC$2:AC$1295, annual_details_by_tech!$A$2:$A$1295, "HECO", annual_details_by_tech!$C$2:$C$1295, $F12, annual_details_by_tech!$D$2:$D$1295, $D12, annual_details_by_tech!$B$2:$B$1295, "capital_outlay")</f>
        <v>0</v>
      </c>
      <c r="AH12" s="32">
        <f>SUMIFS(annual_details_by_tech!AD$2:AD$1295, annual_details_by_tech!$A$2:$A$1295, "HECO", annual_details_by_tech!$C$2:$C$1295, $F12, annual_details_by_tech!$D$2:$D$1295, $D12, annual_details_by_tech!$B$2:$B$1295, "capital_outlay")</f>
        <v>0</v>
      </c>
      <c r="AI12" s="32">
        <f>SUMIFS(annual_details_by_tech!AE$2:AE$1295, annual_details_by_tech!$A$2:$A$1295, "HECO", annual_details_by_tech!$C$2:$C$1295, $F12, annual_details_by_tech!$D$2:$D$1295, $D12, annual_details_by_tech!$B$2:$B$1295, "capital_outlay")</f>
        <v>0</v>
      </c>
    </row>
    <row r="13" spans="1:35" s="9" customFormat="1" x14ac:dyDescent="0.2">
      <c r="A13" s="17"/>
      <c r="B13" s="6"/>
      <c r="C13" s="6"/>
      <c r="D13" s="31">
        <f>IF(AND(annual_details_by_tech!$A5="HECO",annual_details_by_tech!$B5=annual_details_by_tech!$B$2), annual_details_by_tech!$D5, "-
")</f>
        <v>1963</v>
      </c>
      <c r="E13" s="17"/>
      <c r="F13" s="31" t="str">
        <f>IF(AND(annual_details_by_tech!$A5="HECO",annual_details_by_tech!$B5=annual_details_by_tech!$B$2), annual_details_by_tech!$C5, "-
")</f>
        <v>Kahe_1</v>
      </c>
      <c r="G13" s="32"/>
      <c r="H13" s="32"/>
      <c r="I13" s="32"/>
      <c r="J13" s="32">
        <f>SUMIFS(annual_details_by_tech!F$2:F$1295, annual_details_by_tech!$A$2:$A$1295, "HECO", annual_details_by_tech!$C$2:$C$1295, $F13, annual_details_by_tech!$D$2:$D$1295, $D13, annual_details_by_tech!$B$2:$B$1295, "capital_outlay")</f>
        <v>0</v>
      </c>
      <c r="K13" s="32">
        <f>SUMIFS(annual_details_by_tech!G$2:G$1295, annual_details_by_tech!$A$2:$A$1295, "HECO", annual_details_by_tech!$C$2:$C$1295, $F13, annual_details_by_tech!$D$2:$D$1295, $D13, annual_details_by_tech!$B$2:$B$1295, "capital_outlay")</f>
        <v>0</v>
      </c>
      <c r="L13" s="32">
        <f>SUMIFS(annual_details_by_tech!H$2:H$1295, annual_details_by_tech!$A$2:$A$1295, "HECO", annual_details_by_tech!$C$2:$C$1295, $F13, annual_details_by_tech!$D$2:$D$1295, $D13, annual_details_by_tech!$B$2:$B$1295, "capital_outlay")</f>
        <v>0</v>
      </c>
      <c r="M13" s="32">
        <f>SUMIFS(annual_details_by_tech!I$2:I$1295, annual_details_by_tech!$A$2:$A$1295, "HECO", annual_details_by_tech!$C$2:$C$1295, $F13, annual_details_by_tech!$D$2:$D$1295, $D13, annual_details_by_tech!$B$2:$B$1295, "capital_outlay")</f>
        <v>0</v>
      </c>
      <c r="N13" s="32">
        <f>SUMIFS(annual_details_by_tech!J$2:J$1295, annual_details_by_tech!$A$2:$A$1295, "HECO", annual_details_by_tech!$C$2:$C$1295, $F13, annual_details_by_tech!$D$2:$D$1295, $D13, annual_details_by_tech!$B$2:$B$1295, "capital_outlay")</f>
        <v>0</v>
      </c>
      <c r="O13" s="32">
        <f>SUMIFS(annual_details_by_tech!K$2:K$1295, annual_details_by_tech!$A$2:$A$1295, "HECO", annual_details_by_tech!$C$2:$C$1295, $F13, annual_details_by_tech!$D$2:$D$1295, $D13, annual_details_by_tech!$B$2:$B$1295, "capital_outlay")</f>
        <v>0</v>
      </c>
      <c r="P13" s="32">
        <f>SUMIFS(annual_details_by_tech!L$2:L$1295, annual_details_by_tech!$A$2:$A$1295, "HECO", annual_details_by_tech!$C$2:$C$1295, $F13, annual_details_by_tech!$D$2:$D$1295, $D13, annual_details_by_tech!$B$2:$B$1295, "capital_outlay")</f>
        <v>0</v>
      </c>
      <c r="Q13" s="32">
        <f>SUMIFS(annual_details_by_tech!M$2:M$1295, annual_details_by_tech!$A$2:$A$1295, "HECO", annual_details_by_tech!$C$2:$C$1295, $F13, annual_details_by_tech!$D$2:$D$1295, $D13, annual_details_by_tech!$B$2:$B$1295, "capital_outlay")</f>
        <v>0</v>
      </c>
      <c r="R13" s="32">
        <f>SUMIFS(annual_details_by_tech!N$2:N$1295, annual_details_by_tech!$A$2:$A$1295, "HECO", annual_details_by_tech!$C$2:$C$1295, $F13, annual_details_by_tech!$D$2:$D$1295, $D13, annual_details_by_tech!$B$2:$B$1295, "capital_outlay")</f>
        <v>0</v>
      </c>
      <c r="S13" s="32">
        <f>SUMIFS(annual_details_by_tech!O$2:O$1295, annual_details_by_tech!$A$2:$A$1295, "HECO", annual_details_by_tech!$C$2:$C$1295, $F13, annual_details_by_tech!$D$2:$D$1295, $D13, annual_details_by_tech!$B$2:$B$1295, "capital_outlay")</f>
        <v>0</v>
      </c>
      <c r="T13" s="32">
        <f>SUMIFS(annual_details_by_tech!P$2:P$1295, annual_details_by_tech!$A$2:$A$1295, "HECO", annual_details_by_tech!$C$2:$C$1295, $F13, annual_details_by_tech!$D$2:$D$1295, $D13, annual_details_by_tech!$B$2:$B$1295, "capital_outlay")</f>
        <v>0</v>
      </c>
      <c r="U13" s="32">
        <f>SUMIFS(annual_details_by_tech!Q$2:Q$1295, annual_details_by_tech!$A$2:$A$1295, "HECO", annual_details_by_tech!$C$2:$C$1295, $F13, annual_details_by_tech!$D$2:$D$1295, $D13, annual_details_by_tech!$B$2:$B$1295, "capital_outlay")</f>
        <v>0</v>
      </c>
      <c r="V13" s="32">
        <f>SUMIFS(annual_details_by_tech!R$2:R$1295, annual_details_by_tech!$A$2:$A$1295, "HECO", annual_details_by_tech!$C$2:$C$1295, $F13, annual_details_by_tech!$D$2:$D$1295, $D13, annual_details_by_tech!$B$2:$B$1295, "capital_outlay")</f>
        <v>0</v>
      </c>
      <c r="W13" s="32">
        <f>SUMIFS(annual_details_by_tech!S$2:S$1295, annual_details_by_tech!$A$2:$A$1295, "HECO", annual_details_by_tech!$C$2:$C$1295, $F13, annual_details_by_tech!$D$2:$D$1295, $D13, annual_details_by_tech!$B$2:$B$1295, "capital_outlay")</f>
        <v>0</v>
      </c>
      <c r="X13" s="32">
        <f>SUMIFS(annual_details_by_tech!T$2:T$1295, annual_details_by_tech!$A$2:$A$1295, "HECO", annual_details_by_tech!$C$2:$C$1295, $F13, annual_details_by_tech!$D$2:$D$1295, $D13, annual_details_by_tech!$B$2:$B$1295, "capital_outlay")</f>
        <v>0</v>
      </c>
      <c r="Y13" s="32">
        <f>SUMIFS(annual_details_by_tech!U$2:U$1295, annual_details_by_tech!$A$2:$A$1295, "HECO", annual_details_by_tech!$C$2:$C$1295, $F13, annual_details_by_tech!$D$2:$D$1295, $D13, annual_details_by_tech!$B$2:$B$1295, "capital_outlay")</f>
        <v>0</v>
      </c>
      <c r="Z13" s="32">
        <f>SUMIFS(annual_details_by_tech!V$2:V$1295, annual_details_by_tech!$A$2:$A$1295, "HECO", annual_details_by_tech!$C$2:$C$1295, $F13, annual_details_by_tech!$D$2:$D$1295, $D13, annual_details_by_tech!$B$2:$B$1295, "capital_outlay")</f>
        <v>0</v>
      </c>
      <c r="AA13" s="32">
        <f>SUMIFS(annual_details_by_tech!W$2:W$1295, annual_details_by_tech!$A$2:$A$1295, "HECO", annual_details_by_tech!$C$2:$C$1295, $F13, annual_details_by_tech!$D$2:$D$1295, $D13, annual_details_by_tech!$B$2:$B$1295, "capital_outlay")</f>
        <v>0</v>
      </c>
      <c r="AB13" s="32">
        <f>SUMIFS(annual_details_by_tech!X$2:X$1295, annual_details_by_tech!$A$2:$A$1295, "HECO", annual_details_by_tech!$C$2:$C$1295, $F13, annual_details_by_tech!$D$2:$D$1295, $D13, annual_details_by_tech!$B$2:$B$1295, "capital_outlay")</f>
        <v>0</v>
      </c>
      <c r="AC13" s="32">
        <f>SUMIFS(annual_details_by_tech!Y$2:Y$1295, annual_details_by_tech!$A$2:$A$1295, "HECO", annual_details_by_tech!$C$2:$C$1295, $F13, annual_details_by_tech!$D$2:$D$1295, $D13, annual_details_by_tech!$B$2:$B$1295, "capital_outlay")</f>
        <v>0</v>
      </c>
      <c r="AD13" s="32">
        <f>SUMIFS(annual_details_by_tech!Z$2:Z$1295, annual_details_by_tech!$A$2:$A$1295, "HECO", annual_details_by_tech!$C$2:$C$1295, $F13, annual_details_by_tech!$D$2:$D$1295, $D13, annual_details_by_tech!$B$2:$B$1295, "capital_outlay")</f>
        <v>0</v>
      </c>
      <c r="AE13" s="32">
        <f>SUMIFS(annual_details_by_tech!AA$2:AA$1295, annual_details_by_tech!$A$2:$A$1295, "HECO", annual_details_by_tech!$C$2:$C$1295, $F13, annual_details_by_tech!$D$2:$D$1295, $D13, annual_details_by_tech!$B$2:$B$1295, "capital_outlay")</f>
        <v>0</v>
      </c>
      <c r="AF13" s="32">
        <f>SUMIFS(annual_details_by_tech!AB$2:AB$1295, annual_details_by_tech!$A$2:$A$1295, "HECO", annual_details_by_tech!$C$2:$C$1295, $F13, annual_details_by_tech!$D$2:$D$1295, $D13, annual_details_by_tech!$B$2:$B$1295, "capital_outlay")</f>
        <v>0</v>
      </c>
      <c r="AG13" s="32">
        <f>SUMIFS(annual_details_by_tech!AC$2:AC$1295, annual_details_by_tech!$A$2:$A$1295, "HECO", annual_details_by_tech!$C$2:$C$1295, $F13, annual_details_by_tech!$D$2:$D$1295, $D13, annual_details_by_tech!$B$2:$B$1295, "capital_outlay")</f>
        <v>0</v>
      </c>
      <c r="AH13" s="32">
        <f>SUMIFS(annual_details_by_tech!AD$2:AD$1295, annual_details_by_tech!$A$2:$A$1295, "HECO", annual_details_by_tech!$C$2:$C$1295, $F13, annual_details_by_tech!$D$2:$D$1295, $D13, annual_details_by_tech!$B$2:$B$1295, "capital_outlay")</f>
        <v>0</v>
      </c>
      <c r="AI13" s="32">
        <f>SUMIFS(annual_details_by_tech!AE$2:AE$1295, annual_details_by_tech!$A$2:$A$1295, "HECO", annual_details_by_tech!$C$2:$C$1295, $F13, annual_details_by_tech!$D$2:$D$1295, $D13, annual_details_by_tech!$B$2:$B$1295, "capital_outlay")</f>
        <v>0</v>
      </c>
    </row>
    <row r="14" spans="1:35" s="9" customFormat="1" x14ac:dyDescent="0.2">
      <c r="A14" s="17"/>
      <c r="B14" s="6"/>
      <c r="C14" s="6"/>
      <c r="D14" s="31">
        <f>IF(AND(annual_details_by_tech!$A6="HECO",annual_details_by_tech!$B6=annual_details_by_tech!$B$2), annual_details_by_tech!$D6, "-
")</f>
        <v>1964</v>
      </c>
      <c r="E14" s="17"/>
      <c r="F14" s="31" t="str">
        <f>IF(AND(annual_details_by_tech!$A6="HECO",annual_details_by_tech!$B6=annual_details_by_tech!$B$2), annual_details_by_tech!$C6, "-
")</f>
        <v>Kahe_2</v>
      </c>
      <c r="G14" s="32"/>
      <c r="H14" s="32"/>
      <c r="I14" s="32"/>
      <c r="J14" s="32">
        <f>SUMIFS(annual_details_by_tech!F$2:F$1295, annual_details_by_tech!$A$2:$A$1295, "HECO", annual_details_by_tech!$C$2:$C$1295, $F14, annual_details_by_tech!$D$2:$D$1295, $D14, annual_details_by_tech!$B$2:$B$1295, "capital_outlay")</f>
        <v>0</v>
      </c>
      <c r="K14" s="32">
        <f>SUMIFS(annual_details_by_tech!G$2:G$1295, annual_details_by_tech!$A$2:$A$1295, "HECO", annual_details_by_tech!$C$2:$C$1295, $F14, annual_details_by_tech!$D$2:$D$1295, $D14, annual_details_by_tech!$B$2:$B$1295, "capital_outlay")</f>
        <v>0</v>
      </c>
      <c r="L14" s="32">
        <f>SUMIFS(annual_details_by_tech!H$2:H$1295, annual_details_by_tech!$A$2:$A$1295, "HECO", annual_details_by_tech!$C$2:$C$1295, $F14, annual_details_by_tech!$D$2:$D$1295, $D14, annual_details_by_tech!$B$2:$B$1295, "capital_outlay")</f>
        <v>0</v>
      </c>
      <c r="M14" s="32">
        <f>SUMIFS(annual_details_by_tech!I$2:I$1295, annual_details_by_tech!$A$2:$A$1295, "HECO", annual_details_by_tech!$C$2:$C$1295, $F14, annual_details_by_tech!$D$2:$D$1295, $D14, annual_details_by_tech!$B$2:$B$1295, "capital_outlay")</f>
        <v>0</v>
      </c>
      <c r="N14" s="32">
        <f>SUMIFS(annual_details_by_tech!J$2:J$1295, annual_details_by_tech!$A$2:$A$1295, "HECO", annual_details_by_tech!$C$2:$C$1295, $F14, annual_details_by_tech!$D$2:$D$1295, $D14, annual_details_by_tech!$B$2:$B$1295, "capital_outlay")</f>
        <v>0</v>
      </c>
      <c r="O14" s="32">
        <f>SUMIFS(annual_details_by_tech!K$2:K$1295, annual_details_by_tech!$A$2:$A$1295, "HECO", annual_details_by_tech!$C$2:$C$1295, $F14, annual_details_by_tech!$D$2:$D$1295, $D14, annual_details_by_tech!$B$2:$B$1295, "capital_outlay")</f>
        <v>0</v>
      </c>
      <c r="P14" s="32">
        <f>SUMIFS(annual_details_by_tech!L$2:L$1295, annual_details_by_tech!$A$2:$A$1295, "HECO", annual_details_by_tech!$C$2:$C$1295, $F14, annual_details_by_tech!$D$2:$D$1295, $D14, annual_details_by_tech!$B$2:$B$1295, "capital_outlay")</f>
        <v>0</v>
      </c>
      <c r="Q14" s="32">
        <f>SUMIFS(annual_details_by_tech!M$2:M$1295, annual_details_by_tech!$A$2:$A$1295, "HECO", annual_details_by_tech!$C$2:$C$1295, $F14, annual_details_by_tech!$D$2:$D$1295, $D14, annual_details_by_tech!$B$2:$B$1295, "capital_outlay")</f>
        <v>0</v>
      </c>
      <c r="R14" s="32">
        <f>SUMIFS(annual_details_by_tech!N$2:N$1295, annual_details_by_tech!$A$2:$A$1295, "HECO", annual_details_by_tech!$C$2:$C$1295, $F14, annual_details_by_tech!$D$2:$D$1295, $D14, annual_details_by_tech!$B$2:$B$1295, "capital_outlay")</f>
        <v>0</v>
      </c>
      <c r="S14" s="32">
        <f>SUMIFS(annual_details_by_tech!O$2:O$1295, annual_details_by_tech!$A$2:$A$1295, "HECO", annual_details_by_tech!$C$2:$C$1295, $F14, annual_details_by_tech!$D$2:$D$1295, $D14, annual_details_by_tech!$B$2:$B$1295, "capital_outlay")</f>
        <v>0</v>
      </c>
      <c r="T14" s="32">
        <f>SUMIFS(annual_details_by_tech!P$2:P$1295, annual_details_by_tech!$A$2:$A$1295, "HECO", annual_details_by_tech!$C$2:$C$1295, $F14, annual_details_by_tech!$D$2:$D$1295, $D14, annual_details_by_tech!$B$2:$B$1295, "capital_outlay")</f>
        <v>0</v>
      </c>
      <c r="U14" s="32">
        <f>SUMIFS(annual_details_by_tech!Q$2:Q$1295, annual_details_by_tech!$A$2:$A$1295, "HECO", annual_details_by_tech!$C$2:$C$1295, $F14, annual_details_by_tech!$D$2:$D$1295, $D14, annual_details_by_tech!$B$2:$B$1295, "capital_outlay")</f>
        <v>0</v>
      </c>
      <c r="V14" s="32">
        <f>SUMIFS(annual_details_by_tech!R$2:R$1295, annual_details_by_tech!$A$2:$A$1295, "HECO", annual_details_by_tech!$C$2:$C$1295, $F14, annual_details_by_tech!$D$2:$D$1295, $D14, annual_details_by_tech!$B$2:$B$1295, "capital_outlay")</f>
        <v>0</v>
      </c>
      <c r="W14" s="32">
        <f>SUMIFS(annual_details_by_tech!S$2:S$1295, annual_details_by_tech!$A$2:$A$1295, "HECO", annual_details_by_tech!$C$2:$C$1295, $F14, annual_details_by_tech!$D$2:$D$1295, $D14, annual_details_by_tech!$B$2:$B$1295, "capital_outlay")</f>
        <v>0</v>
      </c>
      <c r="X14" s="32">
        <f>SUMIFS(annual_details_by_tech!T$2:T$1295, annual_details_by_tech!$A$2:$A$1295, "HECO", annual_details_by_tech!$C$2:$C$1295, $F14, annual_details_by_tech!$D$2:$D$1295, $D14, annual_details_by_tech!$B$2:$B$1295, "capital_outlay")</f>
        <v>0</v>
      </c>
      <c r="Y14" s="32">
        <f>SUMIFS(annual_details_by_tech!U$2:U$1295, annual_details_by_tech!$A$2:$A$1295, "HECO", annual_details_by_tech!$C$2:$C$1295, $F14, annual_details_by_tech!$D$2:$D$1295, $D14, annual_details_by_tech!$B$2:$B$1295, "capital_outlay")</f>
        <v>0</v>
      </c>
      <c r="Z14" s="32">
        <f>SUMIFS(annual_details_by_tech!V$2:V$1295, annual_details_by_tech!$A$2:$A$1295, "HECO", annual_details_by_tech!$C$2:$C$1295, $F14, annual_details_by_tech!$D$2:$D$1295, $D14, annual_details_by_tech!$B$2:$B$1295, "capital_outlay")</f>
        <v>0</v>
      </c>
      <c r="AA14" s="32">
        <f>SUMIFS(annual_details_by_tech!W$2:W$1295, annual_details_by_tech!$A$2:$A$1295, "HECO", annual_details_by_tech!$C$2:$C$1295, $F14, annual_details_by_tech!$D$2:$D$1295, $D14, annual_details_by_tech!$B$2:$B$1295, "capital_outlay")</f>
        <v>0</v>
      </c>
      <c r="AB14" s="32">
        <f>SUMIFS(annual_details_by_tech!X$2:X$1295, annual_details_by_tech!$A$2:$A$1295, "HECO", annual_details_by_tech!$C$2:$C$1295, $F14, annual_details_by_tech!$D$2:$D$1295, $D14, annual_details_by_tech!$B$2:$B$1295, "capital_outlay")</f>
        <v>0</v>
      </c>
      <c r="AC14" s="32">
        <f>SUMIFS(annual_details_by_tech!Y$2:Y$1295, annual_details_by_tech!$A$2:$A$1295, "HECO", annual_details_by_tech!$C$2:$C$1295, $F14, annual_details_by_tech!$D$2:$D$1295, $D14, annual_details_by_tech!$B$2:$B$1295, "capital_outlay")</f>
        <v>0</v>
      </c>
      <c r="AD14" s="32">
        <f>SUMIFS(annual_details_by_tech!Z$2:Z$1295, annual_details_by_tech!$A$2:$A$1295, "HECO", annual_details_by_tech!$C$2:$C$1295, $F14, annual_details_by_tech!$D$2:$D$1295, $D14, annual_details_by_tech!$B$2:$B$1295, "capital_outlay")</f>
        <v>0</v>
      </c>
      <c r="AE14" s="32">
        <f>SUMIFS(annual_details_by_tech!AA$2:AA$1295, annual_details_by_tech!$A$2:$A$1295, "HECO", annual_details_by_tech!$C$2:$C$1295, $F14, annual_details_by_tech!$D$2:$D$1295, $D14, annual_details_by_tech!$B$2:$B$1295, "capital_outlay")</f>
        <v>0</v>
      </c>
      <c r="AF14" s="32">
        <f>SUMIFS(annual_details_by_tech!AB$2:AB$1295, annual_details_by_tech!$A$2:$A$1295, "HECO", annual_details_by_tech!$C$2:$C$1295, $F14, annual_details_by_tech!$D$2:$D$1295, $D14, annual_details_by_tech!$B$2:$B$1295, "capital_outlay")</f>
        <v>0</v>
      </c>
      <c r="AG14" s="32">
        <f>SUMIFS(annual_details_by_tech!AC$2:AC$1295, annual_details_by_tech!$A$2:$A$1295, "HECO", annual_details_by_tech!$C$2:$C$1295, $F14, annual_details_by_tech!$D$2:$D$1295, $D14, annual_details_by_tech!$B$2:$B$1295, "capital_outlay")</f>
        <v>0</v>
      </c>
      <c r="AH14" s="32">
        <f>SUMIFS(annual_details_by_tech!AD$2:AD$1295, annual_details_by_tech!$A$2:$A$1295, "HECO", annual_details_by_tech!$C$2:$C$1295, $F14, annual_details_by_tech!$D$2:$D$1295, $D14, annual_details_by_tech!$B$2:$B$1295, "capital_outlay")</f>
        <v>0</v>
      </c>
      <c r="AI14" s="32">
        <f>SUMIFS(annual_details_by_tech!AE$2:AE$1295, annual_details_by_tech!$A$2:$A$1295, "HECO", annual_details_by_tech!$C$2:$C$1295, $F14, annual_details_by_tech!$D$2:$D$1295, $D14, annual_details_by_tech!$B$2:$B$1295, "capital_outlay")</f>
        <v>0</v>
      </c>
    </row>
    <row r="15" spans="1:35" s="9" customFormat="1" x14ac:dyDescent="0.2">
      <c r="A15" s="17"/>
      <c r="B15" s="6"/>
      <c r="C15" s="6"/>
      <c r="D15" s="31">
        <f>IF(AND(annual_details_by_tech!$A7="HECO",annual_details_by_tech!$B7=annual_details_by_tech!$B$2), annual_details_by_tech!$D7, "-
")</f>
        <v>1970</v>
      </c>
      <c r="E15" s="17"/>
      <c r="F15" s="31" t="str">
        <f>IF(AND(annual_details_by_tech!$A7="HECO",annual_details_by_tech!$B7=annual_details_by_tech!$B$2), annual_details_by_tech!$C7, "-
")</f>
        <v>Kahe_3</v>
      </c>
      <c r="G15" s="32"/>
      <c r="H15" s="32"/>
      <c r="I15" s="32"/>
      <c r="J15" s="32">
        <f>SUMIFS(annual_details_by_tech!F$2:F$1295, annual_details_by_tech!$A$2:$A$1295, "HECO", annual_details_by_tech!$C$2:$C$1295, $F15, annual_details_by_tech!$D$2:$D$1295, $D15, annual_details_by_tech!$B$2:$B$1295, "capital_outlay")</f>
        <v>0</v>
      </c>
      <c r="K15" s="32">
        <f>SUMIFS(annual_details_by_tech!G$2:G$1295, annual_details_by_tech!$A$2:$A$1295, "HECO", annual_details_by_tech!$C$2:$C$1295, $F15, annual_details_by_tech!$D$2:$D$1295, $D15, annual_details_by_tech!$B$2:$B$1295, "capital_outlay")</f>
        <v>0</v>
      </c>
      <c r="L15" s="32">
        <f>SUMIFS(annual_details_by_tech!H$2:H$1295, annual_details_by_tech!$A$2:$A$1295, "HECO", annual_details_by_tech!$C$2:$C$1295, $F15, annual_details_by_tech!$D$2:$D$1295, $D15, annual_details_by_tech!$B$2:$B$1295, "capital_outlay")</f>
        <v>0</v>
      </c>
      <c r="M15" s="32">
        <f>SUMIFS(annual_details_by_tech!I$2:I$1295, annual_details_by_tech!$A$2:$A$1295, "HECO", annual_details_by_tech!$C$2:$C$1295, $F15, annual_details_by_tech!$D$2:$D$1295, $D15, annual_details_by_tech!$B$2:$B$1295, "capital_outlay")</f>
        <v>0</v>
      </c>
      <c r="N15" s="32">
        <f>SUMIFS(annual_details_by_tech!J$2:J$1295, annual_details_by_tech!$A$2:$A$1295, "HECO", annual_details_by_tech!$C$2:$C$1295, $F15, annual_details_by_tech!$D$2:$D$1295, $D15, annual_details_by_tech!$B$2:$B$1295, "capital_outlay")</f>
        <v>0</v>
      </c>
      <c r="O15" s="32">
        <f>SUMIFS(annual_details_by_tech!K$2:K$1295, annual_details_by_tech!$A$2:$A$1295, "HECO", annual_details_by_tech!$C$2:$C$1295, $F15, annual_details_by_tech!$D$2:$D$1295, $D15, annual_details_by_tech!$B$2:$B$1295, "capital_outlay")</f>
        <v>0</v>
      </c>
      <c r="P15" s="32">
        <f>SUMIFS(annual_details_by_tech!L$2:L$1295, annual_details_by_tech!$A$2:$A$1295, "HECO", annual_details_by_tech!$C$2:$C$1295, $F15, annual_details_by_tech!$D$2:$D$1295, $D15, annual_details_by_tech!$B$2:$B$1295, "capital_outlay")</f>
        <v>0</v>
      </c>
      <c r="Q15" s="32">
        <f>SUMIFS(annual_details_by_tech!M$2:M$1295, annual_details_by_tech!$A$2:$A$1295, "HECO", annual_details_by_tech!$C$2:$C$1295, $F15, annual_details_by_tech!$D$2:$D$1295, $D15, annual_details_by_tech!$B$2:$B$1295, "capital_outlay")</f>
        <v>0</v>
      </c>
      <c r="R15" s="32">
        <f>SUMIFS(annual_details_by_tech!N$2:N$1295, annual_details_by_tech!$A$2:$A$1295, "HECO", annual_details_by_tech!$C$2:$C$1295, $F15, annual_details_by_tech!$D$2:$D$1295, $D15, annual_details_by_tech!$B$2:$B$1295, "capital_outlay")</f>
        <v>0</v>
      </c>
      <c r="S15" s="32">
        <f>SUMIFS(annual_details_by_tech!O$2:O$1295, annual_details_by_tech!$A$2:$A$1295, "HECO", annual_details_by_tech!$C$2:$C$1295, $F15, annual_details_by_tech!$D$2:$D$1295, $D15, annual_details_by_tech!$B$2:$B$1295, "capital_outlay")</f>
        <v>0</v>
      </c>
      <c r="T15" s="32">
        <f>SUMIFS(annual_details_by_tech!P$2:P$1295, annual_details_by_tech!$A$2:$A$1295, "HECO", annual_details_by_tech!$C$2:$C$1295, $F15, annual_details_by_tech!$D$2:$D$1295, $D15, annual_details_by_tech!$B$2:$B$1295, "capital_outlay")</f>
        <v>0</v>
      </c>
      <c r="U15" s="32">
        <f>SUMIFS(annual_details_by_tech!Q$2:Q$1295, annual_details_by_tech!$A$2:$A$1295, "HECO", annual_details_by_tech!$C$2:$C$1295, $F15, annual_details_by_tech!$D$2:$D$1295, $D15, annual_details_by_tech!$B$2:$B$1295, "capital_outlay")</f>
        <v>0</v>
      </c>
      <c r="V15" s="32">
        <f>SUMIFS(annual_details_by_tech!R$2:R$1295, annual_details_by_tech!$A$2:$A$1295, "HECO", annual_details_by_tech!$C$2:$C$1295, $F15, annual_details_by_tech!$D$2:$D$1295, $D15, annual_details_by_tech!$B$2:$B$1295, "capital_outlay")</f>
        <v>0</v>
      </c>
      <c r="W15" s="32">
        <f>SUMIFS(annual_details_by_tech!S$2:S$1295, annual_details_by_tech!$A$2:$A$1295, "HECO", annual_details_by_tech!$C$2:$C$1295, $F15, annual_details_by_tech!$D$2:$D$1295, $D15, annual_details_by_tech!$B$2:$B$1295, "capital_outlay")</f>
        <v>0</v>
      </c>
      <c r="X15" s="32">
        <f>SUMIFS(annual_details_by_tech!T$2:T$1295, annual_details_by_tech!$A$2:$A$1295, "HECO", annual_details_by_tech!$C$2:$C$1295, $F15, annual_details_by_tech!$D$2:$D$1295, $D15, annual_details_by_tech!$B$2:$B$1295, "capital_outlay")</f>
        <v>0</v>
      </c>
      <c r="Y15" s="32">
        <f>SUMIFS(annual_details_by_tech!U$2:U$1295, annual_details_by_tech!$A$2:$A$1295, "HECO", annual_details_by_tech!$C$2:$C$1295, $F15, annual_details_by_tech!$D$2:$D$1295, $D15, annual_details_by_tech!$B$2:$B$1295, "capital_outlay")</f>
        <v>0</v>
      </c>
      <c r="Z15" s="32">
        <f>SUMIFS(annual_details_by_tech!V$2:V$1295, annual_details_by_tech!$A$2:$A$1295, "HECO", annual_details_by_tech!$C$2:$C$1295, $F15, annual_details_by_tech!$D$2:$D$1295, $D15, annual_details_by_tech!$B$2:$B$1295, "capital_outlay")</f>
        <v>0</v>
      </c>
      <c r="AA15" s="32">
        <f>SUMIFS(annual_details_by_tech!W$2:W$1295, annual_details_by_tech!$A$2:$A$1295, "HECO", annual_details_by_tech!$C$2:$C$1295, $F15, annual_details_by_tech!$D$2:$D$1295, $D15, annual_details_by_tech!$B$2:$B$1295, "capital_outlay")</f>
        <v>0</v>
      </c>
      <c r="AB15" s="32">
        <f>SUMIFS(annual_details_by_tech!X$2:X$1295, annual_details_by_tech!$A$2:$A$1295, "HECO", annual_details_by_tech!$C$2:$C$1295, $F15, annual_details_by_tech!$D$2:$D$1295, $D15, annual_details_by_tech!$B$2:$B$1295, "capital_outlay")</f>
        <v>0</v>
      </c>
      <c r="AC15" s="32">
        <f>SUMIFS(annual_details_by_tech!Y$2:Y$1295, annual_details_by_tech!$A$2:$A$1295, "HECO", annual_details_by_tech!$C$2:$C$1295, $F15, annual_details_by_tech!$D$2:$D$1295, $D15, annual_details_by_tech!$B$2:$B$1295, "capital_outlay")</f>
        <v>0</v>
      </c>
      <c r="AD15" s="32">
        <f>SUMIFS(annual_details_by_tech!Z$2:Z$1295, annual_details_by_tech!$A$2:$A$1295, "HECO", annual_details_by_tech!$C$2:$C$1295, $F15, annual_details_by_tech!$D$2:$D$1295, $D15, annual_details_by_tech!$B$2:$B$1295, "capital_outlay")</f>
        <v>0</v>
      </c>
      <c r="AE15" s="32">
        <f>SUMIFS(annual_details_by_tech!AA$2:AA$1295, annual_details_by_tech!$A$2:$A$1295, "HECO", annual_details_by_tech!$C$2:$C$1295, $F15, annual_details_by_tech!$D$2:$D$1295, $D15, annual_details_by_tech!$B$2:$B$1295, "capital_outlay")</f>
        <v>0</v>
      </c>
      <c r="AF15" s="32">
        <f>SUMIFS(annual_details_by_tech!AB$2:AB$1295, annual_details_by_tech!$A$2:$A$1295, "HECO", annual_details_by_tech!$C$2:$C$1295, $F15, annual_details_by_tech!$D$2:$D$1295, $D15, annual_details_by_tech!$B$2:$B$1295, "capital_outlay")</f>
        <v>0</v>
      </c>
      <c r="AG15" s="32">
        <f>SUMIFS(annual_details_by_tech!AC$2:AC$1295, annual_details_by_tech!$A$2:$A$1295, "HECO", annual_details_by_tech!$C$2:$C$1295, $F15, annual_details_by_tech!$D$2:$D$1295, $D15, annual_details_by_tech!$B$2:$B$1295, "capital_outlay")</f>
        <v>0</v>
      </c>
      <c r="AH15" s="32">
        <f>SUMIFS(annual_details_by_tech!AD$2:AD$1295, annual_details_by_tech!$A$2:$A$1295, "HECO", annual_details_by_tech!$C$2:$C$1295, $F15, annual_details_by_tech!$D$2:$D$1295, $D15, annual_details_by_tech!$B$2:$B$1295, "capital_outlay")</f>
        <v>0</v>
      </c>
      <c r="AI15" s="32">
        <f>SUMIFS(annual_details_by_tech!AE$2:AE$1295, annual_details_by_tech!$A$2:$A$1295, "HECO", annual_details_by_tech!$C$2:$C$1295, $F15, annual_details_by_tech!$D$2:$D$1295, $D15, annual_details_by_tech!$B$2:$B$1295, "capital_outlay")</f>
        <v>0</v>
      </c>
    </row>
    <row r="16" spans="1:35" s="9" customFormat="1" x14ac:dyDescent="0.2">
      <c r="A16" s="17"/>
      <c r="B16" s="6"/>
      <c r="C16" s="6"/>
      <c r="D16" s="31">
        <f>IF(AND(annual_details_by_tech!$A8="HECO",annual_details_by_tech!$B8=annual_details_by_tech!$B$2), annual_details_by_tech!$D8, "-
")</f>
        <v>1972</v>
      </c>
      <c r="E16" s="17"/>
      <c r="F16" s="31" t="str">
        <f>IF(AND(annual_details_by_tech!$A8="HECO",annual_details_by_tech!$B8=annual_details_by_tech!$B$2), annual_details_by_tech!$C8, "-
")</f>
        <v>Kahe_4</v>
      </c>
      <c r="G16" s="32"/>
      <c r="H16" s="32"/>
      <c r="I16" s="32"/>
      <c r="J16" s="32">
        <f>SUMIFS(annual_details_by_tech!F$2:F$1295, annual_details_by_tech!$A$2:$A$1295, "HECO", annual_details_by_tech!$C$2:$C$1295, $F16, annual_details_by_tech!$D$2:$D$1295, $D16, annual_details_by_tech!$B$2:$B$1295, "capital_outlay")</f>
        <v>0</v>
      </c>
      <c r="K16" s="32">
        <f>SUMIFS(annual_details_by_tech!G$2:G$1295, annual_details_by_tech!$A$2:$A$1295, "HECO", annual_details_by_tech!$C$2:$C$1295, $F16, annual_details_by_tech!$D$2:$D$1295, $D16, annual_details_by_tech!$B$2:$B$1295, "capital_outlay")</f>
        <v>0</v>
      </c>
      <c r="L16" s="32">
        <f>SUMIFS(annual_details_by_tech!H$2:H$1295, annual_details_by_tech!$A$2:$A$1295, "HECO", annual_details_by_tech!$C$2:$C$1295, $F16, annual_details_by_tech!$D$2:$D$1295, $D16, annual_details_by_tech!$B$2:$B$1295, "capital_outlay")</f>
        <v>0</v>
      </c>
      <c r="M16" s="32">
        <f>SUMIFS(annual_details_by_tech!I$2:I$1295, annual_details_by_tech!$A$2:$A$1295, "HECO", annual_details_by_tech!$C$2:$C$1295, $F16, annual_details_by_tech!$D$2:$D$1295, $D16, annual_details_by_tech!$B$2:$B$1295, "capital_outlay")</f>
        <v>0</v>
      </c>
      <c r="N16" s="32">
        <f>SUMIFS(annual_details_by_tech!J$2:J$1295, annual_details_by_tech!$A$2:$A$1295, "HECO", annual_details_by_tech!$C$2:$C$1295, $F16, annual_details_by_tech!$D$2:$D$1295, $D16, annual_details_by_tech!$B$2:$B$1295, "capital_outlay")</f>
        <v>0</v>
      </c>
      <c r="O16" s="32">
        <f>SUMIFS(annual_details_by_tech!K$2:K$1295, annual_details_by_tech!$A$2:$A$1295, "HECO", annual_details_by_tech!$C$2:$C$1295, $F16, annual_details_by_tech!$D$2:$D$1295, $D16, annual_details_by_tech!$B$2:$B$1295, "capital_outlay")</f>
        <v>0</v>
      </c>
      <c r="P16" s="32">
        <f>SUMIFS(annual_details_by_tech!L$2:L$1295, annual_details_by_tech!$A$2:$A$1295, "HECO", annual_details_by_tech!$C$2:$C$1295, $F16, annual_details_by_tech!$D$2:$D$1295, $D16, annual_details_by_tech!$B$2:$B$1295, "capital_outlay")</f>
        <v>0</v>
      </c>
      <c r="Q16" s="32">
        <f>SUMIFS(annual_details_by_tech!M$2:M$1295, annual_details_by_tech!$A$2:$A$1295, "HECO", annual_details_by_tech!$C$2:$C$1295, $F16, annual_details_by_tech!$D$2:$D$1295, $D16, annual_details_by_tech!$B$2:$B$1295, "capital_outlay")</f>
        <v>0</v>
      </c>
      <c r="R16" s="32">
        <f>SUMIFS(annual_details_by_tech!N$2:N$1295, annual_details_by_tech!$A$2:$A$1295, "HECO", annual_details_by_tech!$C$2:$C$1295, $F16, annual_details_by_tech!$D$2:$D$1295, $D16, annual_details_by_tech!$B$2:$B$1295, "capital_outlay")</f>
        <v>0</v>
      </c>
      <c r="S16" s="32">
        <f>SUMIFS(annual_details_by_tech!O$2:O$1295, annual_details_by_tech!$A$2:$A$1295, "HECO", annual_details_by_tech!$C$2:$C$1295, $F16, annual_details_by_tech!$D$2:$D$1295, $D16, annual_details_by_tech!$B$2:$B$1295, "capital_outlay")</f>
        <v>0</v>
      </c>
      <c r="T16" s="32">
        <f>SUMIFS(annual_details_by_tech!P$2:P$1295, annual_details_by_tech!$A$2:$A$1295, "HECO", annual_details_by_tech!$C$2:$C$1295, $F16, annual_details_by_tech!$D$2:$D$1295, $D16, annual_details_by_tech!$B$2:$B$1295, "capital_outlay")</f>
        <v>0</v>
      </c>
      <c r="U16" s="32">
        <f>SUMIFS(annual_details_by_tech!Q$2:Q$1295, annual_details_by_tech!$A$2:$A$1295, "HECO", annual_details_by_tech!$C$2:$C$1295, $F16, annual_details_by_tech!$D$2:$D$1295, $D16, annual_details_by_tech!$B$2:$B$1295, "capital_outlay")</f>
        <v>0</v>
      </c>
      <c r="V16" s="32">
        <f>SUMIFS(annual_details_by_tech!R$2:R$1295, annual_details_by_tech!$A$2:$A$1295, "HECO", annual_details_by_tech!$C$2:$C$1295, $F16, annual_details_by_tech!$D$2:$D$1295, $D16, annual_details_by_tech!$B$2:$B$1295, "capital_outlay")</f>
        <v>0</v>
      </c>
      <c r="W16" s="32">
        <f>SUMIFS(annual_details_by_tech!S$2:S$1295, annual_details_by_tech!$A$2:$A$1295, "HECO", annual_details_by_tech!$C$2:$C$1295, $F16, annual_details_by_tech!$D$2:$D$1295, $D16, annual_details_by_tech!$B$2:$B$1295, "capital_outlay")</f>
        <v>0</v>
      </c>
      <c r="X16" s="32">
        <f>SUMIFS(annual_details_by_tech!T$2:T$1295, annual_details_by_tech!$A$2:$A$1295, "HECO", annual_details_by_tech!$C$2:$C$1295, $F16, annual_details_by_tech!$D$2:$D$1295, $D16, annual_details_by_tech!$B$2:$B$1295, "capital_outlay")</f>
        <v>0</v>
      </c>
      <c r="Y16" s="32">
        <f>SUMIFS(annual_details_by_tech!U$2:U$1295, annual_details_by_tech!$A$2:$A$1295, "HECO", annual_details_by_tech!$C$2:$C$1295, $F16, annual_details_by_tech!$D$2:$D$1295, $D16, annual_details_by_tech!$B$2:$B$1295, "capital_outlay")</f>
        <v>0</v>
      </c>
      <c r="Z16" s="32">
        <f>SUMIFS(annual_details_by_tech!V$2:V$1295, annual_details_by_tech!$A$2:$A$1295, "HECO", annual_details_by_tech!$C$2:$C$1295, $F16, annual_details_by_tech!$D$2:$D$1295, $D16, annual_details_by_tech!$B$2:$B$1295, "capital_outlay")</f>
        <v>0</v>
      </c>
      <c r="AA16" s="32">
        <f>SUMIFS(annual_details_by_tech!W$2:W$1295, annual_details_by_tech!$A$2:$A$1295, "HECO", annual_details_by_tech!$C$2:$C$1295, $F16, annual_details_by_tech!$D$2:$D$1295, $D16, annual_details_by_tech!$B$2:$B$1295, "capital_outlay")</f>
        <v>0</v>
      </c>
      <c r="AB16" s="32">
        <f>SUMIFS(annual_details_by_tech!X$2:X$1295, annual_details_by_tech!$A$2:$A$1295, "HECO", annual_details_by_tech!$C$2:$C$1295, $F16, annual_details_by_tech!$D$2:$D$1295, $D16, annual_details_by_tech!$B$2:$B$1295, "capital_outlay")</f>
        <v>0</v>
      </c>
      <c r="AC16" s="32">
        <f>SUMIFS(annual_details_by_tech!Y$2:Y$1295, annual_details_by_tech!$A$2:$A$1295, "HECO", annual_details_by_tech!$C$2:$C$1295, $F16, annual_details_by_tech!$D$2:$D$1295, $D16, annual_details_by_tech!$B$2:$B$1295, "capital_outlay")</f>
        <v>0</v>
      </c>
      <c r="AD16" s="32">
        <f>SUMIFS(annual_details_by_tech!Z$2:Z$1295, annual_details_by_tech!$A$2:$A$1295, "HECO", annual_details_by_tech!$C$2:$C$1295, $F16, annual_details_by_tech!$D$2:$D$1295, $D16, annual_details_by_tech!$B$2:$B$1295, "capital_outlay")</f>
        <v>0</v>
      </c>
      <c r="AE16" s="32">
        <f>SUMIFS(annual_details_by_tech!AA$2:AA$1295, annual_details_by_tech!$A$2:$A$1295, "HECO", annual_details_by_tech!$C$2:$C$1295, $F16, annual_details_by_tech!$D$2:$D$1295, $D16, annual_details_by_tech!$B$2:$B$1295, "capital_outlay")</f>
        <v>0</v>
      </c>
      <c r="AF16" s="32">
        <f>SUMIFS(annual_details_by_tech!AB$2:AB$1295, annual_details_by_tech!$A$2:$A$1295, "HECO", annual_details_by_tech!$C$2:$C$1295, $F16, annual_details_by_tech!$D$2:$D$1295, $D16, annual_details_by_tech!$B$2:$B$1295, "capital_outlay")</f>
        <v>0</v>
      </c>
      <c r="AG16" s="32">
        <f>SUMIFS(annual_details_by_tech!AC$2:AC$1295, annual_details_by_tech!$A$2:$A$1295, "HECO", annual_details_by_tech!$C$2:$C$1295, $F16, annual_details_by_tech!$D$2:$D$1295, $D16, annual_details_by_tech!$B$2:$B$1295, "capital_outlay")</f>
        <v>0</v>
      </c>
      <c r="AH16" s="32">
        <f>SUMIFS(annual_details_by_tech!AD$2:AD$1295, annual_details_by_tech!$A$2:$A$1295, "HECO", annual_details_by_tech!$C$2:$C$1295, $F16, annual_details_by_tech!$D$2:$D$1295, $D16, annual_details_by_tech!$B$2:$B$1295, "capital_outlay")</f>
        <v>0</v>
      </c>
      <c r="AI16" s="32">
        <f>SUMIFS(annual_details_by_tech!AE$2:AE$1295, annual_details_by_tech!$A$2:$A$1295, "HECO", annual_details_by_tech!$C$2:$C$1295, $F16, annual_details_by_tech!$D$2:$D$1295, $D16, annual_details_by_tech!$B$2:$B$1295, "capital_outlay")</f>
        <v>0</v>
      </c>
    </row>
    <row r="17" spans="1:35" s="9" customFormat="1" x14ac:dyDescent="0.2">
      <c r="A17" s="17"/>
      <c r="B17" s="6"/>
      <c r="C17" s="6"/>
      <c r="D17" s="31">
        <f>IF(AND(annual_details_by_tech!$A9="HECO",annual_details_by_tech!$B9=annual_details_by_tech!$B$2), annual_details_by_tech!$D9, "-
")</f>
        <v>1974</v>
      </c>
      <c r="E17" s="17"/>
      <c r="F17" s="31" t="str">
        <f>IF(AND(annual_details_by_tech!$A9="HECO",annual_details_by_tech!$B9=annual_details_by_tech!$B$2), annual_details_by_tech!$C9, "-
")</f>
        <v>Kahe_5</v>
      </c>
      <c r="G17" s="32"/>
      <c r="H17" s="32"/>
      <c r="I17" s="32"/>
      <c r="J17" s="32">
        <f>SUMIFS(annual_details_by_tech!F$2:F$1295, annual_details_by_tech!$A$2:$A$1295, "HECO", annual_details_by_tech!$C$2:$C$1295, $F17, annual_details_by_tech!$D$2:$D$1295, $D17, annual_details_by_tech!$B$2:$B$1295, "capital_outlay")</f>
        <v>0</v>
      </c>
      <c r="K17" s="32">
        <f>SUMIFS(annual_details_by_tech!G$2:G$1295, annual_details_by_tech!$A$2:$A$1295, "HECO", annual_details_by_tech!$C$2:$C$1295, $F17, annual_details_by_tech!$D$2:$D$1295, $D17, annual_details_by_tech!$B$2:$B$1295, "capital_outlay")</f>
        <v>0</v>
      </c>
      <c r="L17" s="32">
        <f>SUMIFS(annual_details_by_tech!H$2:H$1295, annual_details_by_tech!$A$2:$A$1295, "HECO", annual_details_by_tech!$C$2:$C$1295, $F17, annual_details_by_tech!$D$2:$D$1295, $D17, annual_details_by_tech!$B$2:$B$1295, "capital_outlay")</f>
        <v>0</v>
      </c>
      <c r="M17" s="32">
        <f>SUMIFS(annual_details_by_tech!I$2:I$1295, annual_details_by_tech!$A$2:$A$1295, "HECO", annual_details_by_tech!$C$2:$C$1295, $F17, annual_details_by_tech!$D$2:$D$1295, $D17, annual_details_by_tech!$B$2:$B$1295, "capital_outlay")</f>
        <v>0</v>
      </c>
      <c r="N17" s="32">
        <f>SUMIFS(annual_details_by_tech!J$2:J$1295, annual_details_by_tech!$A$2:$A$1295, "HECO", annual_details_by_tech!$C$2:$C$1295, $F17, annual_details_by_tech!$D$2:$D$1295, $D17, annual_details_by_tech!$B$2:$B$1295, "capital_outlay")</f>
        <v>0</v>
      </c>
      <c r="O17" s="32">
        <f>SUMIFS(annual_details_by_tech!K$2:K$1295, annual_details_by_tech!$A$2:$A$1295, "HECO", annual_details_by_tech!$C$2:$C$1295, $F17, annual_details_by_tech!$D$2:$D$1295, $D17, annual_details_by_tech!$B$2:$B$1295, "capital_outlay")</f>
        <v>0</v>
      </c>
      <c r="P17" s="32">
        <f>SUMIFS(annual_details_by_tech!L$2:L$1295, annual_details_by_tech!$A$2:$A$1295, "HECO", annual_details_by_tech!$C$2:$C$1295, $F17, annual_details_by_tech!$D$2:$D$1295, $D17, annual_details_by_tech!$B$2:$B$1295, "capital_outlay")</f>
        <v>0</v>
      </c>
      <c r="Q17" s="32">
        <f>SUMIFS(annual_details_by_tech!M$2:M$1295, annual_details_by_tech!$A$2:$A$1295, "HECO", annual_details_by_tech!$C$2:$C$1295, $F17, annual_details_by_tech!$D$2:$D$1295, $D17, annual_details_by_tech!$B$2:$B$1295, "capital_outlay")</f>
        <v>0</v>
      </c>
      <c r="R17" s="32">
        <f>SUMIFS(annual_details_by_tech!N$2:N$1295, annual_details_by_tech!$A$2:$A$1295, "HECO", annual_details_by_tech!$C$2:$C$1295, $F17, annual_details_by_tech!$D$2:$D$1295, $D17, annual_details_by_tech!$B$2:$B$1295, "capital_outlay")</f>
        <v>0</v>
      </c>
      <c r="S17" s="32">
        <f>SUMIFS(annual_details_by_tech!O$2:O$1295, annual_details_by_tech!$A$2:$A$1295, "HECO", annual_details_by_tech!$C$2:$C$1295, $F17, annual_details_by_tech!$D$2:$D$1295, $D17, annual_details_by_tech!$B$2:$B$1295, "capital_outlay")</f>
        <v>0</v>
      </c>
      <c r="T17" s="32">
        <f>SUMIFS(annual_details_by_tech!P$2:P$1295, annual_details_by_tech!$A$2:$A$1295, "HECO", annual_details_by_tech!$C$2:$C$1295, $F17, annual_details_by_tech!$D$2:$D$1295, $D17, annual_details_by_tech!$B$2:$B$1295, "capital_outlay")</f>
        <v>0</v>
      </c>
      <c r="U17" s="32">
        <f>SUMIFS(annual_details_by_tech!Q$2:Q$1295, annual_details_by_tech!$A$2:$A$1295, "HECO", annual_details_by_tech!$C$2:$C$1295, $F17, annual_details_by_tech!$D$2:$D$1295, $D17, annual_details_by_tech!$B$2:$B$1295, "capital_outlay")</f>
        <v>0</v>
      </c>
      <c r="V17" s="32">
        <f>SUMIFS(annual_details_by_tech!R$2:R$1295, annual_details_by_tech!$A$2:$A$1295, "HECO", annual_details_by_tech!$C$2:$C$1295, $F17, annual_details_by_tech!$D$2:$D$1295, $D17, annual_details_by_tech!$B$2:$B$1295, "capital_outlay")</f>
        <v>0</v>
      </c>
      <c r="W17" s="32">
        <f>SUMIFS(annual_details_by_tech!S$2:S$1295, annual_details_by_tech!$A$2:$A$1295, "HECO", annual_details_by_tech!$C$2:$C$1295, $F17, annual_details_by_tech!$D$2:$D$1295, $D17, annual_details_by_tech!$B$2:$B$1295, "capital_outlay")</f>
        <v>0</v>
      </c>
      <c r="X17" s="32">
        <f>SUMIFS(annual_details_by_tech!T$2:T$1295, annual_details_by_tech!$A$2:$A$1295, "HECO", annual_details_by_tech!$C$2:$C$1295, $F17, annual_details_by_tech!$D$2:$D$1295, $D17, annual_details_by_tech!$B$2:$B$1295, "capital_outlay")</f>
        <v>0</v>
      </c>
      <c r="Y17" s="32">
        <f>SUMIFS(annual_details_by_tech!U$2:U$1295, annual_details_by_tech!$A$2:$A$1295, "HECO", annual_details_by_tech!$C$2:$C$1295, $F17, annual_details_by_tech!$D$2:$D$1295, $D17, annual_details_by_tech!$B$2:$B$1295, "capital_outlay")</f>
        <v>0</v>
      </c>
      <c r="Z17" s="32">
        <f>SUMIFS(annual_details_by_tech!V$2:V$1295, annual_details_by_tech!$A$2:$A$1295, "HECO", annual_details_by_tech!$C$2:$C$1295, $F17, annual_details_by_tech!$D$2:$D$1295, $D17, annual_details_by_tech!$B$2:$B$1295, "capital_outlay")</f>
        <v>0</v>
      </c>
      <c r="AA17" s="32">
        <f>SUMIFS(annual_details_by_tech!W$2:W$1295, annual_details_by_tech!$A$2:$A$1295, "HECO", annual_details_by_tech!$C$2:$C$1295, $F17, annual_details_by_tech!$D$2:$D$1295, $D17, annual_details_by_tech!$B$2:$B$1295, "capital_outlay")</f>
        <v>0</v>
      </c>
      <c r="AB17" s="32">
        <f>SUMIFS(annual_details_by_tech!X$2:X$1295, annual_details_by_tech!$A$2:$A$1295, "HECO", annual_details_by_tech!$C$2:$C$1295, $F17, annual_details_by_tech!$D$2:$D$1295, $D17, annual_details_by_tech!$B$2:$B$1295, "capital_outlay")</f>
        <v>0</v>
      </c>
      <c r="AC17" s="32">
        <f>SUMIFS(annual_details_by_tech!Y$2:Y$1295, annual_details_by_tech!$A$2:$A$1295, "HECO", annual_details_by_tech!$C$2:$C$1295, $F17, annual_details_by_tech!$D$2:$D$1295, $D17, annual_details_by_tech!$B$2:$B$1295, "capital_outlay")</f>
        <v>0</v>
      </c>
      <c r="AD17" s="32">
        <f>SUMIFS(annual_details_by_tech!Z$2:Z$1295, annual_details_by_tech!$A$2:$A$1295, "HECO", annual_details_by_tech!$C$2:$C$1295, $F17, annual_details_by_tech!$D$2:$D$1295, $D17, annual_details_by_tech!$B$2:$B$1295, "capital_outlay")</f>
        <v>0</v>
      </c>
      <c r="AE17" s="32">
        <f>SUMIFS(annual_details_by_tech!AA$2:AA$1295, annual_details_by_tech!$A$2:$A$1295, "HECO", annual_details_by_tech!$C$2:$C$1295, $F17, annual_details_by_tech!$D$2:$D$1295, $D17, annual_details_by_tech!$B$2:$B$1295, "capital_outlay")</f>
        <v>0</v>
      </c>
      <c r="AF17" s="32">
        <f>SUMIFS(annual_details_by_tech!AB$2:AB$1295, annual_details_by_tech!$A$2:$A$1295, "HECO", annual_details_by_tech!$C$2:$C$1295, $F17, annual_details_by_tech!$D$2:$D$1295, $D17, annual_details_by_tech!$B$2:$B$1295, "capital_outlay")</f>
        <v>0</v>
      </c>
      <c r="AG17" s="32">
        <f>SUMIFS(annual_details_by_tech!AC$2:AC$1295, annual_details_by_tech!$A$2:$A$1295, "HECO", annual_details_by_tech!$C$2:$C$1295, $F17, annual_details_by_tech!$D$2:$D$1295, $D17, annual_details_by_tech!$B$2:$B$1295, "capital_outlay")</f>
        <v>0</v>
      </c>
      <c r="AH17" s="32">
        <f>SUMIFS(annual_details_by_tech!AD$2:AD$1295, annual_details_by_tech!$A$2:$A$1295, "HECO", annual_details_by_tech!$C$2:$C$1295, $F17, annual_details_by_tech!$D$2:$D$1295, $D17, annual_details_by_tech!$B$2:$B$1295, "capital_outlay")</f>
        <v>0</v>
      </c>
      <c r="AI17" s="32">
        <f>SUMIFS(annual_details_by_tech!AE$2:AE$1295, annual_details_by_tech!$A$2:$A$1295, "HECO", annual_details_by_tech!$C$2:$C$1295, $F17, annual_details_by_tech!$D$2:$D$1295, $D17, annual_details_by_tech!$B$2:$B$1295, "capital_outlay")</f>
        <v>0</v>
      </c>
    </row>
    <row r="18" spans="1:35" s="9" customFormat="1" x14ac:dyDescent="0.2">
      <c r="A18" s="17"/>
      <c r="B18" s="6"/>
      <c r="C18" s="6"/>
      <c r="D18" s="31">
        <f>IF(AND(annual_details_by_tech!$A10="HECO",annual_details_by_tech!$B10=annual_details_by_tech!$B$2), annual_details_by_tech!$D10, "-
")</f>
        <v>1981</v>
      </c>
      <c r="E18" s="17"/>
      <c r="F18" s="31" t="str">
        <f>IF(AND(annual_details_by_tech!$A10="HECO",annual_details_by_tech!$B10=annual_details_by_tech!$B$2), annual_details_by_tech!$C10, "-
")</f>
        <v>Kahe_6</v>
      </c>
      <c r="G18" s="32"/>
      <c r="H18" s="32"/>
      <c r="I18" s="32"/>
      <c r="J18" s="32">
        <f>SUMIFS(annual_details_by_tech!F$2:F$1295, annual_details_by_tech!$A$2:$A$1295, "HECO", annual_details_by_tech!$C$2:$C$1295, $F18, annual_details_by_tech!$D$2:$D$1295, $D18, annual_details_by_tech!$B$2:$B$1295, "capital_outlay")</f>
        <v>0</v>
      </c>
      <c r="K18" s="32">
        <f>SUMIFS(annual_details_by_tech!G$2:G$1295, annual_details_by_tech!$A$2:$A$1295, "HECO", annual_details_by_tech!$C$2:$C$1295, $F18, annual_details_by_tech!$D$2:$D$1295, $D18, annual_details_by_tech!$B$2:$B$1295, "capital_outlay")</f>
        <v>0</v>
      </c>
      <c r="L18" s="32">
        <f>SUMIFS(annual_details_by_tech!H$2:H$1295, annual_details_by_tech!$A$2:$A$1295, "HECO", annual_details_by_tech!$C$2:$C$1295, $F18, annual_details_by_tech!$D$2:$D$1295, $D18, annual_details_by_tech!$B$2:$B$1295, "capital_outlay")</f>
        <v>0</v>
      </c>
      <c r="M18" s="32">
        <f>SUMIFS(annual_details_by_tech!I$2:I$1295, annual_details_by_tech!$A$2:$A$1295, "HECO", annual_details_by_tech!$C$2:$C$1295, $F18, annual_details_by_tech!$D$2:$D$1295, $D18, annual_details_by_tech!$B$2:$B$1295, "capital_outlay")</f>
        <v>0</v>
      </c>
      <c r="N18" s="32">
        <f>SUMIFS(annual_details_by_tech!J$2:J$1295, annual_details_by_tech!$A$2:$A$1295, "HECO", annual_details_by_tech!$C$2:$C$1295, $F18, annual_details_by_tech!$D$2:$D$1295, $D18, annual_details_by_tech!$B$2:$B$1295, "capital_outlay")</f>
        <v>0</v>
      </c>
      <c r="O18" s="32">
        <f>SUMIFS(annual_details_by_tech!K$2:K$1295, annual_details_by_tech!$A$2:$A$1295, "HECO", annual_details_by_tech!$C$2:$C$1295, $F18, annual_details_by_tech!$D$2:$D$1295, $D18, annual_details_by_tech!$B$2:$B$1295, "capital_outlay")</f>
        <v>0</v>
      </c>
      <c r="P18" s="32">
        <f>SUMIFS(annual_details_by_tech!L$2:L$1295, annual_details_by_tech!$A$2:$A$1295, "HECO", annual_details_by_tech!$C$2:$C$1295, $F18, annual_details_by_tech!$D$2:$D$1295, $D18, annual_details_by_tech!$B$2:$B$1295, "capital_outlay")</f>
        <v>0</v>
      </c>
      <c r="Q18" s="32">
        <f>SUMIFS(annual_details_by_tech!M$2:M$1295, annual_details_by_tech!$A$2:$A$1295, "HECO", annual_details_by_tech!$C$2:$C$1295, $F18, annual_details_by_tech!$D$2:$D$1295, $D18, annual_details_by_tech!$B$2:$B$1295, "capital_outlay")</f>
        <v>0</v>
      </c>
      <c r="R18" s="32">
        <f>SUMIFS(annual_details_by_tech!N$2:N$1295, annual_details_by_tech!$A$2:$A$1295, "HECO", annual_details_by_tech!$C$2:$C$1295, $F18, annual_details_by_tech!$D$2:$D$1295, $D18, annual_details_by_tech!$B$2:$B$1295, "capital_outlay")</f>
        <v>0</v>
      </c>
      <c r="S18" s="32">
        <f>SUMIFS(annual_details_by_tech!O$2:O$1295, annual_details_by_tech!$A$2:$A$1295, "HECO", annual_details_by_tech!$C$2:$C$1295, $F18, annual_details_by_tech!$D$2:$D$1295, $D18, annual_details_by_tech!$B$2:$B$1295, "capital_outlay")</f>
        <v>0</v>
      </c>
      <c r="T18" s="32">
        <f>SUMIFS(annual_details_by_tech!P$2:P$1295, annual_details_by_tech!$A$2:$A$1295, "HECO", annual_details_by_tech!$C$2:$C$1295, $F18, annual_details_by_tech!$D$2:$D$1295, $D18, annual_details_by_tech!$B$2:$B$1295, "capital_outlay")</f>
        <v>0</v>
      </c>
      <c r="U18" s="32">
        <f>SUMIFS(annual_details_by_tech!Q$2:Q$1295, annual_details_by_tech!$A$2:$A$1295, "HECO", annual_details_by_tech!$C$2:$C$1295, $F18, annual_details_by_tech!$D$2:$D$1295, $D18, annual_details_by_tech!$B$2:$B$1295, "capital_outlay")</f>
        <v>0</v>
      </c>
      <c r="V18" s="32">
        <f>SUMIFS(annual_details_by_tech!R$2:R$1295, annual_details_by_tech!$A$2:$A$1295, "HECO", annual_details_by_tech!$C$2:$C$1295, $F18, annual_details_by_tech!$D$2:$D$1295, $D18, annual_details_by_tech!$B$2:$B$1295, "capital_outlay")</f>
        <v>0</v>
      </c>
      <c r="W18" s="32">
        <f>SUMIFS(annual_details_by_tech!S$2:S$1295, annual_details_by_tech!$A$2:$A$1295, "HECO", annual_details_by_tech!$C$2:$C$1295, $F18, annual_details_by_tech!$D$2:$D$1295, $D18, annual_details_by_tech!$B$2:$B$1295, "capital_outlay")</f>
        <v>0</v>
      </c>
      <c r="X18" s="32">
        <f>SUMIFS(annual_details_by_tech!T$2:T$1295, annual_details_by_tech!$A$2:$A$1295, "HECO", annual_details_by_tech!$C$2:$C$1295, $F18, annual_details_by_tech!$D$2:$D$1295, $D18, annual_details_by_tech!$B$2:$B$1295, "capital_outlay")</f>
        <v>0</v>
      </c>
      <c r="Y18" s="32">
        <f>SUMIFS(annual_details_by_tech!U$2:U$1295, annual_details_by_tech!$A$2:$A$1295, "HECO", annual_details_by_tech!$C$2:$C$1295, $F18, annual_details_by_tech!$D$2:$D$1295, $D18, annual_details_by_tech!$B$2:$B$1295, "capital_outlay")</f>
        <v>0</v>
      </c>
      <c r="Z18" s="32">
        <f>SUMIFS(annual_details_by_tech!V$2:V$1295, annual_details_by_tech!$A$2:$A$1295, "HECO", annual_details_by_tech!$C$2:$C$1295, $F18, annual_details_by_tech!$D$2:$D$1295, $D18, annual_details_by_tech!$B$2:$B$1295, "capital_outlay")</f>
        <v>0</v>
      </c>
      <c r="AA18" s="32">
        <f>SUMIFS(annual_details_by_tech!W$2:W$1295, annual_details_by_tech!$A$2:$A$1295, "HECO", annual_details_by_tech!$C$2:$C$1295, $F18, annual_details_by_tech!$D$2:$D$1295, $D18, annual_details_by_tech!$B$2:$B$1295, "capital_outlay")</f>
        <v>0</v>
      </c>
      <c r="AB18" s="32">
        <f>SUMIFS(annual_details_by_tech!X$2:X$1295, annual_details_by_tech!$A$2:$A$1295, "HECO", annual_details_by_tech!$C$2:$C$1295, $F18, annual_details_by_tech!$D$2:$D$1295, $D18, annual_details_by_tech!$B$2:$B$1295, "capital_outlay")</f>
        <v>0</v>
      </c>
      <c r="AC18" s="32">
        <f>SUMIFS(annual_details_by_tech!Y$2:Y$1295, annual_details_by_tech!$A$2:$A$1295, "HECO", annual_details_by_tech!$C$2:$C$1295, $F18, annual_details_by_tech!$D$2:$D$1295, $D18, annual_details_by_tech!$B$2:$B$1295, "capital_outlay")</f>
        <v>0</v>
      </c>
      <c r="AD18" s="32">
        <f>SUMIFS(annual_details_by_tech!Z$2:Z$1295, annual_details_by_tech!$A$2:$A$1295, "HECO", annual_details_by_tech!$C$2:$C$1295, $F18, annual_details_by_tech!$D$2:$D$1295, $D18, annual_details_by_tech!$B$2:$B$1295, "capital_outlay")</f>
        <v>0</v>
      </c>
      <c r="AE18" s="32">
        <f>SUMIFS(annual_details_by_tech!AA$2:AA$1295, annual_details_by_tech!$A$2:$A$1295, "HECO", annual_details_by_tech!$C$2:$C$1295, $F18, annual_details_by_tech!$D$2:$D$1295, $D18, annual_details_by_tech!$B$2:$B$1295, "capital_outlay")</f>
        <v>0</v>
      </c>
      <c r="AF18" s="32">
        <f>SUMIFS(annual_details_by_tech!AB$2:AB$1295, annual_details_by_tech!$A$2:$A$1295, "HECO", annual_details_by_tech!$C$2:$C$1295, $F18, annual_details_by_tech!$D$2:$D$1295, $D18, annual_details_by_tech!$B$2:$B$1295, "capital_outlay")</f>
        <v>0</v>
      </c>
      <c r="AG18" s="32">
        <f>SUMIFS(annual_details_by_tech!AC$2:AC$1295, annual_details_by_tech!$A$2:$A$1295, "HECO", annual_details_by_tech!$C$2:$C$1295, $F18, annual_details_by_tech!$D$2:$D$1295, $D18, annual_details_by_tech!$B$2:$B$1295, "capital_outlay")</f>
        <v>0</v>
      </c>
      <c r="AH18" s="32">
        <f>SUMIFS(annual_details_by_tech!AD$2:AD$1295, annual_details_by_tech!$A$2:$A$1295, "HECO", annual_details_by_tech!$C$2:$C$1295, $F18, annual_details_by_tech!$D$2:$D$1295, $D18, annual_details_by_tech!$B$2:$B$1295, "capital_outlay")</f>
        <v>0</v>
      </c>
      <c r="AI18" s="32">
        <f>SUMIFS(annual_details_by_tech!AE$2:AE$1295, annual_details_by_tech!$A$2:$A$1295, "HECO", annual_details_by_tech!$C$2:$C$1295, $F18, annual_details_by_tech!$D$2:$D$1295, $D18, annual_details_by_tech!$B$2:$B$1295, "capital_outlay")</f>
        <v>0</v>
      </c>
    </row>
    <row r="19" spans="1:35" s="9" customFormat="1" x14ac:dyDescent="0.2">
      <c r="A19" s="17"/>
      <c r="B19" s="6"/>
      <c r="C19" s="6"/>
      <c r="D19" s="31">
        <f>IF(AND(annual_details_by_tech!$A11="HECO",annual_details_by_tech!$B11=annual_details_by_tech!$B$2), annual_details_by_tech!$D11, "-
")</f>
        <v>1973</v>
      </c>
      <c r="E19" s="17"/>
      <c r="F19" s="31" t="str">
        <f>IF(AND(annual_details_by_tech!$A11="HECO",annual_details_by_tech!$B11=annual_details_by_tech!$B$2), annual_details_by_tech!$C11, "-
")</f>
        <v>Waiau_10</v>
      </c>
      <c r="G19" s="32"/>
      <c r="H19" s="32"/>
      <c r="I19" s="32"/>
      <c r="J19" s="32">
        <f>SUMIFS(annual_details_by_tech!F$2:F$1295, annual_details_by_tech!$A$2:$A$1295, "HECO", annual_details_by_tech!$C$2:$C$1295, $F19, annual_details_by_tech!$D$2:$D$1295, $D19, annual_details_by_tech!$B$2:$B$1295, "capital_outlay")</f>
        <v>0</v>
      </c>
      <c r="K19" s="32">
        <f>SUMIFS(annual_details_by_tech!G$2:G$1295, annual_details_by_tech!$A$2:$A$1295, "HECO", annual_details_by_tech!$C$2:$C$1295, $F19, annual_details_by_tech!$D$2:$D$1295, $D19, annual_details_by_tech!$B$2:$B$1295, "capital_outlay")</f>
        <v>0</v>
      </c>
      <c r="L19" s="32">
        <f>SUMIFS(annual_details_by_tech!H$2:H$1295, annual_details_by_tech!$A$2:$A$1295, "HECO", annual_details_by_tech!$C$2:$C$1295, $F19, annual_details_by_tech!$D$2:$D$1295, $D19, annual_details_by_tech!$B$2:$B$1295, "capital_outlay")</f>
        <v>0</v>
      </c>
      <c r="M19" s="32">
        <f>SUMIFS(annual_details_by_tech!I$2:I$1295, annual_details_by_tech!$A$2:$A$1295, "HECO", annual_details_by_tech!$C$2:$C$1295, $F19, annual_details_by_tech!$D$2:$D$1295, $D19, annual_details_by_tech!$B$2:$B$1295, "capital_outlay")</f>
        <v>0</v>
      </c>
      <c r="N19" s="32">
        <f>SUMIFS(annual_details_by_tech!J$2:J$1295, annual_details_by_tech!$A$2:$A$1295, "HECO", annual_details_by_tech!$C$2:$C$1295, $F19, annual_details_by_tech!$D$2:$D$1295, $D19, annual_details_by_tech!$B$2:$B$1295, "capital_outlay")</f>
        <v>0</v>
      </c>
      <c r="O19" s="32">
        <f>SUMIFS(annual_details_by_tech!K$2:K$1295, annual_details_by_tech!$A$2:$A$1295, "HECO", annual_details_by_tech!$C$2:$C$1295, $F19, annual_details_by_tech!$D$2:$D$1295, $D19, annual_details_by_tech!$B$2:$B$1295, "capital_outlay")</f>
        <v>0</v>
      </c>
      <c r="P19" s="32">
        <f>SUMIFS(annual_details_by_tech!L$2:L$1295, annual_details_by_tech!$A$2:$A$1295, "HECO", annual_details_by_tech!$C$2:$C$1295, $F19, annual_details_by_tech!$D$2:$D$1295, $D19, annual_details_by_tech!$B$2:$B$1295, "capital_outlay")</f>
        <v>0</v>
      </c>
      <c r="Q19" s="32">
        <f>SUMIFS(annual_details_by_tech!M$2:M$1295, annual_details_by_tech!$A$2:$A$1295, "HECO", annual_details_by_tech!$C$2:$C$1295, $F19, annual_details_by_tech!$D$2:$D$1295, $D19, annual_details_by_tech!$B$2:$B$1295, "capital_outlay")</f>
        <v>0</v>
      </c>
      <c r="R19" s="32">
        <f>SUMIFS(annual_details_by_tech!N$2:N$1295, annual_details_by_tech!$A$2:$A$1295, "HECO", annual_details_by_tech!$C$2:$C$1295, $F19, annual_details_by_tech!$D$2:$D$1295, $D19, annual_details_by_tech!$B$2:$B$1295, "capital_outlay")</f>
        <v>0</v>
      </c>
      <c r="S19" s="32">
        <f>SUMIFS(annual_details_by_tech!O$2:O$1295, annual_details_by_tech!$A$2:$A$1295, "HECO", annual_details_by_tech!$C$2:$C$1295, $F19, annual_details_by_tech!$D$2:$D$1295, $D19, annual_details_by_tech!$B$2:$B$1295, "capital_outlay")</f>
        <v>0</v>
      </c>
      <c r="T19" s="32">
        <f>SUMIFS(annual_details_by_tech!P$2:P$1295, annual_details_by_tech!$A$2:$A$1295, "HECO", annual_details_by_tech!$C$2:$C$1295, $F19, annual_details_by_tech!$D$2:$D$1295, $D19, annual_details_by_tech!$B$2:$B$1295, "capital_outlay")</f>
        <v>0</v>
      </c>
      <c r="U19" s="32">
        <f>SUMIFS(annual_details_by_tech!Q$2:Q$1295, annual_details_by_tech!$A$2:$A$1295, "HECO", annual_details_by_tech!$C$2:$C$1295, $F19, annual_details_by_tech!$D$2:$D$1295, $D19, annual_details_by_tech!$B$2:$B$1295, "capital_outlay")</f>
        <v>0</v>
      </c>
      <c r="V19" s="32">
        <f>SUMIFS(annual_details_by_tech!R$2:R$1295, annual_details_by_tech!$A$2:$A$1295, "HECO", annual_details_by_tech!$C$2:$C$1295, $F19, annual_details_by_tech!$D$2:$D$1295, $D19, annual_details_by_tech!$B$2:$B$1295, "capital_outlay")</f>
        <v>0</v>
      </c>
      <c r="W19" s="32">
        <f>SUMIFS(annual_details_by_tech!S$2:S$1295, annual_details_by_tech!$A$2:$A$1295, "HECO", annual_details_by_tech!$C$2:$C$1295, $F19, annual_details_by_tech!$D$2:$D$1295, $D19, annual_details_by_tech!$B$2:$B$1295, "capital_outlay")</f>
        <v>0</v>
      </c>
      <c r="X19" s="32">
        <f>SUMIFS(annual_details_by_tech!T$2:T$1295, annual_details_by_tech!$A$2:$A$1295, "HECO", annual_details_by_tech!$C$2:$C$1295, $F19, annual_details_by_tech!$D$2:$D$1295, $D19, annual_details_by_tech!$B$2:$B$1295, "capital_outlay")</f>
        <v>0</v>
      </c>
      <c r="Y19" s="32">
        <f>SUMIFS(annual_details_by_tech!U$2:U$1295, annual_details_by_tech!$A$2:$A$1295, "HECO", annual_details_by_tech!$C$2:$C$1295, $F19, annual_details_by_tech!$D$2:$D$1295, $D19, annual_details_by_tech!$B$2:$B$1295, "capital_outlay")</f>
        <v>0</v>
      </c>
      <c r="Z19" s="32">
        <f>SUMIFS(annual_details_by_tech!V$2:V$1295, annual_details_by_tech!$A$2:$A$1295, "HECO", annual_details_by_tech!$C$2:$C$1295, $F19, annual_details_by_tech!$D$2:$D$1295, $D19, annual_details_by_tech!$B$2:$B$1295, "capital_outlay")</f>
        <v>0</v>
      </c>
      <c r="AA19" s="32">
        <f>SUMIFS(annual_details_by_tech!W$2:W$1295, annual_details_by_tech!$A$2:$A$1295, "HECO", annual_details_by_tech!$C$2:$C$1295, $F19, annual_details_by_tech!$D$2:$D$1295, $D19, annual_details_by_tech!$B$2:$B$1295, "capital_outlay")</f>
        <v>0</v>
      </c>
      <c r="AB19" s="32">
        <f>SUMIFS(annual_details_by_tech!X$2:X$1295, annual_details_by_tech!$A$2:$A$1295, "HECO", annual_details_by_tech!$C$2:$C$1295, $F19, annual_details_by_tech!$D$2:$D$1295, $D19, annual_details_by_tech!$B$2:$B$1295, "capital_outlay")</f>
        <v>0</v>
      </c>
      <c r="AC19" s="32">
        <f>SUMIFS(annual_details_by_tech!Y$2:Y$1295, annual_details_by_tech!$A$2:$A$1295, "HECO", annual_details_by_tech!$C$2:$C$1295, $F19, annual_details_by_tech!$D$2:$D$1295, $D19, annual_details_by_tech!$B$2:$B$1295, "capital_outlay")</f>
        <v>0</v>
      </c>
      <c r="AD19" s="32">
        <f>SUMIFS(annual_details_by_tech!Z$2:Z$1295, annual_details_by_tech!$A$2:$A$1295, "HECO", annual_details_by_tech!$C$2:$C$1295, $F19, annual_details_by_tech!$D$2:$D$1295, $D19, annual_details_by_tech!$B$2:$B$1295, "capital_outlay")</f>
        <v>0</v>
      </c>
      <c r="AE19" s="32">
        <f>SUMIFS(annual_details_by_tech!AA$2:AA$1295, annual_details_by_tech!$A$2:$A$1295, "HECO", annual_details_by_tech!$C$2:$C$1295, $F19, annual_details_by_tech!$D$2:$D$1295, $D19, annual_details_by_tech!$B$2:$B$1295, "capital_outlay")</f>
        <v>0</v>
      </c>
      <c r="AF19" s="32">
        <f>SUMIFS(annual_details_by_tech!AB$2:AB$1295, annual_details_by_tech!$A$2:$A$1295, "HECO", annual_details_by_tech!$C$2:$C$1295, $F19, annual_details_by_tech!$D$2:$D$1295, $D19, annual_details_by_tech!$B$2:$B$1295, "capital_outlay")</f>
        <v>0</v>
      </c>
      <c r="AG19" s="32">
        <f>SUMIFS(annual_details_by_tech!AC$2:AC$1295, annual_details_by_tech!$A$2:$A$1295, "HECO", annual_details_by_tech!$C$2:$C$1295, $F19, annual_details_by_tech!$D$2:$D$1295, $D19, annual_details_by_tech!$B$2:$B$1295, "capital_outlay")</f>
        <v>0</v>
      </c>
      <c r="AH19" s="32">
        <f>SUMIFS(annual_details_by_tech!AD$2:AD$1295, annual_details_by_tech!$A$2:$A$1295, "HECO", annual_details_by_tech!$C$2:$C$1295, $F19, annual_details_by_tech!$D$2:$D$1295, $D19, annual_details_by_tech!$B$2:$B$1295, "capital_outlay")</f>
        <v>0</v>
      </c>
      <c r="AI19" s="32">
        <f>SUMIFS(annual_details_by_tech!AE$2:AE$1295, annual_details_by_tech!$A$2:$A$1295, "HECO", annual_details_by_tech!$C$2:$C$1295, $F19, annual_details_by_tech!$D$2:$D$1295, $D19, annual_details_by_tech!$B$2:$B$1295, "capital_outlay")</f>
        <v>0</v>
      </c>
    </row>
    <row r="20" spans="1:35" s="9" customFormat="1" x14ac:dyDescent="0.2">
      <c r="A20" s="17"/>
      <c r="B20" s="6"/>
      <c r="C20" s="6"/>
      <c r="D20" s="31">
        <f>IF(AND(annual_details_by_tech!$A12="HECO",annual_details_by_tech!$B12=annual_details_by_tech!$B$2), annual_details_by_tech!$D12, "-
")</f>
        <v>1947</v>
      </c>
      <c r="E20" s="17"/>
      <c r="F20" s="31" t="str">
        <f>IF(AND(annual_details_by_tech!$A12="HECO",annual_details_by_tech!$B12=annual_details_by_tech!$B$2), annual_details_by_tech!$C12, "-
")</f>
        <v>Waiau_3</v>
      </c>
      <c r="G20" s="32"/>
      <c r="H20" s="32"/>
      <c r="I20" s="32"/>
      <c r="J20" s="32">
        <f>SUMIFS(annual_details_by_tech!F$2:F$1295, annual_details_by_tech!$A$2:$A$1295, "HECO", annual_details_by_tech!$C$2:$C$1295, $F20, annual_details_by_tech!$D$2:$D$1295, $D20, annual_details_by_tech!$B$2:$B$1295, "capital_outlay")</f>
        <v>0</v>
      </c>
      <c r="K20" s="32">
        <f>SUMIFS(annual_details_by_tech!G$2:G$1295, annual_details_by_tech!$A$2:$A$1295, "HECO", annual_details_by_tech!$C$2:$C$1295, $F20, annual_details_by_tech!$D$2:$D$1295, $D20, annual_details_by_tech!$B$2:$B$1295, "capital_outlay")</f>
        <v>0</v>
      </c>
      <c r="L20" s="32">
        <f>SUMIFS(annual_details_by_tech!H$2:H$1295, annual_details_by_tech!$A$2:$A$1295, "HECO", annual_details_by_tech!$C$2:$C$1295, $F20, annual_details_by_tech!$D$2:$D$1295, $D20, annual_details_by_tech!$B$2:$B$1295, "capital_outlay")</f>
        <v>0</v>
      </c>
      <c r="M20" s="32">
        <f>SUMIFS(annual_details_by_tech!I$2:I$1295, annual_details_by_tech!$A$2:$A$1295, "HECO", annual_details_by_tech!$C$2:$C$1295, $F20, annual_details_by_tech!$D$2:$D$1295, $D20, annual_details_by_tech!$B$2:$B$1295, "capital_outlay")</f>
        <v>0</v>
      </c>
      <c r="N20" s="32">
        <f>SUMIFS(annual_details_by_tech!J$2:J$1295, annual_details_by_tech!$A$2:$A$1295, "HECO", annual_details_by_tech!$C$2:$C$1295, $F20, annual_details_by_tech!$D$2:$D$1295, $D20, annual_details_by_tech!$B$2:$B$1295, "capital_outlay")</f>
        <v>0</v>
      </c>
      <c r="O20" s="32">
        <f>SUMIFS(annual_details_by_tech!K$2:K$1295, annual_details_by_tech!$A$2:$A$1295, "HECO", annual_details_by_tech!$C$2:$C$1295, $F20, annual_details_by_tech!$D$2:$D$1295, $D20, annual_details_by_tech!$B$2:$B$1295, "capital_outlay")</f>
        <v>0</v>
      </c>
      <c r="P20" s="32">
        <f>SUMIFS(annual_details_by_tech!L$2:L$1295, annual_details_by_tech!$A$2:$A$1295, "HECO", annual_details_by_tech!$C$2:$C$1295, $F20, annual_details_by_tech!$D$2:$D$1295, $D20, annual_details_by_tech!$B$2:$B$1295, "capital_outlay")</f>
        <v>0</v>
      </c>
      <c r="Q20" s="32">
        <f>SUMIFS(annual_details_by_tech!M$2:M$1295, annual_details_by_tech!$A$2:$A$1295, "HECO", annual_details_by_tech!$C$2:$C$1295, $F20, annual_details_by_tech!$D$2:$D$1295, $D20, annual_details_by_tech!$B$2:$B$1295, "capital_outlay")</f>
        <v>0</v>
      </c>
      <c r="R20" s="32">
        <f>SUMIFS(annual_details_by_tech!N$2:N$1295, annual_details_by_tech!$A$2:$A$1295, "HECO", annual_details_by_tech!$C$2:$C$1295, $F20, annual_details_by_tech!$D$2:$D$1295, $D20, annual_details_by_tech!$B$2:$B$1295, "capital_outlay")</f>
        <v>0</v>
      </c>
      <c r="S20" s="32">
        <f>SUMIFS(annual_details_by_tech!O$2:O$1295, annual_details_by_tech!$A$2:$A$1295, "HECO", annual_details_by_tech!$C$2:$C$1295, $F20, annual_details_by_tech!$D$2:$D$1295, $D20, annual_details_by_tech!$B$2:$B$1295, "capital_outlay")</f>
        <v>0</v>
      </c>
      <c r="T20" s="32">
        <f>SUMIFS(annual_details_by_tech!P$2:P$1295, annual_details_by_tech!$A$2:$A$1295, "HECO", annual_details_by_tech!$C$2:$C$1295, $F20, annual_details_by_tech!$D$2:$D$1295, $D20, annual_details_by_tech!$B$2:$B$1295, "capital_outlay")</f>
        <v>0</v>
      </c>
      <c r="U20" s="32">
        <f>SUMIFS(annual_details_by_tech!Q$2:Q$1295, annual_details_by_tech!$A$2:$A$1295, "HECO", annual_details_by_tech!$C$2:$C$1295, $F20, annual_details_by_tech!$D$2:$D$1295, $D20, annual_details_by_tech!$B$2:$B$1295, "capital_outlay")</f>
        <v>0</v>
      </c>
      <c r="V20" s="32">
        <f>SUMIFS(annual_details_by_tech!R$2:R$1295, annual_details_by_tech!$A$2:$A$1295, "HECO", annual_details_by_tech!$C$2:$C$1295, $F20, annual_details_by_tech!$D$2:$D$1295, $D20, annual_details_by_tech!$B$2:$B$1295, "capital_outlay")</f>
        <v>0</v>
      </c>
      <c r="W20" s="32">
        <f>SUMIFS(annual_details_by_tech!S$2:S$1295, annual_details_by_tech!$A$2:$A$1295, "HECO", annual_details_by_tech!$C$2:$C$1295, $F20, annual_details_by_tech!$D$2:$D$1295, $D20, annual_details_by_tech!$B$2:$B$1295, "capital_outlay")</f>
        <v>0</v>
      </c>
      <c r="X20" s="32">
        <f>SUMIFS(annual_details_by_tech!T$2:T$1295, annual_details_by_tech!$A$2:$A$1295, "HECO", annual_details_by_tech!$C$2:$C$1295, $F20, annual_details_by_tech!$D$2:$D$1295, $D20, annual_details_by_tech!$B$2:$B$1295, "capital_outlay")</f>
        <v>0</v>
      </c>
      <c r="Y20" s="32">
        <f>SUMIFS(annual_details_by_tech!U$2:U$1295, annual_details_by_tech!$A$2:$A$1295, "HECO", annual_details_by_tech!$C$2:$C$1295, $F20, annual_details_by_tech!$D$2:$D$1295, $D20, annual_details_by_tech!$B$2:$B$1295, "capital_outlay")</f>
        <v>0</v>
      </c>
      <c r="Z20" s="32">
        <f>SUMIFS(annual_details_by_tech!V$2:V$1295, annual_details_by_tech!$A$2:$A$1295, "HECO", annual_details_by_tech!$C$2:$C$1295, $F20, annual_details_by_tech!$D$2:$D$1295, $D20, annual_details_by_tech!$B$2:$B$1295, "capital_outlay")</f>
        <v>0</v>
      </c>
      <c r="AA20" s="32">
        <f>SUMIFS(annual_details_by_tech!W$2:W$1295, annual_details_by_tech!$A$2:$A$1295, "HECO", annual_details_by_tech!$C$2:$C$1295, $F20, annual_details_by_tech!$D$2:$D$1295, $D20, annual_details_by_tech!$B$2:$B$1295, "capital_outlay")</f>
        <v>0</v>
      </c>
      <c r="AB20" s="32">
        <f>SUMIFS(annual_details_by_tech!X$2:X$1295, annual_details_by_tech!$A$2:$A$1295, "HECO", annual_details_by_tech!$C$2:$C$1295, $F20, annual_details_by_tech!$D$2:$D$1295, $D20, annual_details_by_tech!$B$2:$B$1295, "capital_outlay")</f>
        <v>0</v>
      </c>
      <c r="AC20" s="32">
        <f>SUMIFS(annual_details_by_tech!Y$2:Y$1295, annual_details_by_tech!$A$2:$A$1295, "HECO", annual_details_by_tech!$C$2:$C$1295, $F20, annual_details_by_tech!$D$2:$D$1295, $D20, annual_details_by_tech!$B$2:$B$1295, "capital_outlay")</f>
        <v>0</v>
      </c>
      <c r="AD20" s="32">
        <f>SUMIFS(annual_details_by_tech!Z$2:Z$1295, annual_details_by_tech!$A$2:$A$1295, "HECO", annual_details_by_tech!$C$2:$C$1295, $F20, annual_details_by_tech!$D$2:$D$1295, $D20, annual_details_by_tech!$B$2:$B$1295, "capital_outlay")</f>
        <v>0</v>
      </c>
      <c r="AE20" s="32">
        <f>SUMIFS(annual_details_by_tech!AA$2:AA$1295, annual_details_by_tech!$A$2:$A$1295, "HECO", annual_details_by_tech!$C$2:$C$1295, $F20, annual_details_by_tech!$D$2:$D$1295, $D20, annual_details_by_tech!$B$2:$B$1295, "capital_outlay")</f>
        <v>0</v>
      </c>
      <c r="AF20" s="32">
        <f>SUMIFS(annual_details_by_tech!AB$2:AB$1295, annual_details_by_tech!$A$2:$A$1295, "HECO", annual_details_by_tech!$C$2:$C$1295, $F20, annual_details_by_tech!$D$2:$D$1295, $D20, annual_details_by_tech!$B$2:$B$1295, "capital_outlay")</f>
        <v>0</v>
      </c>
      <c r="AG20" s="32">
        <f>SUMIFS(annual_details_by_tech!AC$2:AC$1295, annual_details_by_tech!$A$2:$A$1295, "HECO", annual_details_by_tech!$C$2:$C$1295, $F20, annual_details_by_tech!$D$2:$D$1295, $D20, annual_details_by_tech!$B$2:$B$1295, "capital_outlay")</f>
        <v>0</v>
      </c>
      <c r="AH20" s="32">
        <f>SUMIFS(annual_details_by_tech!AD$2:AD$1295, annual_details_by_tech!$A$2:$A$1295, "HECO", annual_details_by_tech!$C$2:$C$1295, $F20, annual_details_by_tech!$D$2:$D$1295, $D20, annual_details_by_tech!$B$2:$B$1295, "capital_outlay")</f>
        <v>0</v>
      </c>
      <c r="AI20" s="32">
        <f>SUMIFS(annual_details_by_tech!AE$2:AE$1295, annual_details_by_tech!$A$2:$A$1295, "HECO", annual_details_by_tech!$C$2:$C$1295, $F20, annual_details_by_tech!$D$2:$D$1295, $D20, annual_details_by_tech!$B$2:$B$1295, "capital_outlay")</f>
        <v>0</v>
      </c>
    </row>
    <row r="21" spans="1:35" s="9" customFormat="1" x14ac:dyDescent="0.2">
      <c r="A21" s="17"/>
      <c r="B21" s="6"/>
      <c r="C21" s="6"/>
      <c r="D21" s="31">
        <f>IF(AND(annual_details_by_tech!$A13="HECO",annual_details_by_tech!$B13=annual_details_by_tech!$B$2), annual_details_by_tech!$D13, "-
")</f>
        <v>1950</v>
      </c>
      <c r="E21" s="17"/>
      <c r="F21" s="31" t="str">
        <f>IF(AND(annual_details_by_tech!$A13="HECO",annual_details_by_tech!$B13=annual_details_by_tech!$B$2), annual_details_by_tech!$C13, "-
")</f>
        <v>Waiau_4</v>
      </c>
      <c r="G21" s="32"/>
      <c r="H21" s="32"/>
      <c r="I21" s="32"/>
      <c r="J21" s="32">
        <f>SUMIFS(annual_details_by_tech!F$2:F$1295, annual_details_by_tech!$A$2:$A$1295, "HECO", annual_details_by_tech!$C$2:$C$1295, $F21, annual_details_by_tech!$D$2:$D$1295, $D21, annual_details_by_tech!$B$2:$B$1295, "capital_outlay")</f>
        <v>0</v>
      </c>
      <c r="K21" s="32">
        <f>SUMIFS(annual_details_by_tech!G$2:G$1295, annual_details_by_tech!$A$2:$A$1295, "HECO", annual_details_by_tech!$C$2:$C$1295, $F21, annual_details_by_tech!$D$2:$D$1295, $D21, annual_details_by_tech!$B$2:$B$1295, "capital_outlay")</f>
        <v>0</v>
      </c>
      <c r="L21" s="32">
        <f>SUMIFS(annual_details_by_tech!H$2:H$1295, annual_details_by_tech!$A$2:$A$1295, "HECO", annual_details_by_tech!$C$2:$C$1295, $F21, annual_details_by_tech!$D$2:$D$1295, $D21, annual_details_by_tech!$B$2:$B$1295, "capital_outlay")</f>
        <v>0</v>
      </c>
      <c r="M21" s="32">
        <f>SUMIFS(annual_details_by_tech!I$2:I$1295, annual_details_by_tech!$A$2:$A$1295, "HECO", annual_details_by_tech!$C$2:$C$1295, $F21, annual_details_by_tech!$D$2:$D$1295, $D21, annual_details_by_tech!$B$2:$B$1295, "capital_outlay")</f>
        <v>0</v>
      </c>
      <c r="N21" s="32">
        <f>SUMIFS(annual_details_by_tech!J$2:J$1295, annual_details_by_tech!$A$2:$A$1295, "HECO", annual_details_by_tech!$C$2:$C$1295, $F21, annual_details_by_tech!$D$2:$D$1295, $D21, annual_details_by_tech!$B$2:$B$1295, "capital_outlay")</f>
        <v>0</v>
      </c>
      <c r="O21" s="32">
        <f>SUMIFS(annual_details_by_tech!K$2:K$1295, annual_details_by_tech!$A$2:$A$1295, "HECO", annual_details_by_tech!$C$2:$C$1295, $F21, annual_details_by_tech!$D$2:$D$1295, $D21, annual_details_by_tech!$B$2:$B$1295, "capital_outlay")</f>
        <v>0</v>
      </c>
      <c r="P21" s="32">
        <f>SUMIFS(annual_details_by_tech!L$2:L$1295, annual_details_by_tech!$A$2:$A$1295, "HECO", annual_details_by_tech!$C$2:$C$1295, $F21, annual_details_by_tech!$D$2:$D$1295, $D21, annual_details_by_tech!$B$2:$B$1295, "capital_outlay")</f>
        <v>0</v>
      </c>
      <c r="Q21" s="32">
        <f>SUMIFS(annual_details_by_tech!M$2:M$1295, annual_details_by_tech!$A$2:$A$1295, "HECO", annual_details_by_tech!$C$2:$C$1295, $F21, annual_details_by_tech!$D$2:$D$1295, $D21, annual_details_by_tech!$B$2:$B$1295, "capital_outlay")</f>
        <v>0</v>
      </c>
      <c r="R21" s="32">
        <f>SUMIFS(annual_details_by_tech!N$2:N$1295, annual_details_by_tech!$A$2:$A$1295, "HECO", annual_details_by_tech!$C$2:$C$1295, $F21, annual_details_by_tech!$D$2:$D$1295, $D21, annual_details_by_tech!$B$2:$B$1295, "capital_outlay")</f>
        <v>0</v>
      </c>
      <c r="S21" s="32">
        <f>SUMIFS(annual_details_by_tech!O$2:O$1295, annual_details_by_tech!$A$2:$A$1295, "HECO", annual_details_by_tech!$C$2:$C$1295, $F21, annual_details_by_tech!$D$2:$D$1295, $D21, annual_details_by_tech!$B$2:$B$1295, "capital_outlay")</f>
        <v>0</v>
      </c>
      <c r="T21" s="32">
        <f>SUMIFS(annual_details_by_tech!P$2:P$1295, annual_details_by_tech!$A$2:$A$1295, "HECO", annual_details_by_tech!$C$2:$C$1295, $F21, annual_details_by_tech!$D$2:$D$1295, $D21, annual_details_by_tech!$B$2:$B$1295, "capital_outlay")</f>
        <v>0</v>
      </c>
      <c r="U21" s="32">
        <f>SUMIFS(annual_details_by_tech!Q$2:Q$1295, annual_details_by_tech!$A$2:$A$1295, "HECO", annual_details_by_tech!$C$2:$C$1295, $F21, annual_details_by_tech!$D$2:$D$1295, $D21, annual_details_by_tech!$B$2:$B$1295, "capital_outlay")</f>
        <v>0</v>
      </c>
      <c r="V21" s="32">
        <f>SUMIFS(annual_details_by_tech!R$2:R$1295, annual_details_by_tech!$A$2:$A$1295, "HECO", annual_details_by_tech!$C$2:$C$1295, $F21, annual_details_by_tech!$D$2:$D$1295, $D21, annual_details_by_tech!$B$2:$B$1295, "capital_outlay")</f>
        <v>0</v>
      </c>
      <c r="W21" s="32">
        <f>SUMIFS(annual_details_by_tech!S$2:S$1295, annual_details_by_tech!$A$2:$A$1295, "HECO", annual_details_by_tech!$C$2:$C$1295, $F21, annual_details_by_tech!$D$2:$D$1295, $D21, annual_details_by_tech!$B$2:$B$1295, "capital_outlay")</f>
        <v>0</v>
      </c>
      <c r="X21" s="32">
        <f>SUMIFS(annual_details_by_tech!T$2:T$1295, annual_details_by_tech!$A$2:$A$1295, "HECO", annual_details_by_tech!$C$2:$C$1295, $F21, annual_details_by_tech!$D$2:$D$1295, $D21, annual_details_by_tech!$B$2:$B$1295, "capital_outlay")</f>
        <v>0</v>
      </c>
      <c r="Y21" s="32">
        <f>SUMIFS(annual_details_by_tech!U$2:U$1295, annual_details_by_tech!$A$2:$A$1295, "HECO", annual_details_by_tech!$C$2:$C$1295, $F21, annual_details_by_tech!$D$2:$D$1295, $D21, annual_details_by_tech!$B$2:$B$1295, "capital_outlay")</f>
        <v>0</v>
      </c>
      <c r="Z21" s="32">
        <f>SUMIFS(annual_details_by_tech!V$2:V$1295, annual_details_by_tech!$A$2:$A$1295, "HECO", annual_details_by_tech!$C$2:$C$1295, $F21, annual_details_by_tech!$D$2:$D$1295, $D21, annual_details_by_tech!$B$2:$B$1295, "capital_outlay")</f>
        <v>0</v>
      </c>
      <c r="AA21" s="32">
        <f>SUMIFS(annual_details_by_tech!W$2:W$1295, annual_details_by_tech!$A$2:$A$1295, "HECO", annual_details_by_tech!$C$2:$C$1295, $F21, annual_details_by_tech!$D$2:$D$1295, $D21, annual_details_by_tech!$B$2:$B$1295, "capital_outlay")</f>
        <v>0</v>
      </c>
      <c r="AB21" s="32">
        <f>SUMIFS(annual_details_by_tech!X$2:X$1295, annual_details_by_tech!$A$2:$A$1295, "HECO", annual_details_by_tech!$C$2:$C$1295, $F21, annual_details_by_tech!$D$2:$D$1295, $D21, annual_details_by_tech!$B$2:$B$1295, "capital_outlay")</f>
        <v>0</v>
      </c>
      <c r="AC21" s="32">
        <f>SUMIFS(annual_details_by_tech!Y$2:Y$1295, annual_details_by_tech!$A$2:$A$1295, "HECO", annual_details_by_tech!$C$2:$C$1295, $F21, annual_details_by_tech!$D$2:$D$1295, $D21, annual_details_by_tech!$B$2:$B$1295, "capital_outlay")</f>
        <v>0</v>
      </c>
      <c r="AD21" s="32">
        <f>SUMIFS(annual_details_by_tech!Z$2:Z$1295, annual_details_by_tech!$A$2:$A$1295, "HECO", annual_details_by_tech!$C$2:$C$1295, $F21, annual_details_by_tech!$D$2:$D$1295, $D21, annual_details_by_tech!$B$2:$B$1295, "capital_outlay")</f>
        <v>0</v>
      </c>
      <c r="AE21" s="32">
        <f>SUMIFS(annual_details_by_tech!AA$2:AA$1295, annual_details_by_tech!$A$2:$A$1295, "HECO", annual_details_by_tech!$C$2:$C$1295, $F21, annual_details_by_tech!$D$2:$D$1295, $D21, annual_details_by_tech!$B$2:$B$1295, "capital_outlay")</f>
        <v>0</v>
      </c>
      <c r="AF21" s="32">
        <f>SUMIFS(annual_details_by_tech!AB$2:AB$1295, annual_details_by_tech!$A$2:$A$1295, "HECO", annual_details_by_tech!$C$2:$C$1295, $F21, annual_details_by_tech!$D$2:$D$1295, $D21, annual_details_by_tech!$B$2:$B$1295, "capital_outlay")</f>
        <v>0</v>
      </c>
      <c r="AG21" s="32">
        <f>SUMIFS(annual_details_by_tech!AC$2:AC$1295, annual_details_by_tech!$A$2:$A$1295, "HECO", annual_details_by_tech!$C$2:$C$1295, $F21, annual_details_by_tech!$D$2:$D$1295, $D21, annual_details_by_tech!$B$2:$B$1295, "capital_outlay")</f>
        <v>0</v>
      </c>
      <c r="AH21" s="32">
        <f>SUMIFS(annual_details_by_tech!AD$2:AD$1295, annual_details_by_tech!$A$2:$A$1295, "HECO", annual_details_by_tech!$C$2:$C$1295, $F21, annual_details_by_tech!$D$2:$D$1295, $D21, annual_details_by_tech!$B$2:$B$1295, "capital_outlay")</f>
        <v>0</v>
      </c>
      <c r="AI21" s="32">
        <f>SUMIFS(annual_details_by_tech!AE$2:AE$1295, annual_details_by_tech!$A$2:$A$1295, "HECO", annual_details_by_tech!$C$2:$C$1295, $F21, annual_details_by_tech!$D$2:$D$1295, $D21, annual_details_by_tech!$B$2:$B$1295, "capital_outlay")</f>
        <v>0</v>
      </c>
    </row>
    <row r="22" spans="1:35" s="9" customFormat="1" x14ac:dyDescent="0.2">
      <c r="A22" s="17"/>
      <c r="B22" s="6"/>
      <c r="C22" s="6"/>
      <c r="D22" s="31">
        <f>IF(AND(annual_details_by_tech!$A14="HECO",annual_details_by_tech!$B14=annual_details_by_tech!$B$2), annual_details_by_tech!$D14, "-
")</f>
        <v>1959</v>
      </c>
      <c r="E22" s="17"/>
      <c r="F22" s="31" t="str">
        <f>IF(AND(annual_details_by_tech!$A14="HECO",annual_details_by_tech!$B14=annual_details_by_tech!$B$2), annual_details_by_tech!$C14, "-
")</f>
        <v>Waiau_5</v>
      </c>
      <c r="G22" s="32"/>
      <c r="H22" s="32"/>
      <c r="I22" s="32"/>
      <c r="J22" s="32">
        <f>SUMIFS(annual_details_by_tech!F$2:F$1295, annual_details_by_tech!$A$2:$A$1295, "HECO", annual_details_by_tech!$C$2:$C$1295, $F22, annual_details_by_tech!$D$2:$D$1295, $D22, annual_details_by_tech!$B$2:$B$1295, "capital_outlay")</f>
        <v>0</v>
      </c>
      <c r="K22" s="32">
        <f>SUMIFS(annual_details_by_tech!G$2:G$1295, annual_details_by_tech!$A$2:$A$1295, "HECO", annual_details_by_tech!$C$2:$C$1295, $F22, annual_details_by_tech!$D$2:$D$1295, $D22, annual_details_by_tech!$B$2:$B$1295, "capital_outlay")</f>
        <v>0</v>
      </c>
      <c r="L22" s="32">
        <f>SUMIFS(annual_details_by_tech!H$2:H$1295, annual_details_by_tech!$A$2:$A$1295, "HECO", annual_details_by_tech!$C$2:$C$1295, $F22, annual_details_by_tech!$D$2:$D$1295, $D22, annual_details_by_tech!$B$2:$B$1295, "capital_outlay")</f>
        <v>0</v>
      </c>
      <c r="M22" s="32">
        <f>SUMIFS(annual_details_by_tech!I$2:I$1295, annual_details_by_tech!$A$2:$A$1295, "HECO", annual_details_by_tech!$C$2:$C$1295, $F22, annual_details_by_tech!$D$2:$D$1295, $D22, annual_details_by_tech!$B$2:$B$1295, "capital_outlay")</f>
        <v>0</v>
      </c>
      <c r="N22" s="32">
        <f>SUMIFS(annual_details_by_tech!J$2:J$1295, annual_details_by_tech!$A$2:$A$1295, "HECO", annual_details_by_tech!$C$2:$C$1295, $F22, annual_details_by_tech!$D$2:$D$1295, $D22, annual_details_by_tech!$B$2:$B$1295, "capital_outlay")</f>
        <v>0</v>
      </c>
      <c r="O22" s="32">
        <f>SUMIFS(annual_details_by_tech!K$2:K$1295, annual_details_by_tech!$A$2:$A$1295, "HECO", annual_details_by_tech!$C$2:$C$1295, $F22, annual_details_by_tech!$D$2:$D$1295, $D22, annual_details_by_tech!$B$2:$B$1295, "capital_outlay")</f>
        <v>0</v>
      </c>
      <c r="P22" s="32">
        <f>SUMIFS(annual_details_by_tech!L$2:L$1295, annual_details_by_tech!$A$2:$A$1295, "HECO", annual_details_by_tech!$C$2:$C$1295, $F22, annual_details_by_tech!$D$2:$D$1295, $D22, annual_details_by_tech!$B$2:$B$1295, "capital_outlay")</f>
        <v>0</v>
      </c>
      <c r="Q22" s="32">
        <f>SUMIFS(annual_details_by_tech!M$2:M$1295, annual_details_by_tech!$A$2:$A$1295, "HECO", annual_details_by_tech!$C$2:$C$1295, $F22, annual_details_by_tech!$D$2:$D$1295, $D22, annual_details_by_tech!$B$2:$B$1295, "capital_outlay")</f>
        <v>0</v>
      </c>
      <c r="R22" s="32">
        <f>SUMIFS(annual_details_by_tech!N$2:N$1295, annual_details_by_tech!$A$2:$A$1295, "HECO", annual_details_by_tech!$C$2:$C$1295, $F22, annual_details_by_tech!$D$2:$D$1295, $D22, annual_details_by_tech!$B$2:$B$1295, "capital_outlay")</f>
        <v>0</v>
      </c>
      <c r="S22" s="32">
        <f>SUMIFS(annual_details_by_tech!O$2:O$1295, annual_details_by_tech!$A$2:$A$1295, "HECO", annual_details_by_tech!$C$2:$C$1295, $F22, annual_details_by_tech!$D$2:$D$1295, $D22, annual_details_by_tech!$B$2:$B$1295, "capital_outlay")</f>
        <v>0</v>
      </c>
      <c r="T22" s="32">
        <f>SUMIFS(annual_details_by_tech!P$2:P$1295, annual_details_by_tech!$A$2:$A$1295, "HECO", annual_details_by_tech!$C$2:$C$1295, $F22, annual_details_by_tech!$D$2:$D$1295, $D22, annual_details_by_tech!$B$2:$B$1295, "capital_outlay")</f>
        <v>0</v>
      </c>
      <c r="U22" s="32">
        <f>SUMIFS(annual_details_by_tech!Q$2:Q$1295, annual_details_by_tech!$A$2:$A$1295, "HECO", annual_details_by_tech!$C$2:$C$1295, $F22, annual_details_by_tech!$D$2:$D$1295, $D22, annual_details_by_tech!$B$2:$B$1295, "capital_outlay")</f>
        <v>0</v>
      </c>
      <c r="V22" s="32">
        <f>SUMIFS(annual_details_by_tech!R$2:R$1295, annual_details_by_tech!$A$2:$A$1295, "HECO", annual_details_by_tech!$C$2:$C$1295, $F22, annual_details_by_tech!$D$2:$D$1295, $D22, annual_details_by_tech!$B$2:$B$1295, "capital_outlay")</f>
        <v>0</v>
      </c>
      <c r="W22" s="32">
        <f>SUMIFS(annual_details_by_tech!S$2:S$1295, annual_details_by_tech!$A$2:$A$1295, "HECO", annual_details_by_tech!$C$2:$C$1295, $F22, annual_details_by_tech!$D$2:$D$1295, $D22, annual_details_by_tech!$B$2:$B$1295, "capital_outlay")</f>
        <v>0</v>
      </c>
      <c r="X22" s="32">
        <f>SUMIFS(annual_details_by_tech!T$2:T$1295, annual_details_by_tech!$A$2:$A$1295, "HECO", annual_details_by_tech!$C$2:$C$1295, $F22, annual_details_by_tech!$D$2:$D$1295, $D22, annual_details_by_tech!$B$2:$B$1295, "capital_outlay")</f>
        <v>0</v>
      </c>
      <c r="Y22" s="32">
        <f>SUMIFS(annual_details_by_tech!U$2:U$1295, annual_details_by_tech!$A$2:$A$1295, "HECO", annual_details_by_tech!$C$2:$C$1295, $F22, annual_details_by_tech!$D$2:$D$1295, $D22, annual_details_by_tech!$B$2:$B$1295, "capital_outlay")</f>
        <v>0</v>
      </c>
      <c r="Z22" s="32">
        <f>SUMIFS(annual_details_by_tech!V$2:V$1295, annual_details_by_tech!$A$2:$A$1295, "HECO", annual_details_by_tech!$C$2:$C$1295, $F22, annual_details_by_tech!$D$2:$D$1295, $D22, annual_details_by_tech!$B$2:$B$1295, "capital_outlay")</f>
        <v>0</v>
      </c>
      <c r="AA22" s="32">
        <f>SUMIFS(annual_details_by_tech!W$2:W$1295, annual_details_by_tech!$A$2:$A$1295, "HECO", annual_details_by_tech!$C$2:$C$1295, $F22, annual_details_by_tech!$D$2:$D$1295, $D22, annual_details_by_tech!$B$2:$B$1295, "capital_outlay")</f>
        <v>0</v>
      </c>
      <c r="AB22" s="32">
        <f>SUMIFS(annual_details_by_tech!X$2:X$1295, annual_details_by_tech!$A$2:$A$1295, "HECO", annual_details_by_tech!$C$2:$C$1295, $F22, annual_details_by_tech!$D$2:$D$1295, $D22, annual_details_by_tech!$B$2:$B$1295, "capital_outlay")</f>
        <v>0</v>
      </c>
      <c r="AC22" s="32">
        <f>SUMIFS(annual_details_by_tech!Y$2:Y$1295, annual_details_by_tech!$A$2:$A$1295, "HECO", annual_details_by_tech!$C$2:$C$1295, $F22, annual_details_by_tech!$D$2:$D$1295, $D22, annual_details_by_tech!$B$2:$B$1295, "capital_outlay")</f>
        <v>0</v>
      </c>
      <c r="AD22" s="32">
        <f>SUMIFS(annual_details_by_tech!Z$2:Z$1295, annual_details_by_tech!$A$2:$A$1295, "HECO", annual_details_by_tech!$C$2:$C$1295, $F22, annual_details_by_tech!$D$2:$D$1295, $D22, annual_details_by_tech!$B$2:$B$1295, "capital_outlay")</f>
        <v>0</v>
      </c>
      <c r="AE22" s="32">
        <f>SUMIFS(annual_details_by_tech!AA$2:AA$1295, annual_details_by_tech!$A$2:$A$1295, "HECO", annual_details_by_tech!$C$2:$C$1295, $F22, annual_details_by_tech!$D$2:$D$1295, $D22, annual_details_by_tech!$B$2:$B$1295, "capital_outlay")</f>
        <v>0</v>
      </c>
      <c r="AF22" s="32">
        <f>SUMIFS(annual_details_by_tech!AB$2:AB$1295, annual_details_by_tech!$A$2:$A$1295, "HECO", annual_details_by_tech!$C$2:$C$1295, $F22, annual_details_by_tech!$D$2:$D$1295, $D22, annual_details_by_tech!$B$2:$B$1295, "capital_outlay")</f>
        <v>0</v>
      </c>
      <c r="AG22" s="32">
        <f>SUMIFS(annual_details_by_tech!AC$2:AC$1295, annual_details_by_tech!$A$2:$A$1295, "HECO", annual_details_by_tech!$C$2:$C$1295, $F22, annual_details_by_tech!$D$2:$D$1295, $D22, annual_details_by_tech!$B$2:$B$1295, "capital_outlay")</f>
        <v>0</v>
      </c>
      <c r="AH22" s="32">
        <f>SUMIFS(annual_details_by_tech!AD$2:AD$1295, annual_details_by_tech!$A$2:$A$1295, "HECO", annual_details_by_tech!$C$2:$C$1295, $F22, annual_details_by_tech!$D$2:$D$1295, $D22, annual_details_by_tech!$B$2:$B$1295, "capital_outlay")</f>
        <v>0</v>
      </c>
      <c r="AI22" s="32">
        <f>SUMIFS(annual_details_by_tech!AE$2:AE$1295, annual_details_by_tech!$A$2:$A$1295, "HECO", annual_details_by_tech!$C$2:$C$1295, $F22, annual_details_by_tech!$D$2:$D$1295, $D22, annual_details_by_tech!$B$2:$B$1295, "capital_outlay")</f>
        <v>0</v>
      </c>
    </row>
    <row r="23" spans="1:35" s="9" customFormat="1" x14ac:dyDescent="0.2">
      <c r="A23" s="17"/>
      <c r="B23" s="6"/>
      <c r="C23" s="6"/>
      <c r="D23" s="31">
        <f>IF(AND(annual_details_by_tech!$A15="HECO",annual_details_by_tech!$B15=annual_details_by_tech!$B$2), annual_details_by_tech!$D15, "-
")</f>
        <v>1961</v>
      </c>
      <c r="E23" s="17"/>
      <c r="F23" s="31" t="str">
        <f>IF(AND(annual_details_by_tech!$A15="HECO",annual_details_by_tech!$B15=annual_details_by_tech!$B$2), annual_details_by_tech!$C15, "-
")</f>
        <v>Waiau_6</v>
      </c>
      <c r="G23" s="32"/>
      <c r="H23" s="32"/>
      <c r="I23" s="32"/>
      <c r="J23" s="32">
        <f>SUMIFS(annual_details_by_tech!F$2:F$1295, annual_details_by_tech!$A$2:$A$1295, "HECO", annual_details_by_tech!$C$2:$C$1295, $F23, annual_details_by_tech!$D$2:$D$1295, $D23, annual_details_by_tech!$B$2:$B$1295, "capital_outlay")</f>
        <v>0</v>
      </c>
      <c r="K23" s="32">
        <f>SUMIFS(annual_details_by_tech!G$2:G$1295, annual_details_by_tech!$A$2:$A$1295, "HECO", annual_details_by_tech!$C$2:$C$1295, $F23, annual_details_by_tech!$D$2:$D$1295, $D23, annual_details_by_tech!$B$2:$B$1295, "capital_outlay")</f>
        <v>0</v>
      </c>
      <c r="L23" s="32">
        <f>SUMIFS(annual_details_by_tech!H$2:H$1295, annual_details_by_tech!$A$2:$A$1295, "HECO", annual_details_by_tech!$C$2:$C$1295, $F23, annual_details_by_tech!$D$2:$D$1295, $D23, annual_details_by_tech!$B$2:$B$1295, "capital_outlay")</f>
        <v>0</v>
      </c>
      <c r="M23" s="32">
        <f>SUMIFS(annual_details_by_tech!I$2:I$1295, annual_details_by_tech!$A$2:$A$1295, "HECO", annual_details_by_tech!$C$2:$C$1295, $F23, annual_details_by_tech!$D$2:$D$1295, $D23, annual_details_by_tech!$B$2:$B$1295, "capital_outlay")</f>
        <v>0</v>
      </c>
      <c r="N23" s="32">
        <f>SUMIFS(annual_details_by_tech!J$2:J$1295, annual_details_by_tech!$A$2:$A$1295, "HECO", annual_details_by_tech!$C$2:$C$1295, $F23, annual_details_by_tech!$D$2:$D$1295, $D23, annual_details_by_tech!$B$2:$B$1295, "capital_outlay")</f>
        <v>0</v>
      </c>
      <c r="O23" s="32">
        <f>SUMIFS(annual_details_by_tech!K$2:K$1295, annual_details_by_tech!$A$2:$A$1295, "HECO", annual_details_by_tech!$C$2:$C$1295, $F23, annual_details_by_tech!$D$2:$D$1295, $D23, annual_details_by_tech!$B$2:$B$1295, "capital_outlay")</f>
        <v>0</v>
      </c>
      <c r="P23" s="32">
        <f>SUMIFS(annual_details_by_tech!L$2:L$1295, annual_details_by_tech!$A$2:$A$1295, "HECO", annual_details_by_tech!$C$2:$C$1295, $F23, annual_details_by_tech!$D$2:$D$1295, $D23, annual_details_by_tech!$B$2:$B$1295, "capital_outlay")</f>
        <v>0</v>
      </c>
      <c r="Q23" s="32">
        <f>SUMIFS(annual_details_by_tech!M$2:M$1295, annual_details_by_tech!$A$2:$A$1295, "HECO", annual_details_by_tech!$C$2:$C$1295, $F23, annual_details_by_tech!$D$2:$D$1295, $D23, annual_details_by_tech!$B$2:$B$1295, "capital_outlay")</f>
        <v>0</v>
      </c>
      <c r="R23" s="32">
        <f>SUMIFS(annual_details_by_tech!N$2:N$1295, annual_details_by_tech!$A$2:$A$1295, "HECO", annual_details_by_tech!$C$2:$C$1295, $F23, annual_details_by_tech!$D$2:$D$1295, $D23, annual_details_by_tech!$B$2:$B$1295, "capital_outlay")</f>
        <v>0</v>
      </c>
      <c r="S23" s="32">
        <f>SUMIFS(annual_details_by_tech!O$2:O$1295, annual_details_by_tech!$A$2:$A$1295, "HECO", annual_details_by_tech!$C$2:$C$1295, $F23, annual_details_by_tech!$D$2:$D$1295, $D23, annual_details_by_tech!$B$2:$B$1295, "capital_outlay")</f>
        <v>0</v>
      </c>
      <c r="T23" s="32">
        <f>SUMIFS(annual_details_by_tech!P$2:P$1295, annual_details_by_tech!$A$2:$A$1295, "HECO", annual_details_by_tech!$C$2:$C$1295, $F23, annual_details_by_tech!$D$2:$D$1295, $D23, annual_details_by_tech!$B$2:$B$1295, "capital_outlay")</f>
        <v>0</v>
      </c>
      <c r="U23" s="32">
        <f>SUMIFS(annual_details_by_tech!Q$2:Q$1295, annual_details_by_tech!$A$2:$A$1295, "HECO", annual_details_by_tech!$C$2:$C$1295, $F23, annual_details_by_tech!$D$2:$D$1295, $D23, annual_details_by_tech!$B$2:$B$1295, "capital_outlay")</f>
        <v>0</v>
      </c>
      <c r="V23" s="32">
        <f>SUMIFS(annual_details_by_tech!R$2:R$1295, annual_details_by_tech!$A$2:$A$1295, "HECO", annual_details_by_tech!$C$2:$C$1295, $F23, annual_details_by_tech!$D$2:$D$1295, $D23, annual_details_by_tech!$B$2:$B$1295, "capital_outlay")</f>
        <v>0</v>
      </c>
      <c r="W23" s="32">
        <f>SUMIFS(annual_details_by_tech!S$2:S$1295, annual_details_by_tech!$A$2:$A$1295, "HECO", annual_details_by_tech!$C$2:$C$1295, $F23, annual_details_by_tech!$D$2:$D$1295, $D23, annual_details_by_tech!$B$2:$B$1295, "capital_outlay")</f>
        <v>0</v>
      </c>
      <c r="X23" s="32">
        <f>SUMIFS(annual_details_by_tech!T$2:T$1295, annual_details_by_tech!$A$2:$A$1295, "HECO", annual_details_by_tech!$C$2:$C$1295, $F23, annual_details_by_tech!$D$2:$D$1295, $D23, annual_details_by_tech!$B$2:$B$1295, "capital_outlay")</f>
        <v>0</v>
      </c>
      <c r="Y23" s="32">
        <f>SUMIFS(annual_details_by_tech!U$2:U$1295, annual_details_by_tech!$A$2:$A$1295, "HECO", annual_details_by_tech!$C$2:$C$1295, $F23, annual_details_by_tech!$D$2:$D$1295, $D23, annual_details_by_tech!$B$2:$B$1295, "capital_outlay")</f>
        <v>0</v>
      </c>
      <c r="Z23" s="32">
        <f>SUMIFS(annual_details_by_tech!V$2:V$1295, annual_details_by_tech!$A$2:$A$1295, "HECO", annual_details_by_tech!$C$2:$C$1295, $F23, annual_details_by_tech!$D$2:$D$1295, $D23, annual_details_by_tech!$B$2:$B$1295, "capital_outlay")</f>
        <v>0</v>
      </c>
      <c r="AA23" s="32">
        <f>SUMIFS(annual_details_by_tech!W$2:W$1295, annual_details_by_tech!$A$2:$A$1295, "HECO", annual_details_by_tech!$C$2:$C$1295, $F23, annual_details_by_tech!$D$2:$D$1295, $D23, annual_details_by_tech!$B$2:$B$1295, "capital_outlay")</f>
        <v>0</v>
      </c>
      <c r="AB23" s="32">
        <f>SUMIFS(annual_details_by_tech!X$2:X$1295, annual_details_by_tech!$A$2:$A$1295, "HECO", annual_details_by_tech!$C$2:$C$1295, $F23, annual_details_by_tech!$D$2:$D$1295, $D23, annual_details_by_tech!$B$2:$B$1295, "capital_outlay")</f>
        <v>0</v>
      </c>
      <c r="AC23" s="32">
        <f>SUMIFS(annual_details_by_tech!Y$2:Y$1295, annual_details_by_tech!$A$2:$A$1295, "HECO", annual_details_by_tech!$C$2:$C$1295, $F23, annual_details_by_tech!$D$2:$D$1295, $D23, annual_details_by_tech!$B$2:$B$1295, "capital_outlay")</f>
        <v>0</v>
      </c>
      <c r="AD23" s="32">
        <f>SUMIFS(annual_details_by_tech!Z$2:Z$1295, annual_details_by_tech!$A$2:$A$1295, "HECO", annual_details_by_tech!$C$2:$C$1295, $F23, annual_details_by_tech!$D$2:$D$1295, $D23, annual_details_by_tech!$B$2:$B$1295, "capital_outlay")</f>
        <v>0</v>
      </c>
      <c r="AE23" s="32">
        <f>SUMIFS(annual_details_by_tech!AA$2:AA$1295, annual_details_by_tech!$A$2:$A$1295, "HECO", annual_details_by_tech!$C$2:$C$1295, $F23, annual_details_by_tech!$D$2:$D$1295, $D23, annual_details_by_tech!$B$2:$B$1295, "capital_outlay")</f>
        <v>0</v>
      </c>
      <c r="AF23" s="32">
        <f>SUMIFS(annual_details_by_tech!AB$2:AB$1295, annual_details_by_tech!$A$2:$A$1295, "HECO", annual_details_by_tech!$C$2:$C$1295, $F23, annual_details_by_tech!$D$2:$D$1295, $D23, annual_details_by_tech!$B$2:$B$1295, "capital_outlay")</f>
        <v>0</v>
      </c>
      <c r="AG23" s="32">
        <f>SUMIFS(annual_details_by_tech!AC$2:AC$1295, annual_details_by_tech!$A$2:$A$1295, "HECO", annual_details_by_tech!$C$2:$C$1295, $F23, annual_details_by_tech!$D$2:$D$1295, $D23, annual_details_by_tech!$B$2:$B$1295, "capital_outlay")</f>
        <v>0</v>
      </c>
      <c r="AH23" s="32">
        <f>SUMIFS(annual_details_by_tech!AD$2:AD$1295, annual_details_by_tech!$A$2:$A$1295, "HECO", annual_details_by_tech!$C$2:$C$1295, $F23, annual_details_by_tech!$D$2:$D$1295, $D23, annual_details_by_tech!$B$2:$B$1295, "capital_outlay")</f>
        <v>0</v>
      </c>
      <c r="AI23" s="32">
        <f>SUMIFS(annual_details_by_tech!AE$2:AE$1295, annual_details_by_tech!$A$2:$A$1295, "HECO", annual_details_by_tech!$C$2:$C$1295, $F23, annual_details_by_tech!$D$2:$D$1295, $D23, annual_details_by_tech!$B$2:$B$1295, "capital_outlay")</f>
        <v>0</v>
      </c>
    </row>
    <row r="24" spans="1:35" s="9" customFormat="1" x14ac:dyDescent="0.2">
      <c r="A24" s="17"/>
      <c r="B24" s="6"/>
      <c r="C24" s="6"/>
      <c r="D24" s="31">
        <f>IF(AND(annual_details_by_tech!$A16="HECO",annual_details_by_tech!$B16=annual_details_by_tech!$B$2), annual_details_by_tech!$D16, "-
")</f>
        <v>1966</v>
      </c>
      <c r="E24" s="17"/>
      <c r="F24" s="31" t="str">
        <f>IF(AND(annual_details_by_tech!$A16="HECO",annual_details_by_tech!$B16=annual_details_by_tech!$B$2), annual_details_by_tech!$C16, "-
")</f>
        <v>Waiau_7</v>
      </c>
      <c r="G24" s="32"/>
      <c r="H24" s="32"/>
      <c r="I24" s="32"/>
      <c r="J24" s="32">
        <f>SUMIFS(annual_details_by_tech!F$2:F$1295, annual_details_by_tech!$A$2:$A$1295, "HECO", annual_details_by_tech!$C$2:$C$1295, $F24, annual_details_by_tech!$D$2:$D$1295, $D24, annual_details_by_tech!$B$2:$B$1295, "capital_outlay")</f>
        <v>0</v>
      </c>
      <c r="K24" s="32">
        <f>SUMIFS(annual_details_by_tech!G$2:G$1295, annual_details_by_tech!$A$2:$A$1295, "HECO", annual_details_by_tech!$C$2:$C$1295, $F24, annual_details_by_tech!$D$2:$D$1295, $D24, annual_details_by_tech!$B$2:$B$1295, "capital_outlay")</f>
        <v>0</v>
      </c>
      <c r="L24" s="32">
        <f>SUMIFS(annual_details_by_tech!H$2:H$1295, annual_details_by_tech!$A$2:$A$1295, "HECO", annual_details_by_tech!$C$2:$C$1295, $F24, annual_details_by_tech!$D$2:$D$1295, $D24, annual_details_by_tech!$B$2:$B$1295, "capital_outlay")</f>
        <v>0</v>
      </c>
      <c r="M24" s="32">
        <f>SUMIFS(annual_details_by_tech!I$2:I$1295, annual_details_by_tech!$A$2:$A$1295, "HECO", annual_details_by_tech!$C$2:$C$1295, $F24, annual_details_by_tech!$D$2:$D$1295, $D24, annual_details_by_tech!$B$2:$B$1295, "capital_outlay")</f>
        <v>0</v>
      </c>
      <c r="N24" s="32">
        <f>SUMIFS(annual_details_by_tech!J$2:J$1295, annual_details_by_tech!$A$2:$A$1295, "HECO", annual_details_by_tech!$C$2:$C$1295, $F24, annual_details_by_tech!$D$2:$D$1295, $D24, annual_details_by_tech!$B$2:$B$1295, "capital_outlay")</f>
        <v>0</v>
      </c>
      <c r="O24" s="32">
        <f>SUMIFS(annual_details_by_tech!K$2:K$1295, annual_details_by_tech!$A$2:$A$1295, "HECO", annual_details_by_tech!$C$2:$C$1295, $F24, annual_details_by_tech!$D$2:$D$1295, $D24, annual_details_by_tech!$B$2:$B$1295, "capital_outlay")</f>
        <v>0</v>
      </c>
      <c r="P24" s="32">
        <f>SUMIFS(annual_details_by_tech!L$2:L$1295, annual_details_by_tech!$A$2:$A$1295, "HECO", annual_details_by_tech!$C$2:$C$1295, $F24, annual_details_by_tech!$D$2:$D$1295, $D24, annual_details_by_tech!$B$2:$B$1295, "capital_outlay")</f>
        <v>0</v>
      </c>
      <c r="Q24" s="32">
        <f>SUMIFS(annual_details_by_tech!M$2:M$1295, annual_details_by_tech!$A$2:$A$1295, "HECO", annual_details_by_tech!$C$2:$C$1295, $F24, annual_details_by_tech!$D$2:$D$1295, $D24, annual_details_by_tech!$B$2:$B$1295, "capital_outlay")</f>
        <v>0</v>
      </c>
      <c r="R24" s="32">
        <f>SUMIFS(annual_details_by_tech!N$2:N$1295, annual_details_by_tech!$A$2:$A$1295, "HECO", annual_details_by_tech!$C$2:$C$1295, $F24, annual_details_by_tech!$D$2:$D$1295, $D24, annual_details_by_tech!$B$2:$B$1295, "capital_outlay")</f>
        <v>0</v>
      </c>
      <c r="S24" s="32">
        <f>SUMIFS(annual_details_by_tech!O$2:O$1295, annual_details_by_tech!$A$2:$A$1295, "HECO", annual_details_by_tech!$C$2:$C$1295, $F24, annual_details_by_tech!$D$2:$D$1295, $D24, annual_details_by_tech!$B$2:$B$1295, "capital_outlay")</f>
        <v>0</v>
      </c>
      <c r="T24" s="32">
        <f>SUMIFS(annual_details_by_tech!P$2:P$1295, annual_details_by_tech!$A$2:$A$1295, "HECO", annual_details_by_tech!$C$2:$C$1295, $F24, annual_details_by_tech!$D$2:$D$1295, $D24, annual_details_by_tech!$B$2:$B$1295, "capital_outlay")</f>
        <v>0</v>
      </c>
      <c r="U24" s="32">
        <f>SUMIFS(annual_details_by_tech!Q$2:Q$1295, annual_details_by_tech!$A$2:$A$1295, "HECO", annual_details_by_tech!$C$2:$C$1295, $F24, annual_details_by_tech!$D$2:$D$1295, $D24, annual_details_by_tech!$B$2:$B$1295, "capital_outlay")</f>
        <v>0</v>
      </c>
      <c r="V24" s="32">
        <f>SUMIFS(annual_details_by_tech!R$2:R$1295, annual_details_by_tech!$A$2:$A$1295, "HECO", annual_details_by_tech!$C$2:$C$1295, $F24, annual_details_by_tech!$D$2:$D$1295, $D24, annual_details_by_tech!$B$2:$B$1295, "capital_outlay")</f>
        <v>0</v>
      </c>
      <c r="W24" s="32">
        <f>SUMIFS(annual_details_by_tech!S$2:S$1295, annual_details_by_tech!$A$2:$A$1295, "HECO", annual_details_by_tech!$C$2:$C$1295, $F24, annual_details_by_tech!$D$2:$D$1295, $D24, annual_details_by_tech!$B$2:$B$1295, "capital_outlay")</f>
        <v>0</v>
      </c>
      <c r="X24" s="32">
        <f>SUMIFS(annual_details_by_tech!T$2:T$1295, annual_details_by_tech!$A$2:$A$1295, "HECO", annual_details_by_tech!$C$2:$C$1295, $F24, annual_details_by_tech!$D$2:$D$1295, $D24, annual_details_by_tech!$B$2:$B$1295, "capital_outlay")</f>
        <v>0</v>
      </c>
      <c r="Y24" s="32">
        <f>SUMIFS(annual_details_by_tech!U$2:U$1295, annual_details_by_tech!$A$2:$A$1295, "HECO", annual_details_by_tech!$C$2:$C$1295, $F24, annual_details_by_tech!$D$2:$D$1295, $D24, annual_details_by_tech!$B$2:$B$1295, "capital_outlay")</f>
        <v>0</v>
      </c>
      <c r="Z24" s="32">
        <f>SUMIFS(annual_details_by_tech!V$2:V$1295, annual_details_by_tech!$A$2:$A$1295, "HECO", annual_details_by_tech!$C$2:$C$1295, $F24, annual_details_by_tech!$D$2:$D$1295, $D24, annual_details_by_tech!$B$2:$B$1295, "capital_outlay")</f>
        <v>0</v>
      </c>
      <c r="AA24" s="32">
        <f>SUMIFS(annual_details_by_tech!W$2:W$1295, annual_details_by_tech!$A$2:$A$1295, "HECO", annual_details_by_tech!$C$2:$C$1295, $F24, annual_details_by_tech!$D$2:$D$1295, $D24, annual_details_by_tech!$B$2:$B$1295, "capital_outlay")</f>
        <v>0</v>
      </c>
      <c r="AB24" s="32">
        <f>SUMIFS(annual_details_by_tech!X$2:X$1295, annual_details_by_tech!$A$2:$A$1295, "HECO", annual_details_by_tech!$C$2:$C$1295, $F24, annual_details_by_tech!$D$2:$D$1295, $D24, annual_details_by_tech!$B$2:$B$1295, "capital_outlay")</f>
        <v>0</v>
      </c>
      <c r="AC24" s="32">
        <f>SUMIFS(annual_details_by_tech!Y$2:Y$1295, annual_details_by_tech!$A$2:$A$1295, "HECO", annual_details_by_tech!$C$2:$C$1295, $F24, annual_details_by_tech!$D$2:$D$1295, $D24, annual_details_by_tech!$B$2:$B$1295, "capital_outlay")</f>
        <v>0</v>
      </c>
      <c r="AD24" s="32">
        <f>SUMIFS(annual_details_by_tech!Z$2:Z$1295, annual_details_by_tech!$A$2:$A$1295, "HECO", annual_details_by_tech!$C$2:$C$1295, $F24, annual_details_by_tech!$D$2:$D$1295, $D24, annual_details_by_tech!$B$2:$B$1295, "capital_outlay")</f>
        <v>0</v>
      </c>
      <c r="AE24" s="32">
        <f>SUMIFS(annual_details_by_tech!AA$2:AA$1295, annual_details_by_tech!$A$2:$A$1295, "HECO", annual_details_by_tech!$C$2:$C$1295, $F24, annual_details_by_tech!$D$2:$D$1295, $D24, annual_details_by_tech!$B$2:$B$1295, "capital_outlay")</f>
        <v>0</v>
      </c>
      <c r="AF24" s="32">
        <f>SUMIFS(annual_details_by_tech!AB$2:AB$1295, annual_details_by_tech!$A$2:$A$1295, "HECO", annual_details_by_tech!$C$2:$C$1295, $F24, annual_details_by_tech!$D$2:$D$1295, $D24, annual_details_by_tech!$B$2:$B$1295, "capital_outlay")</f>
        <v>0</v>
      </c>
      <c r="AG24" s="32">
        <f>SUMIFS(annual_details_by_tech!AC$2:AC$1295, annual_details_by_tech!$A$2:$A$1295, "HECO", annual_details_by_tech!$C$2:$C$1295, $F24, annual_details_by_tech!$D$2:$D$1295, $D24, annual_details_by_tech!$B$2:$B$1295, "capital_outlay")</f>
        <v>0</v>
      </c>
      <c r="AH24" s="32">
        <f>SUMIFS(annual_details_by_tech!AD$2:AD$1295, annual_details_by_tech!$A$2:$A$1295, "HECO", annual_details_by_tech!$C$2:$C$1295, $F24, annual_details_by_tech!$D$2:$D$1295, $D24, annual_details_by_tech!$B$2:$B$1295, "capital_outlay")</f>
        <v>0</v>
      </c>
      <c r="AI24" s="32">
        <f>SUMIFS(annual_details_by_tech!AE$2:AE$1295, annual_details_by_tech!$A$2:$A$1295, "HECO", annual_details_by_tech!$C$2:$C$1295, $F24, annual_details_by_tech!$D$2:$D$1295, $D24, annual_details_by_tech!$B$2:$B$1295, "capital_outlay")</f>
        <v>0</v>
      </c>
    </row>
    <row r="25" spans="1:35" s="9" customFormat="1" x14ac:dyDescent="0.2">
      <c r="A25" s="17"/>
      <c r="B25" s="6"/>
      <c r="C25" s="6"/>
      <c r="D25" s="31">
        <f>IF(AND(annual_details_by_tech!$A17="HECO",annual_details_by_tech!$B17=annual_details_by_tech!$B$2), annual_details_by_tech!$D17, "-
")</f>
        <v>1968</v>
      </c>
      <c r="E25" s="17"/>
      <c r="F25" s="31" t="str">
        <f>IF(AND(annual_details_by_tech!$A17="HECO",annual_details_by_tech!$B17=annual_details_by_tech!$B$2), annual_details_by_tech!$C17, "-
")</f>
        <v>Waiau_8</v>
      </c>
      <c r="G25" s="32"/>
      <c r="H25" s="32"/>
      <c r="I25" s="32"/>
      <c r="J25" s="32">
        <f>SUMIFS(annual_details_by_tech!F$2:F$1295, annual_details_by_tech!$A$2:$A$1295, "HECO", annual_details_by_tech!$C$2:$C$1295, $F25, annual_details_by_tech!$D$2:$D$1295, $D25, annual_details_by_tech!$B$2:$B$1295, "capital_outlay")</f>
        <v>0</v>
      </c>
      <c r="K25" s="32">
        <f>SUMIFS(annual_details_by_tech!G$2:G$1295, annual_details_by_tech!$A$2:$A$1295, "HECO", annual_details_by_tech!$C$2:$C$1295, $F25, annual_details_by_tech!$D$2:$D$1295, $D25, annual_details_by_tech!$B$2:$B$1295, "capital_outlay")</f>
        <v>0</v>
      </c>
      <c r="L25" s="32">
        <f>SUMIFS(annual_details_by_tech!H$2:H$1295, annual_details_by_tech!$A$2:$A$1295, "HECO", annual_details_by_tech!$C$2:$C$1295, $F25, annual_details_by_tech!$D$2:$D$1295, $D25, annual_details_by_tech!$B$2:$B$1295, "capital_outlay")</f>
        <v>0</v>
      </c>
      <c r="M25" s="32">
        <f>SUMIFS(annual_details_by_tech!I$2:I$1295, annual_details_by_tech!$A$2:$A$1295, "HECO", annual_details_by_tech!$C$2:$C$1295, $F25, annual_details_by_tech!$D$2:$D$1295, $D25, annual_details_by_tech!$B$2:$B$1295, "capital_outlay")</f>
        <v>0</v>
      </c>
      <c r="N25" s="32">
        <f>SUMIFS(annual_details_by_tech!J$2:J$1295, annual_details_by_tech!$A$2:$A$1295, "HECO", annual_details_by_tech!$C$2:$C$1295, $F25, annual_details_by_tech!$D$2:$D$1295, $D25, annual_details_by_tech!$B$2:$B$1295, "capital_outlay")</f>
        <v>0</v>
      </c>
      <c r="O25" s="32">
        <f>SUMIFS(annual_details_by_tech!K$2:K$1295, annual_details_by_tech!$A$2:$A$1295, "HECO", annual_details_by_tech!$C$2:$C$1295, $F25, annual_details_by_tech!$D$2:$D$1295, $D25, annual_details_by_tech!$B$2:$B$1295, "capital_outlay")</f>
        <v>0</v>
      </c>
      <c r="P25" s="32">
        <f>SUMIFS(annual_details_by_tech!L$2:L$1295, annual_details_by_tech!$A$2:$A$1295, "HECO", annual_details_by_tech!$C$2:$C$1295, $F25, annual_details_by_tech!$D$2:$D$1295, $D25, annual_details_by_tech!$B$2:$B$1295, "capital_outlay")</f>
        <v>0</v>
      </c>
      <c r="Q25" s="32">
        <f>SUMIFS(annual_details_by_tech!M$2:M$1295, annual_details_by_tech!$A$2:$A$1295, "HECO", annual_details_by_tech!$C$2:$C$1295, $F25, annual_details_by_tech!$D$2:$D$1295, $D25, annual_details_by_tech!$B$2:$B$1295, "capital_outlay")</f>
        <v>0</v>
      </c>
      <c r="R25" s="32">
        <f>SUMIFS(annual_details_by_tech!N$2:N$1295, annual_details_by_tech!$A$2:$A$1295, "HECO", annual_details_by_tech!$C$2:$C$1295, $F25, annual_details_by_tech!$D$2:$D$1295, $D25, annual_details_by_tech!$B$2:$B$1295, "capital_outlay")</f>
        <v>0</v>
      </c>
      <c r="S25" s="32">
        <f>SUMIFS(annual_details_by_tech!O$2:O$1295, annual_details_by_tech!$A$2:$A$1295, "HECO", annual_details_by_tech!$C$2:$C$1295, $F25, annual_details_by_tech!$D$2:$D$1295, $D25, annual_details_by_tech!$B$2:$B$1295, "capital_outlay")</f>
        <v>0</v>
      </c>
      <c r="T25" s="32">
        <f>SUMIFS(annual_details_by_tech!P$2:P$1295, annual_details_by_tech!$A$2:$A$1295, "HECO", annual_details_by_tech!$C$2:$C$1295, $F25, annual_details_by_tech!$D$2:$D$1295, $D25, annual_details_by_tech!$B$2:$B$1295, "capital_outlay")</f>
        <v>0</v>
      </c>
      <c r="U25" s="32">
        <f>SUMIFS(annual_details_by_tech!Q$2:Q$1295, annual_details_by_tech!$A$2:$A$1295, "HECO", annual_details_by_tech!$C$2:$C$1295, $F25, annual_details_by_tech!$D$2:$D$1295, $D25, annual_details_by_tech!$B$2:$B$1295, "capital_outlay")</f>
        <v>0</v>
      </c>
      <c r="V25" s="32">
        <f>SUMIFS(annual_details_by_tech!R$2:R$1295, annual_details_by_tech!$A$2:$A$1295, "HECO", annual_details_by_tech!$C$2:$C$1295, $F25, annual_details_by_tech!$D$2:$D$1295, $D25, annual_details_by_tech!$B$2:$B$1295, "capital_outlay")</f>
        <v>0</v>
      </c>
      <c r="W25" s="32">
        <f>SUMIFS(annual_details_by_tech!S$2:S$1295, annual_details_by_tech!$A$2:$A$1295, "HECO", annual_details_by_tech!$C$2:$C$1295, $F25, annual_details_by_tech!$D$2:$D$1295, $D25, annual_details_by_tech!$B$2:$B$1295, "capital_outlay")</f>
        <v>0</v>
      </c>
      <c r="X25" s="32">
        <f>SUMIFS(annual_details_by_tech!T$2:T$1295, annual_details_by_tech!$A$2:$A$1295, "HECO", annual_details_by_tech!$C$2:$C$1295, $F25, annual_details_by_tech!$D$2:$D$1295, $D25, annual_details_by_tech!$B$2:$B$1295, "capital_outlay")</f>
        <v>0</v>
      </c>
      <c r="Y25" s="32">
        <f>SUMIFS(annual_details_by_tech!U$2:U$1295, annual_details_by_tech!$A$2:$A$1295, "HECO", annual_details_by_tech!$C$2:$C$1295, $F25, annual_details_by_tech!$D$2:$D$1295, $D25, annual_details_by_tech!$B$2:$B$1295, "capital_outlay")</f>
        <v>0</v>
      </c>
      <c r="Z25" s="32">
        <f>SUMIFS(annual_details_by_tech!V$2:V$1295, annual_details_by_tech!$A$2:$A$1295, "HECO", annual_details_by_tech!$C$2:$C$1295, $F25, annual_details_by_tech!$D$2:$D$1295, $D25, annual_details_by_tech!$B$2:$B$1295, "capital_outlay")</f>
        <v>0</v>
      </c>
      <c r="AA25" s="32">
        <f>SUMIFS(annual_details_by_tech!W$2:W$1295, annual_details_by_tech!$A$2:$A$1295, "HECO", annual_details_by_tech!$C$2:$C$1295, $F25, annual_details_by_tech!$D$2:$D$1295, $D25, annual_details_by_tech!$B$2:$B$1295, "capital_outlay")</f>
        <v>0</v>
      </c>
      <c r="AB25" s="32">
        <f>SUMIFS(annual_details_by_tech!X$2:X$1295, annual_details_by_tech!$A$2:$A$1295, "HECO", annual_details_by_tech!$C$2:$C$1295, $F25, annual_details_by_tech!$D$2:$D$1295, $D25, annual_details_by_tech!$B$2:$B$1295, "capital_outlay")</f>
        <v>0</v>
      </c>
      <c r="AC25" s="32">
        <f>SUMIFS(annual_details_by_tech!Y$2:Y$1295, annual_details_by_tech!$A$2:$A$1295, "HECO", annual_details_by_tech!$C$2:$C$1295, $F25, annual_details_by_tech!$D$2:$D$1295, $D25, annual_details_by_tech!$B$2:$B$1295, "capital_outlay")</f>
        <v>0</v>
      </c>
      <c r="AD25" s="32">
        <f>SUMIFS(annual_details_by_tech!Z$2:Z$1295, annual_details_by_tech!$A$2:$A$1295, "HECO", annual_details_by_tech!$C$2:$C$1295, $F25, annual_details_by_tech!$D$2:$D$1295, $D25, annual_details_by_tech!$B$2:$B$1295, "capital_outlay")</f>
        <v>0</v>
      </c>
      <c r="AE25" s="32">
        <f>SUMIFS(annual_details_by_tech!AA$2:AA$1295, annual_details_by_tech!$A$2:$A$1295, "HECO", annual_details_by_tech!$C$2:$C$1295, $F25, annual_details_by_tech!$D$2:$D$1295, $D25, annual_details_by_tech!$B$2:$B$1295, "capital_outlay")</f>
        <v>0</v>
      </c>
      <c r="AF25" s="32">
        <f>SUMIFS(annual_details_by_tech!AB$2:AB$1295, annual_details_by_tech!$A$2:$A$1295, "HECO", annual_details_by_tech!$C$2:$C$1295, $F25, annual_details_by_tech!$D$2:$D$1295, $D25, annual_details_by_tech!$B$2:$B$1295, "capital_outlay")</f>
        <v>0</v>
      </c>
      <c r="AG25" s="32">
        <f>SUMIFS(annual_details_by_tech!AC$2:AC$1295, annual_details_by_tech!$A$2:$A$1295, "HECO", annual_details_by_tech!$C$2:$C$1295, $F25, annual_details_by_tech!$D$2:$D$1295, $D25, annual_details_by_tech!$B$2:$B$1295, "capital_outlay")</f>
        <v>0</v>
      </c>
      <c r="AH25" s="32">
        <f>SUMIFS(annual_details_by_tech!AD$2:AD$1295, annual_details_by_tech!$A$2:$A$1295, "HECO", annual_details_by_tech!$C$2:$C$1295, $F25, annual_details_by_tech!$D$2:$D$1295, $D25, annual_details_by_tech!$B$2:$B$1295, "capital_outlay")</f>
        <v>0</v>
      </c>
      <c r="AI25" s="32">
        <f>SUMIFS(annual_details_by_tech!AE$2:AE$1295, annual_details_by_tech!$A$2:$A$1295, "HECO", annual_details_by_tech!$C$2:$C$1295, $F25, annual_details_by_tech!$D$2:$D$1295, $D25, annual_details_by_tech!$B$2:$B$1295, "capital_outlay")</f>
        <v>0</v>
      </c>
    </row>
    <row r="26" spans="1:35" s="9" customFormat="1" x14ac:dyDescent="0.2">
      <c r="A26" s="17"/>
      <c r="B26" s="6"/>
      <c r="C26" s="6"/>
      <c r="D26" s="31">
        <f>IF(AND(annual_details_by_tech!$A18="HECO",annual_details_by_tech!$B18=annual_details_by_tech!$B$2), annual_details_by_tech!$D18, "-
")</f>
        <v>1973</v>
      </c>
      <c r="E26" s="17"/>
      <c r="F26" s="31" t="str">
        <f>IF(AND(annual_details_by_tech!$A18="HECO",annual_details_by_tech!$B18=annual_details_by_tech!$B$2), annual_details_by_tech!$C18, "-
")</f>
        <v>Waiau_9</v>
      </c>
      <c r="G26" s="32"/>
      <c r="H26" s="32"/>
      <c r="I26" s="32"/>
      <c r="J26" s="32">
        <f>SUMIFS(annual_details_by_tech!F$2:F$1295, annual_details_by_tech!$A$2:$A$1295, "HECO", annual_details_by_tech!$C$2:$C$1295, $F26, annual_details_by_tech!$D$2:$D$1295, $D26, annual_details_by_tech!$B$2:$B$1295, "capital_outlay")</f>
        <v>0</v>
      </c>
      <c r="K26" s="32">
        <f>SUMIFS(annual_details_by_tech!G$2:G$1295, annual_details_by_tech!$A$2:$A$1295, "HECO", annual_details_by_tech!$C$2:$C$1295, $F26, annual_details_by_tech!$D$2:$D$1295, $D26, annual_details_by_tech!$B$2:$B$1295, "capital_outlay")</f>
        <v>0</v>
      </c>
      <c r="L26" s="32">
        <f>SUMIFS(annual_details_by_tech!H$2:H$1295, annual_details_by_tech!$A$2:$A$1295, "HECO", annual_details_by_tech!$C$2:$C$1295, $F26, annual_details_by_tech!$D$2:$D$1295, $D26, annual_details_by_tech!$B$2:$B$1295, "capital_outlay")</f>
        <v>0</v>
      </c>
      <c r="M26" s="32">
        <f>SUMIFS(annual_details_by_tech!I$2:I$1295, annual_details_by_tech!$A$2:$A$1295, "HECO", annual_details_by_tech!$C$2:$C$1295, $F26, annual_details_by_tech!$D$2:$D$1295, $D26, annual_details_by_tech!$B$2:$B$1295, "capital_outlay")</f>
        <v>0</v>
      </c>
      <c r="N26" s="32">
        <f>SUMIFS(annual_details_by_tech!J$2:J$1295, annual_details_by_tech!$A$2:$A$1295, "HECO", annual_details_by_tech!$C$2:$C$1295, $F26, annual_details_by_tech!$D$2:$D$1295, $D26, annual_details_by_tech!$B$2:$B$1295, "capital_outlay")</f>
        <v>0</v>
      </c>
      <c r="O26" s="32">
        <f>SUMIFS(annual_details_by_tech!K$2:K$1295, annual_details_by_tech!$A$2:$A$1295, "HECO", annual_details_by_tech!$C$2:$C$1295, $F26, annual_details_by_tech!$D$2:$D$1295, $D26, annual_details_by_tech!$B$2:$B$1295, "capital_outlay")</f>
        <v>0</v>
      </c>
      <c r="P26" s="32">
        <f>SUMIFS(annual_details_by_tech!L$2:L$1295, annual_details_by_tech!$A$2:$A$1295, "HECO", annual_details_by_tech!$C$2:$C$1295, $F26, annual_details_by_tech!$D$2:$D$1295, $D26, annual_details_by_tech!$B$2:$B$1295, "capital_outlay")</f>
        <v>0</v>
      </c>
      <c r="Q26" s="32">
        <f>SUMIFS(annual_details_by_tech!M$2:M$1295, annual_details_by_tech!$A$2:$A$1295, "HECO", annual_details_by_tech!$C$2:$C$1295, $F26, annual_details_by_tech!$D$2:$D$1295, $D26, annual_details_by_tech!$B$2:$B$1295, "capital_outlay")</f>
        <v>0</v>
      </c>
      <c r="R26" s="32">
        <f>SUMIFS(annual_details_by_tech!N$2:N$1295, annual_details_by_tech!$A$2:$A$1295, "HECO", annual_details_by_tech!$C$2:$C$1295, $F26, annual_details_by_tech!$D$2:$D$1295, $D26, annual_details_by_tech!$B$2:$B$1295, "capital_outlay")</f>
        <v>0</v>
      </c>
      <c r="S26" s="32">
        <f>SUMIFS(annual_details_by_tech!O$2:O$1295, annual_details_by_tech!$A$2:$A$1295, "HECO", annual_details_by_tech!$C$2:$C$1295, $F26, annual_details_by_tech!$D$2:$D$1295, $D26, annual_details_by_tech!$B$2:$B$1295, "capital_outlay")</f>
        <v>0</v>
      </c>
      <c r="T26" s="32">
        <f>SUMIFS(annual_details_by_tech!P$2:P$1295, annual_details_by_tech!$A$2:$A$1295, "HECO", annual_details_by_tech!$C$2:$C$1295, $F26, annual_details_by_tech!$D$2:$D$1295, $D26, annual_details_by_tech!$B$2:$B$1295, "capital_outlay")</f>
        <v>0</v>
      </c>
      <c r="U26" s="32">
        <f>SUMIFS(annual_details_by_tech!Q$2:Q$1295, annual_details_by_tech!$A$2:$A$1295, "HECO", annual_details_by_tech!$C$2:$C$1295, $F26, annual_details_by_tech!$D$2:$D$1295, $D26, annual_details_by_tech!$B$2:$B$1295, "capital_outlay")</f>
        <v>0</v>
      </c>
      <c r="V26" s="32">
        <f>SUMIFS(annual_details_by_tech!R$2:R$1295, annual_details_by_tech!$A$2:$A$1295, "HECO", annual_details_by_tech!$C$2:$C$1295, $F26, annual_details_by_tech!$D$2:$D$1295, $D26, annual_details_by_tech!$B$2:$B$1295, "capital_outlay")</f>
        <v>0</v>
      </c>
      <c r="W26" s="32">
        <f>SUMIFS(annual_details_by_tech!S$2:S$1295, annual_details_by_tech!$A$2:$A$1295, "HECO", annual_details_by_tech!$C$2:$C$1295, $F26, annual_details_by_tech!$D$2:$D$1295, $D26, annual_details_by_tech!$B$2:$B$1295, "capital_outlay")</f>
        <v>0</v>
      </c>
      <c r="X26" s="32">
        <f>SUMIFS(annual_details_by_tech!T$2:T$1295, annual_details_by_tech!$A$2:$A$1295, "HECO", annual_details_by_tech!$C$2:$C$1295, $F26, annual_details_by_tech!$D$2:$D$1295, $D26, annual_details_by_tech!$B$2:$B$1295, "capital_outlay")</f>
        <v>0</v>
      </c>
      <c r="Y26" s="32">
        <f>SUMIFS(annual_details_by_tech!U$2:U$1295, annual_details_by_tech!$A$2:$A$1295, "HECO", annual_details_by_tech!$C$2:$C$1295, $F26, annual_details_by_tech!$D$2:$D$1295, $D26, annual_details_by_tech!$B$2:$B$1295, "capital_outlay")</f>
        <v>0</v>
      </c>
      <c r="Z26" s="32">
        <f>SUMIFS(annual_details_by_tech!V$2:V$1295, annual_details_by_tech!$A$2:$A$1295, "HECO", annual_details_by_tech!$C$2:$C$1295, $F26, annual_details_by_tech!$D$2:$D$1295, $D26, annual_details_by_tech!$B$2:$B$1295, "capital_outlay")</f>
        <v>0</v>
      </c>
      <c r="AA26" s="32">
        <f>SUMIFS(annual_details_by_tech!W$2:W$1295, annual_details_by_tech!$A$2:$A$1295, "HECO", annual_details_by_tech!$C$2:$C$1295, $F26, annual_details_by_tech!$D$2:$D$1295, $D26, annual_details_by_tech!$B$2:$B$1295, "capital_outlay")</f>
        <v>0</v>
      </c>
      <c r="AB26" s="32">
        <f>SUMIFS(annual_details_by_tech!X$2:X$1295, annual_details_by_tech!$A$2:$A$1295, "HECO", annual_details_by_tech!$C$2:$C$1295, $F26, annual_details_by_tech!$D$2:$D$1295, $D26, annual_details_by_tech!$B$2:$B$1295, "capital_outlay")</f>
        <v>0</v>
      </c>
      <c r="AC26" s="32">
        <f>SUMIFS(annual_details_by_tech!Y$2:Y$1295, annual_details_by_tech!$A$2:$A$1295, "HECO", annual_details_by_tech!$C$2:$C$1295, $F26, annual_details_by_tech!$D$2:$D$1295, $D26, annual_details_by_tech!$B$2:$B$1295, "capital_outlay")</f>
        <v>0</v>
      </c>
      <c r="AD26" s="32">
        <f>SUMIFS(annual_details_by_tech!Z$2:Z$1295, annual_details_by_tech!$A$2:$A$1295, "HECO", annual_details_by_tech!$C$2:$C$1295, $F26, annual_details_by_tech!$D$2:$D$1295, $D26, annual_details_by_tech!$B$2:$B$1295, "capital_outlay")</f>
        <v>0</v>
      </c>
      <c r="AE26" s="32">
        <f>SUMIFS(annual_details_by_tech!AA$2:AA$1295, annual_details_by_tech!$A$2:$A$1295, "HECO", annual_details_by_tech!$C$2:$C$1295, $F26, annual_details_by_tech!$D$2:$D$1295, $D26, annual_details_by_tech!$B$2:$B$1295, "capital_outlay")</f>
        <v>0</v>
      </c>
      <c r="AF26" s="32">
        <f>SUMIFS(annual_details_by_tech!AB$2:AB$1295, annual_details_by_tech!$A$2:$A$1295, "HECO", annual_details_by_tech!$C$2:$C$1295, $F26, annual_details_by_tech!$D$2:$D$1295, $D26, annual_details_by_tech!$B$2:$B$1295, "capital_outlay")</f>
        <v>0</v>
      </c>
      <c r="AG26" s="32">
        <f>SUMIFS(annual_details_by_tech!AC$2:AC$1295, annual_details_by_tech!$A$2:$A$1295, "HECO", annual_details_by_tech!$C$2:$C$1295, $F26, annual_details_by_tech!$D$2:$D$1295, $D26, annual_details_by_tech!$B$2:$B$1295, "capital_outlay")</f>
        <v>0</v>
      </c>
      <c r="AH26" s="32">
        <f>SUMIFS(annual_details_by_tech!AD$2:AD$1295, annual_details_by_tech!$A$2:$A$1295, "HECO", annual_details_by_tech!$C$2:$C$1295, $F26, annual_details_by_tech!$D$2:$D$1295, $D26, annual_details_by_tech!$B$2:$B$1295, "capital_outlay")</f>
        <v>0</v>
      </c>
      <c r="AI26" s="32">
        <f>SUMIFS(annual_details_by_tech!AE$2:AE$1295, annual_details_by_tech!$A$2:$A$1295, "HECO", annual_details_by_tech!$C$2:$C$1295, $F26, annual_details_by_tech!$D$2:$D$1295, $D26, annual_details_by_tech!$B$2:$B$1295, "capital_outlay")</f>
        <v>0</v>
      </c>
    </row>
    <row r="27" spans="1:35" s="9" customFormat="1" x14ac:dyDescent="0.2">
      <c r="A27" s="17"/>
      <c r="B27" s="6"/>
      <c r="C27" s="6"/>
      <c r="D27" s="31" t="str">
        <f>IF(AND(annual_details_by_tech!$A19="HECO",annual_details_by_tech!$B19=annual_details_by_tech!$B$2), annual_details_by_tech!$D19, "-
")</f>
        <v xml:space="preserve">-
</v>
      </c>
      <c r="E27" s="17"/>
      <c r="F27" s="31" t="str">
        <f>IF(AND(annual_details_by_tech!$A19="HECO",annual_details_by_tech!$B19=annual_details_by_tech!$B$2), annual_details_by_tech!$C19, "-
")</f>
        <v xml:space="preserve">-
</v>
      </c>
      <c r="G27" s="32"/>
      <c r="H27" s="32"/>
      <c r="I27" s="32"/>
      <c r="J27" s="32">
        <f>SUMIFS(annual_details_by_tech!F$2:F$1295, annual_details_by_tech!$A$2:$A$1295, "HECO", annual_details_by_tech!$C$2:$C$1295, $F27, annual_details_by_tech!$D$2:$D$1295, $D27, annual_details_by_tech!$B$2:$B$1295, "capital_outlay")</f>
        <v>0</v>
      </c>
      <c r="K27" s="32">
        <f>SUMIFS(annual_details_by_tech!G$2:G$1295, annual_details_by_tech!$A$2:$A$1295, "HECO", annual_details_by_tech!$C$2:$C$1295, $F27, annual_details_by_tech!$D$2:$D$1295, $D27, annual_details_by_tech!$B$2:$B$1295, "capital_outlay")</f>
        <v>0</v>
      </c>
      <c r="L27" s="32">
        <f>SUMIFS(annual_details_by_tech!H$2:H$1295, annual_details_by_tech!$A$2:$A$1295, "HECO", annual_details_by_tech!$C$2:$C$1295, $F27, annual_details_by_tech!$D$2:$D$1295, $D27, annual_details_by_tech!$B$2:$B$1295, "capital_outlay")</f>
        <v>0</v>
      </c>
      <c r="M27" s="32">
        <f>SUMIFS(annual_details_by_tech!I$2:I$1295, annual_details_by_tech!$A$2:$A$1295, "HECO", annual_details_by_tech!$C$2:$C$1295, $F27, annual_details_by_tech!$D$2:$D$1295, $D27, annual_details_by_tech!$B$2:$B$1295, "capital_outlay")</f>
        <v>0</v>
      </c>
      <c r="N27" s="32">
        <f>SUMIFS(annual_details_by_tech!J$2:J$1295, annual_details_by_tech!$A$2:$A$1295, "HECO", annual_details_by_tech!$C$2:$C$1295, $F27, annual_details_by_tech!$D$2:$D$1295, $D27, annual_details_by_tech!$B$2:$B$1295, "capital_outlay")</f>
        <v>0</v>
      </c>
      <c r="O27" s="32">
        <f>SUMIFS(annual_details_by_tech!K$2:K$1295, annual_details_by_tech!$A$2:$A$1295, "HECO", annual_details_by_tech!$C$2:$C$1295, $F27, annual_details_by_tech!$D$2:$D$1295, $D27, annual_details_by_tech!$B$2:$B$1295, "capital_outlay")</f>
        <v>0</v>
      </c>
      <c r="P27" s="32">
        <f>SUMIFS(annual_details_by_tech!L$2:L$1295, annual_details_by_tech!$A$2:$A$1295, "HECO", annual_details_by_tech!$C$2:$C$1295, $F27, annual_details_by_tech!$D$2:$D$1295, $D27, annual_details_by_tech!$B$2:$B$1295, "capital_outlay")</f>
        <v>0</v>
      </c>
      <c r="Q27" s="32">
        <f>SUMIFS(annual_details_by_tech!M$2:M$1295, annual_details_by_tech!$A$2:$A$1295, "HECO", annual_details_by_tech!$C$2:$C$1295, $F27, annual_details_by_tech!$D$2:$D$1295, $D27, annual_details_by_tech!$B$2:$B$1295, "capital_outlay")</f>
        <v>0</v>
      </c>
      <c r="R27" s="32">
        <f>SUMIFS(annual_details_by_tech!N$2:N$1295, annual_details_by_tech!$A$2:$A$1295, "HECO", annual_details_by_tech!$C$2:$C$1295, $F27, annual_details_by_tech!$D$2:$D$1295, $D27, annual_details_by_tech!$B$2:$B$1295, "capital_outlay")</f>
        <v>0</v>
      </c>
      <c r="S27" s="32">
        <f>SUMIFS(annual_details_by_tech!O$2:O$1295, annual_details_by_tech!$A$2:$A$1295, "HECO", annual_details_by_tech!$C$2:$C$1295, $F27, annual_details_by_tech!$D$2:$D$1295, $D27, annual_details_by_tech!$B$2:$B$1295, "capital_outlay")</f>
        <v>0</v>
      </c>
      <c r="T27" s="32">
        <f>SUMIFS(annual_details_by_tech!P$2:P$1295, annual_details_by_tech!$A$2:$A$1295, "HECO", annual_details_by_tech!$C$2:$C$1295, $F27, annual_details_by_tech!$D$2:$D$1295, $D27, annual_details_by_tech!$B$2:$B$1295, "capital_outlay")</f>
        <v>0</v>
      </c>
      <c r="U27" s="32">
        <f>SUMIFS(annual_details_by_tech!Q$2:Q$1295, annual_details_by_tech!$A$2:$A$1295, "HECO", annual_details_by_tech!$C$2:$C$1295, $F27, annual_details_by_tech!$D$2:$D$1295, $D27, annual_details_by_tech!$B$2:$B$1295, "capital_outlay")</f>
        <v>0</v>
      </c>
      <c r="V27" s="32">
        <f>SUMIFS(annual_details_by_tech!R$2:R$1295, annual_details_by_tech!$A$2:$A$1295, "HECO", annual_details_by_tech!$C$2:$C$1295, $F27, annual_details_by_tech!$D$2:$D$1295, $D27, annual_details_by_tech!$B$2:$B$1295, "capital_outlay")</f>
        <v>0</v>
      </c>
      <c r="W27" s="32">
        <f>SUMIFS(annual_details_by_tech!S$2:S$1295, annual_details_by_tech!$A$2:$A$1295, "HECO", annual_details_by_tech!$C$2:$C$1295, $F27, annual_details_by_tech!$D$2:$D$1295, $D27, annual_details_by_tech!$B$2:$B$1295, "capital_outlay")</f>
        <v>0</v>
      </c>
      <c r="X27" s="32">
        <f>SUMIFS(annual_details_by_tech!T$2:T$1295, annual_details_by_tech!$A$2:$A$1295, "HECO", annual_details_by_tech!$C$2:$C$1295, $F27, annual_details_by_tech!$D$2:$D$1295, $D27, annual_details_by_tech!$B$2:$B$1295, "capital_outlay")</f>
        <v>0</v>
      </c>
      <c r="Y27" s="32">
        <f>SUMIFS(annual_details_by_tech!U$2:U$1295, annual_details_by_tech!$A$2:$A$1295, "HECO", annual_details_by_tech!$C$2:$C$1295, $F27, annual_details_by_tech!$D$2:$D$1295, $D27, annual_details_by_tech!$B$2:$B$1295, "capital_outlay")</f>
        <v>0</v>
      </c>
      <c r="Z27" s="32">
        <f>SUMIFS(annual_details_by_tech!V$2:V$1295, annual_details_by_tech!$A$2:$A$1295, "HECO", annual_details_by_tech!$C$2:$C$1295, $F27, annual_details_by_tech!$D$2:$D$1295, $D27, annual_details_by_tech!$B$2:$B$1295, "capital_outlay")</f>
        <v>0</v>
      </c>
      <c r="AA27" s="32">
        <f>SUMIFS(annual_details_by_tech!W$2:W$1295, annual_details_by_tech!$A$2:$A$1295, "HECO", annual_details_by_tech!$C$2:$C$1295, $F27, annual_details_by_tech!$D$2:$D$1295, $D27, annual_details_by_tech!$B$2:$B$1295, "capital_outlay")</f>
        <v>0</v>
      </c>
      <c r="AB27" s="32">
        <f>SUMIFS(annual_details_by_tech!X$2:X$1295, annual_details_by_tech!$A$2:$A$1295, "HECO", annual_details_by_tech!$C$2:$C$1295, $F27, annual_details_by_tech!$D$2:$D$1295, $D27, annual_details_by_tech!$B$2:$B$1295, "capital_outlay")</f>
        <v>0</v>
      </c>
      <c r="AC27" s="32">
        <f>SUMIFS(annual_details_by_tech!Y$2:Y$1295, annual_details_by_tech!$A$2:$A$1295, "HECO", annual_details_by_tech!$C$2:$C$1295, $F27, annual_details_by_tech!$D$2:$D$1295, $D27, annual_details_by_tech!$B$2:$B$1295, "capital_outlay")</f>
        <v>0</v>
      </c>
      <c r="AD27" s="32">
        <f>SUMIFS(annual_details_by_tech!Z$2:Z$1295, annual_details_by_tech!$A$2:$A$1295, "HECO", annual_details_by_tech!$C$2:$C$1295, $F27, annual_details_by_tech!$D$2:$D$1295, $D27, annual_details_by_tech!$B$2:$B$1295, "capital_outlay")</f>
        <v>0</v>
      </c>
      <c r="AE27" s="32">
        <f>SUMIFS(annual_details_by_tech!AA$2:AA$1295, annual_details_by_tech!$A$2:$A$1295, "HECO", annual_details_by_tech!$C$2:$C$1295, $F27, annual_details_by_tech!$D$2:$D$1295, $D27, annual_details_by_tech!$B$2:$B$1295, "capital_outlay")</f>
        <v>0</v>
      </c>
      <c r="AF27" s="32">
        <f>SUMIFS(annual_details_by_tech!AB$2:AB$1295, annual_details_by_tech!$A$2:$A$1295, "HECO", annual_details_by_tech!$C$2:$C$1295, $F27, annual_details_by_tech!$D$2:$D$1295, $D27, annual_details_by_tech!$B$2:$B$1295, "capital_outlay")</f>
        <v>0</v>
      </c>
      <c r="AG27" s="32">
        <f>SUMIFS(annual_details_by_tech!AC$2:AC$1295, annual_details_by_tech!$A$2:$A$1295, "HECO", annual_details_by_tech!$C$2:$C$1295, $F27, annual_details_by_tech!$D$2:$D$1295, $D27, annual_details_by_tech!$B$2:$B$1295, "capital_outlay")</f>
        <v>0</v>
      </c>
      <c r="AH27" s="32">
        <f>SUMIFS(annual_details_by_tech!AD$2:AD$1295, annual_details_by_tech!$A$2:$A$1295, "HECO", annual_details_by_tech!$C$2:$C$1295, $F27, annual_details_by_tech!$D$2:$D$1295, $D27, annual_details_by_tech!$B$2:$B$1295, "capital_outlay")</f>
        <v>0</v>
      </c>
      <c r="AI27" s="32">
        <f>SUMIFS(annual_details_by_tech!AE$2:AE$1295, annual_details_by_tech!$A$2:$A$1295, "HECO", annual_details_by_tech!$C$2:$C$1295, $F27, annual_details_by_tech!$D$2:$D$1295, $D27, annual_details_by_tech!$B$2:$B$1295, "capital_outlay")</f>
        <v>0</v>
      </c>
    </row>
    <row r="28" spans="1:35" s="9" customFormat="1" x14ac:dyDescent="0.2">
      <c r="A28" s="17"/>
      <c r="B28" s="6"/>
      <c r="C28" s="6"/>
      <c r="D28" s="31" t="str">
        <f>IF(AND(annual_details_by_tech!$A20="HECO",annual_details_by_tech!$B20=annual_details_by_tech!$B$2), annual_details_by_tech!$D20, "-
")</f>
        <v xml:space="preserve">-
</v>
      </c>
      <c r="E28" s="17"/>
      <c r="F28" s="31" t="str">
        <f>IF(AND(annual_details_by_tech!$A20="HECO",annual_details_by_tech!$B20=annual_details_by_tech!$B$2), annual_details_by_tech!$C20, "-
")</f>
        <v xml:space="preserve">-
</v>
      </c>
      <c r="G28" s="32"/>
      <c r="H28" s="32"/>
      <c r="I28" s="32"/>
      <c r="J28" s="32">
        <f>SUMIFS(annual_details_by_tech!F$2:F$1295, annual_details_by_tech!$A$2:$A$1295, "HECO", annual_details_by_tech!$C$2:$C$1295, $F28, annual_details_by_tech!$D$2:$D$1295, $D28, annual_details_by_tech!$B$2:$B$1295, "capital_outlay")</f>
        <v>0</v>
      </c>
      <c r="K28" s="32">
        <f>SUMIFS(annual_details_by_tech!G$2:G$1295, annual_details_by_tech!$A$2:$A$1295, "HECO", annual_details_by_tech!$C$2:$C$1295, $F28, annual_details_by_tech!$D$2:$D$1295, $D28, annual_details_by_tech!$B$2:$B$1295, "capital_outlay")</f>
        <v>0</v>
      </c>
      <c r="L28" s="32">
        <f>SUMIFS(annual_details_by_tech!H$2:H$1295, annual_details_by_tech!$A$2:$A$1295, "HECO", annual_details_by_tech!$C$2:$C$1295, $F28, annual_details_by_tech!$D$2:$D$1295, $D28, annual_details_by_tech!$B$2:$B$1295, "capital_outlay")</f>
        <v>0</v>
      </c>
      <c r="M28" s="32">
        <f>SUMIFS(annual_details_by_tech!I$2:I$1295, annual_details_by_tech!$A$2:$A$1295, "HECO", annual_details_by_tech!$C$2:$C$1295, $F28, annual_details_by_tech!$D$2:$D$1295, $D28, annual_details_by_tech!$B$2:$B$1295, "capital_outlay")</f>
        <v>0</v>
      </c>
      <c r="N28" s="32">
        <f>SUMIFS(annual_details_by_tech!J$2:J$1295, annual_details_by_tech!$A$2:$A$1295, "HECO", annual_details_by_tech!$C$2:$C$1295, $F28, annual_details_by_tech!$D$2:$D$1295, $D28, annual_details_by_tech!$B$2:$B$1295, "capital_outlay")</f>
        <v>0</v>
      </c>
      <c r="O28" s="32">
        <f>SUMIFS(annual_details_by_tech!K$2:K$1295, annual_details_by_tech!$A$2:$A$1295, "HECO", annual_details_by_tech!$C$2:$C$1295, $F28, annual_details_by_tech!$D$2:$D$1295, $D28, annual_details_by_tech!$B$2:$B$1295, "capital_outlay")</f>
        <v>0</v>
      </c>
      <c r="P28" s="32">
        <f>SUMIFS(annual_details_by_tech!L$2:L$1295, annual_details_by_tech!$A$2:$A$1295, "HECO", annual_details_by_tech!$C$2:$C$1295, $F28, annual_details_by_tech!$D$2:$D$1295, $D28, annual_details_by_tech!$B$2:$B$1295, "capital_outlay")</f>
        <v>0</v>
      </c>
      <c r="Q28" s="32">
        <f>SUMIFS(annual_details_by_tech!M$2:M$1295, annual_details_by_tech!$A$2:$A$1295, "HECO", annual_details_by_tech!$C$2:$C$1295, $F28, annual_details_by_tech!$D$2:$D$1295, $D28, annual_details_by_tech!$B$2:$B$1295, "capital_outlay")</f>
        <v>0</v>
      </c>
      <c r="R28" s="32">
        <f>SUMIFS(annual_details_by_tech!N$2:N$1295, annual_details_by_tech!$A$2:$A$1295, "HECO", annual_details_by_tech!$C$2:$C$1295, $F28, annual_details_by_tech!$D$2:$D$1295, $D28, annual_details_by_tech!$B$2:$B$1295, "capital_outlay")</f>
        <v>0</v>
      </c>
      <c r="S28" s="32">
        <f>SUMIFS(annual_details_by_tech!O$2:O$1295, annual_details_by_tech!$A$2:$A$1295, "HECO", annual_details_by_tech!$C$2:$C$1295, $F28, annual_details_by_tech!$D$2:$D$1295, $D28, annual_details_by_tech!$B$2:$B$1295, "capital_outlay")</f>
        <v>0</v>
      </c>
      <c r="T28" s="32">
        <f>SUMIFS(annual_details_by_tech!P$2:P$1295, annual_details_by_tech!$A$2:$A$1295, "HECO", annual_details_by_tech!$C$2:$C$1295, $F28, annual_details_by_tech!$D$2:$D$1295, $D28, annual_details_by_tech!$B$2:$B$1295, "capital_outlay")</f>
        <v>0</v>
      </c>
      <c r="U28" s="32">
        <f>SUMIFS(annual_details_by_tech!Q$2:Q$1295, annual_details_by_tech!$A$2:$A$1295, "HECO", annual_details_by_tech!$C$2:$C$1295, $F28, annual_details_by_tech!$D$2:$D$1295, $D28, annual_details_by_tech!$B$2:$B$1295, "capital_outlay")</f>
        <v>0</v>
      </c>
      <c r="V28" s="32">
        <f>SUMIFS(annual_details_by_tech!R$2:R$1295, annual_details_by_tech!$A$2:$A$1295, "HECO", annual_details_by_tech!$C$2:$C$1295, $F28, annual_details_by_tech!$D$2:$D$1295, $D28, annual_details_by_tech!$B$2:$B$1295, "capital_outlay")</f>
        <v>0</v>
      </c>
      <c r="W28" s="32">
        <f>SUMIFS(annual_details_by_tech!S$2:S$1295, annual_details_by_tech!$A$2:$A$1295, "HECO", annual_details_by_tech!$C$2:$C$1295, $F28, annual_details_by_tech!$D$2:$D$1295, $D28, annual_details_by_tech!$B$2:$B$1295, "capital_outlay")</f>
        <v>0</v>
      </c>
      <c r="X28" s="32">
        <f>SUMIFS(annual_details_by_tech!T$2:T$1295, annual_details_by_tech!$A$2:$A$1295, "HECO", annual_details_by_tech!$C$2:$C$1295, $F28, annual_details_by_tech!$D$2:$D$1295, $D28, annual_details_by_tech!$B$2:$B$1295, "capital_outlay")</f>
        <v>0</v>
      </c>
      <c r="Y28" s="32">
        <f>SUMIFS(annual_details_by_tech!U$2:U$1295, annual_details_by_tech!$A$2:$A$1295, "HECO", annual_details_by_tech!$C$2:$C$1295, $F28, annual_details_by_tech!$D$2:$D$1295, $D28, annual_details_by_tech!$B$2:$B$1295, "capital_outlay")</f>
        <v>0</v>
      </c>
      <c r="Z28" s="32">
        <f>SUMIFS(annual_details_by_tech!V$2:V$1295, annual_details_by_tech!$A$2:$A$1295, "HECO", annual_details_by_tech!$C$2:$C$1295, $F28, annual_details_by_tech!$D$2:$D$1295, $D28, annual_details_by_tech!$B$2:$B$1295, "capital_outlay")</f>
        <v>0</v>
      </c>
      <c r="AA28" s="32">
        <f>SUMIFS(annual_details_by_tech!W$2:W$1295, annual_details_by_tech!$A$2:$A$1295, "HECO", annual_details_by_tech!$C$2:$C$1295, $F28, annual_details_by_tech!$D$2:$D$1295, $D28, annual_details_by_tech!$B$2:$B$1295, "capital_outlay")</f>
        <v>0</v>
      </c>
      <c r="AB28" s="32">
        <f>SUMIFS(annual_details_by_tech!X$2:X$1295, annual_details_by_tech!$A$2:$A$1295, "HECO", annual_details_by_tech!$C$2:$C$1295, $F28, annual_details_by_tech!$D$2:$D$1295, $D28, annual_details_by_tech!$B$2:$B$1295, "capital_outlay")</f>
        <v>0</v>
      </c>
      <c r="AC28" s="32">
        <f>SUMIFS(annual_details_by_tech!Y$2:Y$1295, annual_details_by_tech!$A$2:$A$1295, "HECO", annual_details_by_tech!$C$2:$C$1295, $F28, annual_details_by_tech!$D$2:$D$1295, $D28, annual_details_by_tech!$B$2:$B$1295, "capital_outlay")</f>
        <v>0</v>
      </c>
      <c r="AD28" s="32">
        <f>SUMIFS(annual_details_by_tech!Z$2:Z$1295, annual_details_by_tech!$A$2:$A$1295, "HECO", annual_details_by_tech!$C$2:$C$1295, $F28, annual_details_by_tech!$D$2:$D$1295, $D28, annual_details_by_tech!$B$2:$B$1295, "capital_outlay")</f>
        <v>0</v>
      </c>
      <c r="AE28" s="32">
        <f>SUMIFS(annual_details_by_tech!AA$2:AA$1295, annual_details_by_tech!$A$2:$A$1295, "HECO", annual_details_by_tech!$C$2:$C$1295, $F28, annual_details_by_tech!$D$2:$D$1295, $D28, annual_details_by_tech!$B$2:$B$1295, "capital_outlay")</f>
        <v>0</v>
      </c>
      <c r="AF28" s="32">
        <f>SUMIFS(annual_details_by_tech!AB$2:AB$1295, annual_details_by_tech!$A$2:$A$1295, "HECO", annual_details_by_tech!$C$2:$C$1295, $F28, annual_details_by_tech!$D$2:$D$1295, $D28, annual_details_by_tech!$B$2:$B$1295, "capital_outlay")</f>
        <v>0</v>
      </c>
      <c r="AG28" s="32">
        <f>SUMIFS(annual_details_by_tech!AC$2:AC$1295, annual_details_by_tech!$A$2:$A$1295, "HECO", annual_details_by_tech!$C$2:$C$1295, $F28, annual_details_by_tech!$D$2:$D$1295, $D28, annual_details_by_tech!$B$2:$B$1295, "capital_outlay")</f>
        <v>0</v>
      </c>
      <c r="AH28" s="32">
        <f>SUMIFS(annual_details_by_tech!AD$2:AD$1295, annual_details_by_tech!$A$2:$A$1295, "HECO", annual_details_by_tech!$C$2:$C$1295, $F28, annual_details_by_tech!$D$2:$D$1295, $D28, annual_details_by_tech!$B$2:$B$1295, "capital_outlay")</f>
        <v>0</v>
      </c>
      <c r="AI28" s="32">
        <f>SUMIFS(annual_details_by_tech!AE$2:AE$1295, annual_details_by_tech!$A$2:$A$1295, "HECO", annual_details_by_tech!$C$2:$C$1295, $F28, annual_details_by_tech!$D$2:$D$1295, $D28, annual_details_by_tech!$B$2:$B$1295, "capital_outlay")</f>
        <v>0</v>
      </c>
    </row>
    <row r="29" spans="1:35" s="9" customFormat="1" x14ac:dyDescent="0.2">
      <c r="A29" s="17"/>
      <c r="B29" s="6"/>
      <c r="C29" s="6"/>
      <c r="D29" s="31" t="str">
        <f>IF(AND(annual_details_by_tech!$A21="HECO",annual_details_by_tech!$B21=annual_details_by_tech!$B$2), annual_details_by_tech!$D21, "-
")</f>
        <v xml:space="preserve">-
</v>
      </c>
      <c r="E29" s="17"/>
      <c r="F29" s="31" t="str">
        <f>IF(AND(annual_details_by_tech!$A21="HECO",annual_details_by_tech!$B21=annual_details_by_tech!$B$2), annual_details_by_tech!$C21, "-
")</f>
        <v xml:space="preserve">-
</v>
      </c>
      <c r="G29" s="32"/>
      <c r="H29" s="32"/>
      <c r="I29" s="32"/>
      <c r="J29" s="32">
        <f>SUMIFS(annual_details_by_tech!F$2:F$1295, annual_details_by_tech!$A$2:$A$1295, "HECO", annual_details_by_tech!$C$2:$C$1295, $F29, annual_details_by_tech!$D$2:$D$1295, $D29, annual_details_by_tech!$B$2:$B$1295, "capital_outlay")</f>
        <v>0</v>
      </c>
      <c r="K29" s="32">
        <f>SUMIFS(annual_details_by_tech!G$2:G$1295, annual_details_by_tech!$A$2:$A$1295, "HECO", annual_details_by_tech!$C$2:$C$1295, $F29, annual_details_by_tech!$D$2:$D$1295, $D29, annual_details_by_tech!$B$2:$B$1295, "capital_outlay")</f>
        <v>0</v>
      </c>
      <c r="L29" s="32">
        <f>SUMIFS(annual_details_by_tech!H$2:H$1295, annual_details_by_tech!$A$2:$A$1295, "HECO", annual_details_by_tech!$C$2:$C$1295, $F29, annual_details_by_tech!$D$2:$D$1295, $D29, annual_details_by_tech!$B$2:$B$1295, "capital_outlay")</f>
        <v>0</v>
      </c>
      <c r="M29" s="32">
        <f>SUMIFS(annual_details_by_tech!I$2:I$1295, annual_details_by_tech!$A$2:$A$1295, "HECO", annual_details_by_tech!$C$2:$C$1295, $F29, annual_details_by_tech!$D$2:$D$1295, $D29, annual_details_by_tech!$B$2:$B$1295, "capital_outlay")</f>
        <v>0</v>
      </c>
      <c r="N29" s="32">
        <f>SUMIFS(annual_details_by_tech!J$2:J$1295, annual_details_by_tech!$A$2:$A$1295, "HECO", annual_details_by_tech!$C$2:$C$1295, $F29, annual_details_by_tech!$D$2:$D$1295, $D29, annual_details_by_tech!$B$2:$B$1295, "capital_outlay")</f>
        <v>0</v>
      </c>
      <c r="O29" s="32">
        <f>SUMIFS(annual_details_by_tech!K$2:K$1295, annual_details_by_tech!$A$2:$A$1295, "HECO", annual_details_by_tech!$C$2:$C$1295, $F29, annual_details_by_tech!$D$2:$D$1295, $D29, annual_details_by_tech!$B$2:$B$1295, "capital_outlay")</f>
        <v>0</v>
      </c>
      <c r="P29" s="32">
        <f>SUMIFS(annual_details_by_tech!L$2:L$1295, annual_details_by_tech!$A$2:$A$1295, "HECO", annual_details_by_tech!$C$2:$C$1295, $F29, annual_details_by_tech!$D$2:$D$1295, $D29, annual_details_by_tech!$B$2:$B$1295, "capital_outlay")</f>
        <v>0</v>
      </c>
      <c r="Q29" s="32">
        <f>SUMIFS(annual_details_by_tech!M$2:M$1295, annual_details_by_tech!$A$2:$A$1295, "HECO", annual_details_by_tech!$C$2:$C$1295, $F29, annual_details_by_tech!$D$2:$D$1295, $D29, annual_details_by_tech!$B$2:$B$1295, "capital_outlay")</f>
        <v>0</v>
      </c>
      <c r="R29" s="32">
        <f>SUMIFS(annual_details_by_tech!N$2:N$1295, annual_details_by_tech!$A$2:$A$1295, "HECO", annual_details_by_tech!$C$2:$C$1295, $F29, annual_details_by_tech!$D$2:$D$1295, $D29, annual_details_by_tech!$B$2:$B$1295, "capital_outlay")</f>
        <v>0</v>
      </c>
      <c r="S29" s="32">
        <f>SUMIFS(annual_details_by_tech!O$2:O$1295, annual_details_by_tech!$A$2:$A$1295, "HECO", annual_details_by_tech!$C$2:$C$1295, $F29, annual_details_by_tech!$D$2:$D$1295, $D29, annual_details_by_tech!$B$2:$B$1295, "capital_outlay")</f>
        <v>0</v>
      </c>
      <c r="T29" s="32">
        <f>SUMIFS(annual_details_by_tech!P$2:P$1295, annual_details_by_tech!$A$2:$A$1295, "HECO", annual_details_by_tech!$C$2:$C$1295, $F29, annual_details_by_tech!$D$2:$D$1295, $D29, annual_details_by_tech!$B$2:$B$1295, "capital_outlay")</f>
        <v>0</v>
      </c>
      <c r="U29" s="32">
        <f>SUMIFS(annual_details_by_tech!Q$2:Q$1295, annual_details_by_tech!$A$2:$A$1295, "HECO", annual_details_by_tech!$C$2:$C$1295, $F29, annual_details_by_tech!$D$2:$D$1295, $D29, annual_details_by_tech!$B$2:$B$1295, "capital_outlay")</f>
        <v>0</v>
      </c>
      <c r="V29" s="32">
        <f>SUMIFS(annual_details_by_tech!R$2:R$1295, annual_details_by_tech!$A$2:$A$1295, "HECO", annual_details_by_tech!$C$2:$C$1295, $F29, annual_details_by_tech!$D$2:$D$1295, $D29, annual_details_by_tech!$B$2:$B$1295, "capital_outlay")</f>
        <v>0</v>
      </c>
      <c r="W29" s="32">
        <f>SUMIFS(annual_details_by_tech!S$2:S$1295, annual_details_by_tech!$A$2:$A$1295, "HECO", annual_details_by_tech!$C$2:$C$1295, $F29, annual_details_by_tech!$D$2:$D$1295, $D29, annual_details_by_tech!$B$2:$B$1295, "capital_outlay")</f>
        <v>0</v>
      </c>
      <c r="X29" s="32">
        <f>SUMIFS(annual_details_by_tech!T$2:T$1295, annual_details_by_tech!$A$2:$A$1295, "HECO", annual_details_by_tech!$C$2:$C$1295, $F29, annual_details_by_tech!$D$2:$D$1295, $D29, annual_details_by_tech!$B$2:$B$1295, "capital_outlay")</f>
        <v>0</v>
      </c>
      <c r="Y29" s="32">
        <f>SUMIFS(annual_details_by_tech!U$2:U$1295, annual_details_by_tech!$A$2:$A$1295, "HECO", annual_details_by_tech!$C$2:$C$1295, $F29, annual_details_by_tech!$D$2:$D$1295, $D29, annual_details_by_tech!$B$2:$B$1295, "capital_outlay")</f>
        <v>0</v>
      </c>
      <c r="Z29" s="32">
        <f>SUMIFS(annual_details_by_tech!V$2:V$1295, annual_details_by_tech!$A$2:$A$1295, "HECO", annual_details_by_tech!$C$2:$C$1295, $F29, annual_details_by_tech!$D$2:$D$1295, $D29, annual_details_by_tech!$B$2:$B$1295, "capital_outlay")</f>
        <v>0</v>
      </c>
      <c r="AA29" s="32">
        <f>SUMIFS(annual_details_by_tech!W$2:W$1295, annual_details_by_tech!$A$2:$A$1295, "HECO", annual_details_by_tech!$C$2:$C$1295, $F29, annual_details_by_tech!$D$2:$D$1295, $D29, annual_details_by_tech!$B$2:$B$1295, "capital_outlay")</f>
        <v>0</v>
      </c>
      <c r="AB29" s="32">
        <f>SUMIFS(annual_details_by_tech!X$2:X$1295, annual_details_by_tech!$A$2:$A$1295, "HECO", annual_details_by_tech!$C$2:$C$1295, $F29, annual_details_by_tech!$D$2:$D$1295, $D29, annual_details_by_tech!$B$2:$B$1295, "capital_outlay")</f>
        <v>0</v>
      </c>
      <c r="AC29" s="32">
        <f>SUMIFS(annual_details_by_tech!Y$2:Y$1295, annual_details_by_tech!$A$2:$A$1295, "HECO", annual_details_by_tech!$C$2:$C$1295, $F29, annual_details_by_tech!$D$2:$D$1295, $D29, annual_details_by_tech!$B$2:$B$1295, "capital_outlay")</f>
        <v>0</v>
      </c>
      <c r="AD29" s="32">
        <f>SUMIFS(annual_details_by_tech!Z$2:Z$1295, annual_details_by_tech!$A$2:$A$1295, "HECO", annual_details_by_tech!$C$2:$C$1295, $F29, annual_details_by_tech!$D$2:$D$1295, $D29, annual_details_by_tech!$B$2:$B$1295, "capital_outlay")</f>
        <v>0</v>
      </c>
      <c r="AE29" s="32">
        <f>SUMIFS(annual_details_by_tech!AA$2:AA$1295, annual_details_by_tech!$A$2:$A$1295, "HECO", annual_details_by_tech!$C$2:$C$1295, $F29, annual_details_by_tech!$D$2:$D$1295, $D29, annual_details_by_tech!$B$2:$B$1295, "capital_outlay")</f>
        <v>0</v>
      </c>
      <c r="AF29" s="32">
        <f>SUMIFS(annual_details_by_tech!AB$2:AB$1295, annual_details_by_tech!$A$2:$A$1295, "HECO", annual_details_by_tech!$C$2:$C$1295, $F29, annual_details_by_tech!$D$2:$D$1295, $D29, annual_details_by_tech!$B$2:$B$1295, "capital_outlay")</f>
        <v>0</v>
      </c>
      <c r="AG29" s="32">
        <f>SUMIFS(annual_details_by_tech!AC$2:AC$1295, annual_details_by_tech!$A$2:$A$1295, "HECO", annual_details_by_tech!$C$2:$C$1295, $F29, annual_details_by_tech!$D$2:$D$1295, $D29, annual_details_by_tech!$B$2:$B$1295, "capital_outlay")</f>
        <v>0</v>
      </c>
      <c r="AH29" s="32">
        <f>SUMIFS(annual_details_by_tech!AD$2:AD$1295, annual_details_by_tech!$A$2:$A$1295, "HECO", annual_details_by_tech!$C$2:$C$1295, $F29, annual_details_by_tech!$D$2:$D$1295, $D29, annual_details_by_tech!$B$2:$B$1295, "capital_outlay")</f>
        <v>0</v>
      </c>
      <c r="AI29" s="32">
        <f>SUMIFS(annual_details_by_tech!AE$2:AE$1295, annual_details_by_tech!$A$2:$A$1295, "HECO", annual_details_by_tech!$C$2:$C$1295, $F29, annual_details_by_tech!$D$2:$D$1295, $D29, annual_details_by_tech!$B$2:$B$1295, "capital_outlay")</f>
        <v>0</v>
      </c>
    </row>
    <row r="30" spans="1:35" s="9" customFormat="1" x14ac:dyDescent="0.2">
      <c r="A30" s="17"/>
      <c r="B30" s="6"/>
      <c r="C30" s="6"/>
      <c r="D30" s="31" t="str">
        <f>IF(AND(annual_details_by_tech!$A22="HECO",annual_details_by_tech!$B22=annual_details_by_tech!$B$2), annual_details_by_tech!$D22, "-
")</f>
        <v xml:space="preserve">-
</v>
      </c>
      <c r="E30" s="17"/>
      <c r="F30" s="31" t="str">
        <f>IF(AND(annual_details_by_tech!$A22="HECO",annual_details_by_tech!$B22=annual_details_by_tech!$B$2), annual_details_by_tech!$C22, "-
")</f>
        <v xml:space="preserve">-
</v>
      </c>
      <c r="G30" s="32"/>
      <c r="H30" s="32"/>
      <c r="I30" s="32"/>
      <c r="J30" s="32">
        <f>SUMIFS(annual_details_by_tech!F$2:F$1295, annual_details_by_tech!$A$2:$A$1295, "HECO", annual_details_by_tech!$C$2:$C$1295, $F30, annual_details_by_tech!$D$2:$D$1295, $D30, annual_details_by_tech!$B$2:$B$1295, "capital_outlay")</f>
        <v>0</v>
      </c>
      <c r="K30" s="32">
        <f>SUMIFS(annual_details_by_tech!G$2:G$1295, annual_details_by_tech!$A$2:$A$1295, "HECO", annual_details_by_tech!$C$2:$C$1295, $F30, annual_details_by_tech!$D$2:$D$1295, $D30, annual_details_by_tech!$B$2:$B$1295, "capital_outlay")</f>
        <v>0</v>
      </c>
      <c r="L30" s="32">
        <f>SUMIFS(annual_details_by_tech!H$2:H$1295, annual_details_by_tech!$A$2:$A$1295, "HECO", annual_details_by_tech!$C$2:$C$1295, $F30, annual_details_by_tech!$D$2:$D$1295, $D30, annual_details_by_tech!$B$2:$B$1295, "capital_outlay")</f>
        <v>0</v>
      </c>
      <c r="M30" s="32">
        <f>SUMIFS(annual_details_by_tech!I$2:I$1295, annual_details_by_tech!$A$2:$A$1295, "HECO", annual_details_by_tech!$C$2:$C$1295, $F30, annual_details_by_tech!$D$2:$D$1295, $D30, annual_details_by_tech!$B$2:$B$1295, "capital_outlay")</f>
        <v>0</v>
      </c>
      <c r="N30" s="32">
        <f>SUMIFS(annual_details_by_tech!J$2:J$1295, annual_details_by_tech!$A$2:$A$1295, "HECO", annual_details_by_tech!$C$2:$C$1295, $F30, annual_details_by_tech!$D$2:$D$1295, $D30, annual_details_by_tech!$B$2:$B$1295, "capital_outlay")</f>
        <v>0</v>
      </c>
      <c r="O30" s="32">
        <f>SUMIFS(annual_details_by_tech!K$2:K$1295, annual_details_by_tech!$A$2:$A$1295, "HECO", annual_details_by_tech!$C$2:$C$1295, $F30, annual_details_by_tech!$D$2:$D$1295, $D30, annual_details_by_tech!$B$2:$B$1295, "capital_outlay")</f>
        <v>0</v>
      </c>
      <c r="P30" s="32">
        <f>SUMIFS(annual_details_by_tech!L$2:L$1295, annual_details_by_tech!$A$2:$A$1295, "HECO", annual_details_by_tech!$C$2:$C$1295, $F30, annual_details_by_tech!$D$2:$D$1295, $D30, annual_details_by_tech!$B$2:$B$1295, "capital_outlay")</f>
        <v>0</v>
      </c>
      <c r="Q30" s="32">
        <f>SUMIFS(annual_details_by_tech!M$2:M$1295, annual_details_by_tech!$A$2:$A$1295, "HECO", annual_details_by_tech!$C$2:$C$1295, $F30, annual_details_by_tech!$D$2:$D$1295, $D30, annual_details_by_tech!$B$2:$B$1295, "capital_outlay")</f>
        <v>0</v>
      </c>
      <c r="R30" s="32">
        <f>SUMIFS(annual_details_by_tech!N$2:N$1295, annual_details_by_tech!$A$2:$A$1295, "HECO", annual_details_by_tech!$C$2:$C$1295, $F30, annual_details_by_tech!$D$2:$D$1295, $D30, annual_details_by_tech!$B$2:$B$1295, "capital_outlay")</f>
        <v>0</v>
      </c>
      <c r="S30" s="32">
        <f>SUMIFS(annual_details_by_tech!O$2:O$1295, annual_details_by_tech!$A$2:$A$1295, "HECO", annual_details_by_tech!$C$2:$C$1295, $F30, annual_details_by_tech!$D$2:$D$1295, $D30, annual_details_by_tech!$B$2:$B$1295, "capital_outlay")</f>
        <v>0</v>
      </c>
      <c r="T30" s="32">
        <f>SUMIFS(annual_details_by_tech!P$2:P$1295, annual_details_by_tech!$A$2:$A$1295, "HECO", annual_details_by_tech!$C$2:$C$1295, $F30, annual_details_by_tech!$D$2:$D$1295, $D30, annual_details_by_tech!$B$2:$B$1295, "capital_outlay")</f>
        <v>0</v>
      </c>
      <c r="U30" s="32">
        <f>SUMIFS(annual_details_by_tech!Q$2:Q$1295, annual_details_by_tech!$A$2:$A$1295, "HECO", annual_details_by_tech!$C$2:$C$1295, $F30, annual_details_by_tech!$D$2:$D$1295, $D30, annual_details_by_tech!$B$2:$B$1295, "capital_outlay")</f>
        <v>0</v>
      </c>
      <c r="V30" s="32">
        <f>SUMIFS(annual_details_by_tech!R$2:R$1295, annual_details_by_tech!$A$2:$A$1295, "HECO", annual_details_by_tech!$C$2:$C$1295, $F30, annual_details_by_tech!$D$2:$D$1295, $D30, annual_details_by_tech!$B$2:$B$1295, "capital_outlay")</f>
        <v>0</v>
      </c>
      <c r="W30" s="32">
        <f>SUMIFS(annual_details_by_tech!S$2:S$1295, annual_details_by_tech!$A$2:$A$1295, "HECO", annual_details_by_tech!$C$2:$C$1295, $F30, annual_details_by_tech!$D$2:$D$1295, $D30, annual_details_by_tech!$B$2:$B$1295, "capital_outlay")</f>
        <v>0</v>
      </c>
      <c r="X30" s="32">
        <f>SUMIFS(annual_details_by_tech!T$2:T$1295, annual_details_by_tech!$A$2:$A$1295, "HECO", annual_details_by_tech!$C$2:$C$1295, $F30, annual_details_by_tech!$D$2:$D$1295, $D30, annual_details_by_tech!$B$2:$B$1295, "capital_outlay")</f>
        <v>0</v>
      </c>
      <c r="Y30" s="32">
        <f>SUMIFS(annual_details_by_tech!U$2:U$1295, annual_details_by_tech!$A$2:$A$1295, "HECO", annual_details_by_tech!$C$2:$C$1295, $F30, annual_details_by_tech!$D$2:$D$1295, $D30, annual_details_by_tech!$B$2:$B$1295, "capital_outlay")</f>
        <v>0</v>
      </c>
      <c r="Z30" s="32">
        <f>SUMIFS(annual_details_by_tech!V$2:V$1295, annual_details_by_tech!$A$2:$A$1295, "HECO", annual_details_by_tech!$C$2:$C$1295, $F30, annual_details_by_tech!$D$2:$D$1295, $D30, annual_details_by_tech!$B$2:$B$1295, "capital_outlay")</f>
        <v>0</v>
      </c>
      <c r="AA30" s="32">
        <f>SUMIFS(annual_details_by_tech!W$2:W$1295, annual_details_by_tech!$A$2:$A$1295, "HECO", annual_details_by_tech!$C$2:$C$1295, $F30, annual_details_by_tech!$D$2:$D$1295, $D30, annual_details_by_tech!$B$2:$B$1295, "capital_outlay")</f>
        <v>0</v>
      </c>
      <c r="AB30" s="32">
        <f>SUMIFS(annual_details_by_tech!X$2:X$1295, annual_details_by_tech!$A$2:$A$1295, "HECO", annual_details_by_tech!$C$2:$C$1295, $F30, annual_details_by_tech!$D$2:$D$1295, $D30, annual_details_by_tech!$B$2:$B$1295, "capital_outlay")</f>
        <v>0</v>
      </c>
      <c r="AC30" s="32">
        <f>SUMIFS(annual_details_by_tech!Y$2:Y$1295, annual_details_by_tech!$A$2:$A$1295, "HECO", annual_details_by_tech!$C$2:$C$1295, $F30, annual_details_by_tech!$D$2:$D$1295, $D30, annual_details_by_tech!$B$2:$B$1295, "capital_outlay")</f>
        <v>0</v>
      </c>
      <c r="AD30" s="32">
        <f>SUMIFS(annual_details_by_tech!Z$2:Z$1295, annual_details_by_tech!$A$2:$A$1295, "HECO", annual_details_by_tech!$C$2:$C$1295, $F30, annual_details_by_tech!$D$2:$D$1295, $D30, annual_details_by_tech!$B$2:$B$1295, "capital_outlay")</f>
        <v>0</v>
      </c>
      <c r="AE30" s="32">
        <f>SUMIFS(annual_details_by_tech!AA$2:AA$1295, annual_details_by_tech!$A$2:$A$1295, "HECO", annual_details_by_tech!$C$2:$C$1295, $F30, annual_details_by_tech!$D$2:$D$1295, $D30, annual_details_by_tech!$B$2:$B$1295, "capital_outlay")</f>
        <v>0</v>
      </c>
      <c r="AF30" s="32">
        <f>SUMIFS(annual_details_by_tech!AB$2:AB$1295, annual_details_by_tech!$A$2:$A$1295, "HECO", annual_details_by_tech!$C$2:$C$1295, $F30, annual_details_by_tech!$D$2:$D$1295, $D30, annual_details_by_tech!$B$2:$B$1295, "capital_outlay")</f>
        <v>0</v>
      </c>
      <c r="AG30" s="32">
        <f>SUMIFS(annual_details_by_tech!AC$2:AC$1295, annual_details_by_tech!$A$2:$A$1295, "HECO", annual_details_by_tech!$C$2:$C$1295, $F30, annual_details_by_tech!$D$2:$D$1295, $D30, annual_details_by_tech!$B$2:$B$1295, "capital_outlay")</f>
        <v>0</v>
      </c>
      <c r="AH30" s="32">
        <f>SUMIFS(annual_details_by_tech!AD$2:AD$1295, annual_details_by_tech!$A$2:$A$1295, "HECO", annual_details_by_tech!$C$2:$C$1295, $F30, annual_details_by_tech!$D$2:$D$1295, $D30, annual_details_by_tech!$B$2:$B$1295, "capital_outlay")</f>
        <v>0</v>
      </c>
      <c r="AI30" s="32">
        <f>SUMIFS(annual_details_by_tech!AE$2:AE$1295, annual_details_by_tech!$A$2:$A$1295, "HECO", annual_details_by_tech!$C$2:$C$1295, $F30, annual_details_by_tech!$D$2:$D$1295, $D30, annual_details_by_tech!$B$2:$B$1295, "capital_outlay")</f>
        <v>0</v>
      </c>
    </row>
    <row r="31" spans="1:35" x14ac:dyDescent="0.2">
      <c r="B31" s="6"/>
      <c r="C31" s="6"/>
      <c r="D31" s="31" t="str">
        <f>IF(AND(annual_details_by_tech!$A23="HECO",annual_details_by_tech!$B23=annual_details_by_tech!$B$2), annual_details_by_tech!$D23, "-
")</f>
        <v xml:space="preserve">-
</v>
      </c>
      <c r="F31" s="31" t="str">
        <f>IF(AND(annual_details_by_tech!$A23="HECO",annual_details_by_tech!$B23=annual_details_by_tech!$B$2), annual_details_by_tech!$C23, "-
")</f>
        <v xml:space="preserve">-
</v>
      </c>
      <c r="G31" s="32"/>
      <c r="H31" s="32"/>
      <c r="I31" s="32"/>
      <c r="J31" s="32">
        <f>SUMIFS(annual_details_by_tech!F$2:F$1295, annual_details_by_tech!$A$2:$A$1295, "HECO", annual_details_by_tech!$C$2:$C$1295, $F31, annual_details_by_tech!$D$2:$D$1295, $D31, annual_details_by_tech!$B$2:$B$1295, "capital_outlay")</f>
        <v>0</v>
      </c>
      <c r="K31" s="32">
        <f>SUMIFS(annual_details_by_tech!G$2:G$1295, annual_details_by_tech!$A$2:$A$1295, "HECO", annual_details_by_tech!$C$2:$C$1295, $F31, annual_details_by_tech!$D$2:$D$1295, $D31, annual_details_by_tech!$B$2:$B$1295, "capital_outlay")</f>
        <v>0</v>
      </c>
      <c r="L31" s="32">
        <f>SUMIFS(annual_details_by_tech!H$2:H$1295, annual_details_by_tech!$A$2:$A$1295, "HECO", annual_details_by_tech!$C$2:$C$1295, $F31, annual_details_by_tech!$D$2:$D$1295, $D31, annual_details_by_tech!$B$2:$B$1295, "capital_outlay")</f>
        <v>0</v>
      </c>
      <c r="M31" s="32">
        <f>SUMIFS(annual_details_by_tech!I$2:I$1295, annual_details_by_tech!$A$2:$A$1295, "HECO", annual_details_by_tech!$C$2:$C$1295, $F31, annual_details_by_tech!$D$2:$D$1295, $D31, annual_details_by_tech!$B$2:$B$1295, "capital_outlay")</f>
        <v>0</v>
      </c>
      <c r="N31" s="32">
        <f>SUMIFS(annual_details_by_tech!J$2:J$1295, annual_details_by_tech!$A$2:$A$1295, "HECO", annual_details_by_tech!$C$2:$C$1295, $F31, annual_details_by_tech!$D$2:$D$1295, $D31, annual_details_by_tech!$B$2:$B$1295, "capital_outlay")</f>
        <v>0</v>
      </c>
      <c r="O31" s="32">
        <f>SUMIFS(annual_details_by_tech!K$2:K$1295, annual_details_by_tech!$A$2:$A$1295, "HECO", annual_details_by_tech!$C$2:$C$1295, $F31, annual_details_by_tech!$D$2:$D$1295, $D31, annual_details_by_tech!$B$2:$B$1295, "capital_outlay")</f>
        <v>0</v>
      </c>
      <c r="P31" s="32">
        <f>SUMIFS(annual_details_by_tech!L$2:L$1295, annual_details_by_tech!$A$2:$A$1295, "HECO", annual_details_by_tech!$C$2:$C$1295, $F31, annual_details_by_tech!$D$2:$D$1295, $D31, annual_details_by_tech!$B$2:$B$1295, "capital_outlay")</f>
        <v>0</v>
      </c>
      <c r="Q31" s="32">
        <f>SUMIFS(annual_details_by_tech!M$2:M$1295, annual_details_by_tech!$A$2:$A$1295, "HECO", annual_details_by_tech!$C$2:$C$1295, $F31, annual_details_by_tech!$D$2:$D$1295, $D31, annual_details_by_tech!$B$2:$B$1295, "capital_outlay")</f>
        <v>0</v>
      </c>
      <c r="R31" s="32">
        <f>SUMIFS(annual_details_by_tech!N$2:N$1295, annual_details_by_tech!$A$2:$A$1295, "HECO", annual_details_by_tech!$C$2:$C$1295, $F31, annual_details_by_tech!$D$2:$D$1295, $D31, annual_details_by_tech!$B$2:$B$1295, "capital_outlay")</f>
        <v>0</v>
      </c>
      <c r="S31" s="32">
        <f>SUMIFS(annual_details_by_tech!O$2:O$1295, annual_details_by_tech!$A$2:$A$1295, "HECO", annual_details_by_tech!$C$2:$C$1295, $F31, annual_details_by_tech!$D$2:$D$1295, $D31, annual_details_by_tech!$B$2:$B$1295, "capital_outlay")</f>
        <v>0</v>
      </c>
      <c r="T31" s="32">
        <f>SUMIFS(annual_details_by_tech!P$2:P$1295, annual_details_by_tech!$A$2:$A$1295, "HECO", annual_details_by_tech!$C$2:$C$1295, $F31, annual_details_by_tech!$D$2:$D$1295, $D31, annual_details_by_tech!$B$2:$B$1295, "capital_outlay")</f>
        <v>0</v>
      </c>
      <c r="U31" s="32">
        <f>SUMIFS(annual_details_by_tech!Q$2:Q$1295, annual_details_by_tech!$A$2:$A$1295, "HECO", annual_details_by_tech!$C$2:$C$1295, $F31, annual_details_by_tech!$D$2:$D$1295, $D31, annual_details_by_tech!$B$2:$B$1295, "capital_outlay")</f>
        <v>0</v>
      </c>
      <c r="V31" s="32">
        <f>SUMIFS(annual_details_by_tech!R$2:R$1295, annual_details_by_tech!$A$2:$A$1295, "HECO", annual_details_by_tech!$C$2:$C$1295, $F31, annual_details_by_tech!$D$2:$D$1295, $D31, annual_details_by_tech!$B$2:$B$1295, "capital_outlay")</f>
        <v>0</v>
      </c>
      <c r="W31" s="32">
        <f>SUMIFS(annual_details_by_tech!S$2:S$1295, annual_details_by_tech!$A$2:$A$1295, "HECO", annual_details_by_tech!$C$2:$C$1295, $F31, annual_details_by_tech!$D$2:$D$1295, $D31, annual_details_by_tech!$B$2:$B$1295, "capital_outlay")</f>
        <v>0</v>
      </c>
      <c r="X31" s="32">
        <f>SUMIFS(annual_details_by_tech!T$2:T$1295, annual_details_by_tech!$A$2:$A$1295, "HECO", annual_details_by_tech!$C$2:$C$1295, $F31, annual_details_by_tech!$D$2:$D$1295, $D31, annual_details_by_tech!$B$2:$B$1295, "capital_outlay")</f>
        <v>0</v>
      </c>
      <c r="Y31" s="32">
        <f>SUMIFS(annual_details_by_tech!U$2:U$1295, annual_details_by_tech!$A$2:$A$1295, "HECO", annual_details_by_tech!$C$2:$C$1295, $F31, annual_details_by_tech!$D$2:$D$1295, $D31, annual_details_by_tech!$B$2:$B$1295, "capital_outlay")</f>
        <v>0</v>
      </c>
      <c r="Z31" s="32">
        <f>SUMIFS(annual_details_by_tech!V$2:V$1295, annual_details_by_tech!$A$2:$A$1295, "HECO", annual_details_by_tech!$C$2:$C$1295, $F31, annual_details_by_tech!$D$2:$D$1295, $D31, annual_details_by_tech!$B$2:$B$1295, "capital_outlay")</f>
        <v>0</v>
      </c>
      <c r="AA31" s="32">
        <f>SUMIFS(annual_details_by_tech!W$2:W$1295, annual_details_by_tech!$A$2:$A$1295, "HECO", annual_details_by_tech!$C$2:$C$1295, $F31, annual_details_by_tech!$D$2:$D$1295, $D31, annual_details_by_tech!$B$2:$B$1295, "capital_outlay")</f>
        <v>0</v>
      </c>
      <c r="AB31" s="32">
        <f>SUMIFS(annual_details_by_tech!X$2:X$1295, annual_details_by_tech!$A$2:$A$1295, "HECO", annual_details_by_tech!$C$2:$C$1295, $F31, annual_details_by_tech!$D$2:$D$1295, $D31, annual_details_by_tech!$B$2:$B$1295, "capital_outlay")</f>
        <v>0</v>
      </c>
      <c r="AC31" s="32">
        <f>SUMIFS(annual_details_by_tech!Y$2:Y$1295, annual_details_by_tech!$A$2:$A$1295, "HECO", annual_details_by_tech!$C$2:$C$1295, $F31, annual_details_by_tech!$D$2:$D$1295, $D31, annual_details_by_tech!$B$2:$B$1295, "capital_outlay")</f>
        <v>0</v>
      </c>
      <c r="AD31" s="32">
        <f>SUMIFS(annual_details_by_tech!Z$2:Z$1295, annual_details_by_tech!$A$2:$A$1295, "HECO", annual_details_by_tech!$C$2:$C$1295, $F31, annual_details_by_tech!$D$2:$D$1295, $D31, annual_details_by_tech!$B$2:$B$1295, "capital_outlay")</f>
        <v>0</v>
      </c>
      <c r="AE31" s="32">
        <f>SUMIFS(annual_details_by_tech!AA$2:AA$1295, annual_details_by_tech!$A$2:$A$1295, "HECO", annual_details_by_tech!$C$2:$C$1295, $F31, annual_details_by_tech!$D$2:$D$1295, $D31, annual_details_by_tech!$B$2:$B$1295, "capital_outlay")</f>
        <v>0</v>
      </c>
      <c r="AF31" s="32">
        <f>SUMIFS(annual_details_by_tech!AB$2:AB$1295, annual_details_by_tech!$A$2:$A$1295, "HECO", annual_details_by_tech!$C$2:$C$1295, $F31, annual_details_by_tech!$D$2:$D$1295, $D31, annual_details_by_tech!$B$2:$B$1295, "capital_outlay")</f>
        <v>0</v>
      </c>
      <c r="AG31" s="32">
        <f>SUMIFS(annual_details_by_tech!AC$2:AC$1295, annual_details_by_tech!$A$2:$A$1295, "HECO", annual_details_by_tech!$C$2:$C$1295, $F31, annual_details_by_tech!$D$2:$D$1295, $D31, annual_details_by_tech!$B$2:$B$1295, "capital_outlay")</f>
        <v>0</v>
      </c>
      <c r="AH31" s="32">
        <f>SUMIFS(annual_details_by_tech!AD$2:AD$1295, annual_details_by_tech!$A$2:$A$1295, "HECO", annual_details_by_tech!$C$2:$C$1295, $F31, annual_details_by_tech!$D$2:$D$1295, $D31, annual_details_by_tech!$B$2:$B$1295, "capital_outlay")</f>
        <v>0</v>
      </c>
      <c r="AI31" s="32">
        <f>SUMIFS(annual_details_by_tech!AE$2:AE$1295, annual_details_by_tech!$A$2:$A$1295, "HECO", annual_details_by_tech!$C$2:$C$1295, $F31, annual_details_by_tech!$D$2:$D$1295, $D31, annual_details_by_tech!$B$2:$B$1295, "capital_outlay")</f>
        <v>0</v>
      </c>
    </row>
    <row r="32" spans="1:35" x14ac:dyDescent="0.2">
      <c r="B32" s="6"/>
      <c r="C32" s="6"/>
      <c r="D32" s="31" t="str">
        <f>IF(AND(annual_details_by_tech!$A24="HECO",annual_details_by_tech!$B24=annual_details_by_tech!$B$2), annual_details_by_tech!$D24, "-
")</f>
        <v xml:space="preserve">-
</v>
      </c>
      <c r="F32" s="31" t="str">
        <f>IF(AND(annual_details_by_tech!$A24="HECO",annual_details_by_tech!$B24=annual_details_by_tech!$B$2), annual_details_by_tech!$C24, "-
")</f>
        <v xml:space="preserve">-
</v>
      </c>
      <c r="G32" s="32"/>
      <c r="H32" s="32"/>
      <c r="I32" s="32"/>
      <c r="J32" s="32">
        <f>SUMIFS(annual_details_by_tech!F$2:F$1295, annual_details_by_tech!$A$2:$A$1295, "HECO", annual_details_by_tech!$C$2:$C$1295, $F32, annual_details_by_tech!$D$2:$D$1295, $D32, annual_details_by_tech!$B$2:$B$1295, "capital_outlay")</f>
        <v>0</v>
      </c>
      <c r="K32" s="32">
        <f>SUMIFS(annual_details_by_tech!G$2:G$1295, annual_details_by_tech!$A$2:$A$1295, "HECO", annual_details_by_tech!$C$2:$C$1295, $F32, annual_details_by_tech!$D$2:$D$1295, $D32, annual_details_by_tech!$B$2:$B$1295, "capital_outlay")</f>
        <v>0</v>
      </c>
      <c r="L32" s="32">
        <f>SUMIFS(annual_details_by_tech!H$2:H$1295, annual_details_by_tech!$A$2:$A$1295, "HECO", annual_details_by_tech!$C$2:$C$1295, $F32, annual_details_by_tech!$D$2:$D$1295, $D32, annual_details_by_tech!$B$2:$B$1295, "capital_outlay")</f>
        <v>0</v>
      </c>
      <c r="M32" s="32">
        <f>SUMIFS(annual_details_by_tech!I$2:I$1295, annual_details_by_tech!$A$2:$A$1295, "HECO", annual_details_by_tech!$C$2:$C$1295, $F32, annual_details_by_tech!$D$2:$D$1295, $D32, annual_details_by_tech!$B$2:$B$1295, "capital_outlay")</f>
        <v>0</v>
      </c>
      <c r="N32" s="32">
        <f>SUMIFS(annual_details_by_tech!J$2:J$1295, annual_details_by_tech!$A$2:$A$1295, "HECO", annual_details_by_tech!$C$2:$C$1295, $F32, annual_details_by_tech!$D$2:$D$1295, $D32, annual_details_by_tech!$B$2:$B$1295, "capital_outlay")</f>
        <v>0</v>
      </c>
      <c r="O32" s="32">
        <f>SUMIFS(annual_details_by_tech!K$2:K$1295, annual_details_by_tech!$A$2:$A$1295, "HECO", annual_details_by_tech!$C$2:$C$1295, $F32, annual_details_by_tech!$D$2:$D$1295, $D32, annual_details_by_tech!$B$2:$B$1295, "capital_outlay")</f>
        <v>0</v>
      </c>
      <c r="P32" s="32">
        <f>SUMIFS(annual_details_by_tech!L$2:L$1295, annual_details_by_tech!$A$2:$A$1295, "HECO", annual_details_by_tech!$C$2:$C$1295, $F32, annual_details_by_tech!$D$2:$D$1295, $D32, annual_details_by_tech!$B$2:$B$1295, "capital_outlay")</f>
        <v>0</v>
      </c>
      <c r="Q32" s="32">
        <f>SUMIFS(annual_details_by_tech!M$2:M$1295, annual_details_by_tech!$A$2:$A$1295, "HECO", annual_details_by_tech!$C$2:$C$1295, $F32, annual_details_by_tech!$D$2:$D$1295, $D32, annual_details_by_tech!$B$2:$B$1295, "capital_outlay")</f>
        <v>0</v>
      </c>
      <c r="R32" s="32">
        <f>SUMIFS(annual_details_by_tech!N$2:N$1295, annual_details_by_tech!$A$2:$A$1295, "HECO", annual_details_by_tech!$C$2:$C$1295, $F32, annual_details_by_tech!$D$2:$D$1295, $D32, annual_details_by_tech!$B$2:$B$1295, "capital_outlay")</f>
        <v>0</v>
      </c>
      <c r="S32" s="32">
        <f>SUMIFS(annual_details_by_tech!O$2:O$1295, annual_details_by_tech!$A$2:$A$1295, "HECO", annual_details_by_tech!$C$2:$C$1295, $F32, annual_details_by_tech!$D$2:$D$1295, $D32, annual_details_by_tech!$B$2:$B$1295, "capital_outlay")</f>
        <v>0</v>
      </c>
      <c r="T32" s="32">
        <f>SUMIFS(annual_details_by_tech!P$2:P$1295, annual_details_by_tech!$A$2:$A$1295, "HECO", annual_details_by_tech!$C$2:$C$1295, $F32, annual_details_by_tech!$D$2:$D$1295, $D32, annual_details_by_tech!$B$2:$B$1295, "capital_outlay")</f>
        <v>0</v>
      </c>
      <c r="U32" s="32">
        <f>SUMIFS(annual_details_by_tech!Q$2:Q$1295, annual_details_by_tech!$A$2:$A$1295, "HECO", annual_details_by_tech!$C$2:$C$1295, $F32, annual_details_by_tech!$D$2:$D$1295, $D32, annual_details_by_tech!$B$2:$B$1295, "capital_outlay")</f>
        <v>0</v>
      </c>
      <c r="V32" s="32">
        <f>SUMIFS(annual_details_by_tech!R$2:R$1295, annual_details_by_tech!$A$2:$A$1295, "HECO", annual_details_by_tech!$C$2:$C$1295, $F32, annual_details_by_tech!$D$2:$D$1295, $D32, annual_details_by_tech!$B$2:$B$1295, "capital_outlay")</f>
        <v>0</v>
      </c>
      <c r="W32" s="32">
        <f>SUMIFS(annual_details_by_tech!S$2:S$1295, annual_details_by_tech!$A$2:$A$1295, "HECO", annual_details_by_tech!$C$2:$C$1295, $F32, annual_details_by_tech!$D$2:$D$1295, $D32, annual_details_by_tech!$B$2:$B$1295, "capital_outlay")</f>
        <v>0</v>
      </c>
      <c r="X32" s="32">
        <f>SUMIFS(annual_details_by_tech!T$2:T$1295, annual_details_by_tech!$A$2:$A$1295, "HECO", annual_details_by_tech!$C$2:$C$1295, $F32, annual_details_by_tech!$D$2:$D$1295, $D32, annual_details_by_tech!$B$2:$B$1295, "capital_outlay")</f>
        <v>0</v>
      </c>
      <c r="Y32" s="32">
        <f>SUMIFS(annual_details_by_tech!U$2:U$1295, annual_details_by_tech!$A$2:$A$1295, "HECO", annual_details_by_tech!$C$2:$C$1295, $F32, annual_details_by_tech!$D$2:$D$1295, $D32, annual_details_by_tech!$B$2:$B$1295, "capital_outlay")</f>
        <v>0</v>
      </c>
      <c r="Z32" s="32">
        <f>SUMIFS(annual_details_by_tech!V$2:V$1295, annual_details_by_tech!$A$2:$A$1295, "HECO", annual_details_by_tech!$C$2:$C$1295, $F32, annual_details_by_tech!$D$2:$D$1295, $D32, annual_details_by_tech!$B$2:$B$1295, "capital_outlay")</f>
        <v>0</v>
      </c>
      <c r="AA32" s="32">
        <f>SUMIFS(annual_details_by_tech!W$2:W$1295, annual_details_by_tech!$A$2:$A$1295, "HECO", annual_details_by_tech!$C$2:$C$1295, $F32, annual_details_by_tech!$D$2:$D$1295, $D32, annual_details_by_tech!$B$2:$B$1295, "capital_outlay")</f>
        <v>0</v>
      </c>
      <c r="AB32" s="32">
        <f>SUMIFS(annual_details_by_tech!X$2:X$1295, annual_details_by_tech!$A$2:$A$1295, "HECO", annual_details_by_tech!$C$2:$C$1295, $F32, annual_details_by_tech!$D$2:$D$1295, $D32, annual_details_by_tech!$B$2:$B$1295, "capital_outlay")</f>
        <v>0</v>
      </c>
      <c r="AC32" s="32">
        <f>SUMIFS(annual_details_by_tech!Y$2:Y$1295, annual_details_by_tech!$A$2:$A$1295, "HECO", annual_details_by_tech!$C$2:$C$1295, $F32, annual_details_by_tech!$D$2:$D$1295, $D32, annual_details_by_tech!$B$2:$B$1295, "capital_outlay")</f>
        <v>0</v>
      </c>
      <c r="AD32" s="32">
        <f>SUMIFS(annual_details_by_tech!Z$2:Z$1295, annual_details_by_tech!$A$2:$A$1295, "HECO", annual_details_by_tech!$C$2:$C$1295, $F32, annual_details_by_tech!$D$2:$D$1295, $D32, annual_details_by_tech!$B$2:$B$1295, "capital_outlay")</f>
        <v>0</v>
      </c>
      <c r="AE32" s="32">
        <f>SUMIFS(annual_details_by_tech!AA$2:AA$1295, annual_details_by_tech!$A$2:$A$1295, "HECO", annual_details_by_tech!$C$2:$C$1295, $F32, annual_details_by_tech!$D$2:$D$1295, $D32, annual_details_by_tech!$B$2:$B$1295, "capital_outlay")</f>
        <v>0</v>
      </c>
      <c r="AF32" s="32">
        <f>SUMIFS(annual_details_by_tech!AB$2:AB$1295, annual_details_by_tech!$A$2:$A$1295, "HECO", annual_details_by_tech!$C$2:$C$1295, $F32, annual_details_by_tech!$D$2:$D$1295, $D32, annual_details_by_tech!$B$2:$B$1295, "capital_outlay")</f>
        <v>0</v>
      </c>
      <c r="AG32" s="32">
        <f>SUMIFS(annual_details_by_tech!AC$2:AC$1295, annual_details_by_tech!$A$2:$A$1295, "HECO", annual_details_by_tech!$C$2:$C$1295, $F32, annual_details_by_tech!$D$2:$D$1295, $D32, annual_details_by_tech!$B$2:$B$1295, "capital_outlay")</f>
        <v>0</v>
      </c>
      <c r="AH32" s="32">
        <f>SUMIFS(annual_details_by_tech!AD$2:AD$1295, annual_details_by_tech!$A$2:$A$1295, "HECO", annual_details_by_tech!$C$2:$C$1295, $F32, annual_details_by_tech!$D$2:$D$1295, $D32, annual_details_by_tech!$B$2:$B$1295, "capital_outlay")</f>
        <v>0</v>
      </c>
      <c r="AI32" s="32">
        <f>SUMIFS(annual_details_by_tech!AE$2:AE$1295, annual_details_by_tech!$A$2:$A$1295, "HECO", annual_details_by_tech!$C$2:$C$1295, $F32, annual_details_by_tech!$D$2:$D$1295, $D32, annual_details_by_tech!$B$2:$B$1295, "capital_outlay")</f>
        <v>0</v>
      </c>
    </row>
    <row r="33" spans="1:35" x14ac:dyDescent="0.2">
      <c r="B33" s="6"/>
      <c r="C33" s="6"/>
      <c r="D33" s="31" t="str">
        <f>IF(AND(annual_details_by_tech!$A25="HECO",annual_details_by_tech!$B25=annual_details_by_tech!$B$2), annual_details_by_tech!$D25, "-
")</f>
        <v xml:space="preserve">-
</v>
      </c>
      <c r="F33" s="31" t="str">
        <f>IF(AND(annual_details_by_tech!$A25="HECO",annual_details_by_tech!$B25=annual_details_by_tech!$B$2), annual_details_by_tech!$C25, "-
")</f>
        <v xml:space="preserve">-
</v>
      </c>
      <c r="G33" s="32"/>
      <c r="H33" s="32"/>
      <c r="I33" s="32"/>
      <c r="J33" s="32">
        <f>SUMIFS(annual_details_by_tech!F$2:F$1295, annual_details_by_tech!$A$2:$A$1295, "HECO", annual_details_by_tech!$C$2:$C$1295, $F33, annual_details_by_tech!$D$2:$D$1295, $D33, annual_details_by_tech!$B$2:$B$1295, "capital_outlay")</f>
        <v>0</v>
      </c>
      <c r="K33" s="32">
        <f>SUMIFS(annual_details_by_tech!G$2:G$1295, annual_details_by_tech!$A$2:$A$1295, "HECO", annual_details_by_tech!$C$2:$C$1295, $F33, annual_details_by_tech!$D$2:$D$1295, $D33, annual_details_by_tech!$B$2:$B$1295, "capital_outlay")</f>
        <v>0</v>
      </c>
      <c r="L33" s="32">
        <f>SUMIFS(annual_details_by_tech!H$2:H$1295, annual_details_by_tech!$A$2:$A$1295, "HECO", annual_details_by_tech!$C$2:$C$1295, $F33, annual_details_by_tech!$D$2:$D$1295, $D33, annual_details_by_tech!$B$2:$B$1295, "capital_outlay")</f>
        <v>0</v>
      </c>
      <c r="M33" s="32">
        <f>SUMIFS(annual_details_by_tech!I$2:I$1295, annual_details_by_tech!$A$2:$A$1295, "HECO", annual_details_by_tech!$C$2:$C$1295, $F33, annual_details_by_tech!$D$2:$D$1295, $D33, annual_details_by_tech!$B$2:$B$1295, "capital_outlay")</f>
        <v>0</v>
      </c>
      <c r="N33" s="32">
        <f>SUMIFS(annual_details_by_tech!J$2:J$1295, annual_details_by_tech!$A$2:$A$1295, "HECO", annual_details_by_tech!$C$2:$C$1295, $F33, annual_details_by_tech!$D$2:$D$1295, $D33, annual_details_by_tech!$B$2:$B$1295, "capital_outlay")</f>
        <v>0</v>
      </c>
      <c r="O33" s="32">
        <f>SUMIFS(annual_details_by_tech!K$2:K$1295, annual_details_by_tech!$A$2:$A$1295, "HECO", annual_details_by_tech!$C$2:$C$1295, $F33, annual_details_by_tech!$D$2:$D$1295, $D33, annual_details_by_tech!$B$2:$B$1295, "capital_outlay")</f>
        <v>0</v>
      </c>
      <c r="P33" s="32">
        <f>SUMIFS(annual_details_by_tech!L$2:L$1295, annual_details_by_tech!$A$2:$A$1295, "HECO", annual_details_by_tech!$C$2:$C$1295, $F33, annual_details_by_tech!$D$2:$D$1295, $D33, annual_details_by_tech!$B$2:$B$1295, "capital_outlay")</f>
        <v>0</v>
      </c>
      <c r="Q33" s="32">
        <f>SUMIFS(annual_details_by_tech!M$2:M$1295, annual_details_by_tech!$A$2:$A$1295, "HECO", annual_details_by_tech!$C$2:$C$1295, $F33, annual_details_by_tech!$D$2:$D$1295, $D33, annual_details_by_tech!$B$2:$B$1295, "capital_outlay")</f>
        <v>0</v>
      </c>
      <c r="R33" s="32">
        <f>SUMIFS(annual_details_by_tech!N$2:N$1295, annual_details_by_tech!$A$2:$A$1295, "HECO", annual_details_by_tech!$C$2:$C$1295, $F33, annual_details_by_tech!$D$2:$D$1295, $D33, annual_details_by_tech!$B$2:$B$1295, "capital_outlay")</f>
        <v>0</v>
      </c>
      <c r="S33" s="32">
        <f>SUMIFS(annual_details_by_tech!O$2:O$1295, annual_details_by_tech!$A$2:$A$1295, "HECO", annual_details_by_tech!$C$2:$C$1295, $F33, annual_details_by_tech!$D$2:$D$1295, $D33, annual_details_by_tech!$B$2:$B$1295, "capital_outlay")</f>
        <v>0</v>
      </c>
      <c r="T33" s="32">
        <f>SUMIFS(annual_details_by_tech!P$2:P$1295, annual_details_by_tech!$A$2:$A$1295, "HECO", annual_details_by_tech!$C$2:$C$1295, $F33, annual_details_by_tech!$D$2:$D$1295, $D33, annual_details_by_tech!$B$2:$B$1295, "capital_outlay")</f>
        <v>0</v>
      </c>
      <c r="U33" s="32">
        <f>SUMIFS(annual_details_by_tech!Q$2:Q$1295, annual_details_by_tech!$A$2:$A$1295, "HECO", annual_details_by_tech!$C$2:$C$1295, $F33, annual_details_by_tech!$D$2:$D$1295, $D33, annual_details_by_tech!$B$2:$B$1295, "capital_outlay")</f>
        <v>0</v>
      </c>
      <c r="V33" s="32">
        <f>SUMIFS(annual_details_by_tech!R$2:R$1295, annual_details_by_tech!$A$2:$A$1295, "HECO", annual_details_by_tech!$C$2:$C$1295, $F33, annual_details_by_tech!$D$2:$D$1295, $D33, annual_details_by_tech!$B$2:$B$1295, "capital_outlay")</f>
        <v>0</v>
      </c>
      <c r="W33" s="32">
        <f>SUMIFS(annual_details_by_tech!S$2:S$1295, annual_details_by_tech!$A$2:$A$1295, "HECO", annual_details_by_tech!$C$2:$C$1295, $F33, annual_details_by_tech!$D$2:$D$1295, $D33, annual_details_by_tech!$B$2:$B$1295, "capital_outlay")</f>
        <v>0</v>
      </c>
      <c r="X33" s="32">
        <f>SUMIFS(annual_details_by_tech!T$2:T$1295, annual_details_by_tech!$A$2:$A$1295, "HECO", annual_details_by_tech!$C$2:$C$1295, $F33, annual_details_by_tech!$D$2:$D$1295, $D33, annual_details_by_tech!$B$2:$B$1295, "capital_outlay")</f>
        <v>0</v>
      </c>
      <c r="Y33" s="32">
        <f>SUMIFS(annual_details_by_tech!U$2:U$1295, annual_details_by_tech!$A$2:$A$1295, "HECO", annual_details_by_tech!$C$2:$C$1295, $F33, annual_details_by_tech!$D$2:$D$1295, $D33, annual_details_by_tech!$B$2:$B$1295, "capital_outlay")</f>
        <v>0</v>
      </c>
      <c r="Z33" s="32">
        <f>SUMIFS(annual_details_by_tech!V$2:V$1295, annual_details_by_tech!$A$2:$A$1295, "HECO", annual_details_by_tech!$C$2:$C$1295, $F33, annual_details_by_tech!$D$2:$D$1295, $D33, annual_details_by_tech!$B$2:$B$1295, "capital_outlay")</f>
        <v>0</v>
      </c>
      <c r="AA33" s="32">
        <f>SUMIFS(annual_details_by_tech!W$2:W$1295, annual_details_by_tech!$A$2:$A$1295, "HECO", annual_details_by_tech!$C$2:$C$1295, $F33, annual_details_by_tech!$D$2:$D$1295, $D33, annual_details_by_tech!$B$2:$B$1295, "capital_outlay")</f>
        <v>0</v>
      </c>
      <c r="AB33" s="32">
        <f>SUMIFS(annual_details_by_tech!X$2:X$1295, annual_details_by_tech!$A$2:$A$1295, "HECO", annual_details_by_tech!$C$2:$C$1295, $F33, annual_details_by_tech!$D$2:$D$1295, $D33, annual_details_by_tech!$B$2:$B$1295, "capital_outlay")</f>
        <v>0</v>
      </c>
      <c r="AC33" s="32">
        <f>SUMIFS(annual_details_by_tech!Y$2:Y$1295, annual_details_by_tech!$A$2:$A$1295, "HECO", annual_details_by_tech!$C$2:$C$1295, $F33, annual_details_by_tech!$D$2:$D$1295, $D33, annual_details_by_tech!$B$2:$B$1295, "capital_outlay")</f>
        <v>0</v>
      </c>
      <c r="AD33" s="32">
        <f>SUMIFS(annual_details_by_tech!Z$2:Z$1295, annual_details_by_tech!$A$2:$A$1295, "HECO", annual_details_by_tech!$C$2:$C$1295, $F33, annual_details_by_tech!$D$2:$D$1295, $D33, annual_details_by_tech!$B$2:$B$1295, "capital_outlay")</f>
        <v>0</v>
      </c>
      <c r="AE33" s="32">
        <f>SUMIFS(annual_details_by_tech!AA$2:AA$1295, annual_details_by_tech!$A$2:$A$1295, "HECO", annual_details_by_tech!$C$2:$C$1295, $F33, annual_details_by_tech!$D$2:$D$1295, $D33, annual_details_by_tech!$B$2:$B$1295, "capital_outlay")</f>
        <v>0</v>
      </c>
      <c r="AF33" s="32">
        <f>SUMIFS(annual_details_by_tech!AB$2:AB$1295, annual_details_by_tech!$A$2:$A$1295, "HECO", annual_details_by_tech!$C$2:$C$1295, $F33, annual_details_by_tech!$D$2:$D$1295, $D33, annual_details_by_tech!$B$2:$B$1295, "capital_outlay")</f>
        <v>0</v>
      </c>
      <c r="AG33" s="32">
        <f>SUMIFS(annual_details_by_tech!AC$2:AC$1295, annual_details_by_tech!$A$2:$A$1295, "HECO", annual_details_by_tech!$C$2:$C$1295, $F33, annual_details_by_tech!$D$2:$D$1295, $D33, annual_details_by_tech!$B$2:$B$1295, "capital_outlay")</f>
        <v>0</v>
      </c>
      <c r="AH33" s="32">
        <f>SUMIFS(annual_details_by_tech!AD$2:AD$1295, annual_details_by_tech!$A$2:$A$1295, "HECO", annual_details_by_tech!$C$2:$C$1295, $F33, annual_details_by_tech!$D$2:$D$1295, $D33, annual_details_by_tech!$B$2:$B$1295, "capital_outlay")</f>
        <v>0</v>
      </c>
      <c r="AI33" s="32">
        <f>SUMIFS(annual_details_by_tech!AE$2:AE$1295, annual_details_by_tech!$A$2:$A$1295, "HECO", annual_details_by_tech!$C$2:$C$1295, $F33, annual_details_by_tech!$D$2:$D$1295, $D33, annual_details_by_tech!$B$2:$B$1295, "capital_outlay")</f>
        <v>0</v>
      </c>
    </row>
    <row r="34" spans="1:35" x14ac:dyDescent="0.2">
      <c r="B34" s="6"/>
      <c r="C34" s="6"/>
      <c r="D34" s="31" t="str">
        <f>IF(AND(annual_details_by_tech!$A26="HECO",annual_details_by_tech!$B26=annual_details_by_tech!$B$2), annual_details_by_tech!$D26, "-
")</f>
        <v xml:space="preserve">-
</v>
      </c>
      <c r="F34" s="31" t="str">
        <f>IF(AND(annual_details_by_tech!$A26="HECO",annual_details_by_tech!$B26=annual_details_by_tech!$B$2), annual_details_by_tech!$C26, "-
")</f>
        <v xml:space="preserve">-
</v>
      </c>
      <c r="G34" s="32"/>
      <c r="H34" s="32"/>
      <c r="I34" s="32"/>
      <c r="J34" s="32">
        <f>SUMIFS(annual_details_by_tech!F$2:F$1295, annual_details_by_tech!$A$2:$A$1295, "HECO", annual_details_by_tech!$C$2:$C$1295, $F34, annual_details_by_tech!$D$2:$D$1295, $D34, annual_details_by_tech!$B$2:$B$1295, "capital_outlay")</f>
        <v>0</v>
      </c>
      <c r="K34" s="32">
        <f>SUMIFS(annual_details_by_tech!G$2:G$1295, annual_details_by_tech!$A$2:$A$1295, "HECO", annual_details_by_tech!$C$2:$C$1295, $F34, annual_details_by_tech!$D$2:$D$1295, $D34, annual_details_by_tech!$B$2:$B$1295, "capital_outlay")</f>
        <v>0</v>
      </c>
      <c r="L34" s="32">
        <f>SUMIFS(annual_details_by_tech!H$2:H$1295, annual_details_by_tech!$A$2:$A$1295, "HECO", annual_details_by_tech!$C$2:$C$1295, $F34, annual_details_by_tech!$D$2:$D$1295, $D34, annual_details_by_tech!$B$2:$B$1295, "capital_outlay")</f>
        <v>0</v>
      </c>
      <c r="M34" s="32">
        <f>SUMIFS(annual_details_by_tech!I$2:I$1295, annual_details_by_tech!$A$2:$A$1295, "HECO", annual_details_by_tech!$C$2:$C$1295, $F34, annual_details_by_tech!$D$2:$D$1295, $D34, annual_details_by_tech!$B$2:$B$1295, "capital_outlay")</f>
        <v>0</v>
      </c>
      <c r="N34" s="32">
        <f>SUMIFS(annual_details_by_tech!J$2:J$1295, annual_details_by_tech!$A$2:$A$1295, "HECO", annual_details_by_tech!$C$2:$C$1295, $F34, annual_details_by_tech!$D$2:$D$1295, $D34, annual_details_by_tech!$B$2:$B$1295, "capital_outlay")</f>
        <v>0</v>
      </c>
      <c r="O34" s="32">
        <f>SUMIFS(annual_details_by_tech!K$2:K$1295, annual_details_by_tech!$A$2:$A$1295, "HECO", annual_details_by_tech!$C$2:$C$1295, $F34, annual_details_by_tech!$D$2:$D$1295, $D34, annual_details_by_tech!$B$2:$B$1295, "capital_outlay")</f>
        <v>0</v>
      </c>
      <c r="P34" s="32">
        <f>SUMIFS(annual_details_by_tech!L$2:L$1295, annual_details_by_tech!$A$2:$A$1295, "HECO", annual_details_by_tech!$C$2:$C$1295, $F34, annual_details_by_tech!$D$2:$D$1295, $D34, annual_details_by_tech!$B$2:$B$1295, "capital_outlay")</f>
        <v>0</v>
      </c>
      <c r="Q34" s="32">
        <f>SUMIFS(annual_details_by_tech!M$2:M$1295, annual_details_by_tech!$A$2:$A$1295, "HECO", annual_details_by_tech!$C$2:$C$1295, $F34, annual_details_by_tech!$D$2:$D$1295, $D34, annual_details_by_tech!$B$2:$B$1295, "capital_outlay")</f>
        <v>0</v>
      </c>
      <c r="R34" s="32">
        <f>SUMIFS(annual_details_by_tech!N$2:N$1295, annual_details_by_tech!$A$2:$A$1295, "HECO", annual_details_by_tech!$C$2:$C$1295, $F34, annual_details_by_tech!$D$2:$D$1295, $D34, annual_details_by_tech!$B$2:$B$1295, "capital_outlay")</f>
        <v>0</v>
      </c>
      <c r="S34" s="32">
        <f>SUMIFS(annual_details_by_tech!O$2:O$1295, annual_details_by_tech!$A$2:$A$1295, "HECO", annual_details_by_tech!$C$2:$C$1295, $F34, annual_details_by_tech!$D$2:$D$1295, $D34, annual_details_by_tech!$B$2:$B$1295, "capital_outlay")</f>
        <v>0</v>
      </c>
      <c r="T34" s="32">
        <f>SUMIFS(annual_details_by_tech!P$2:P$1295, annual_details_by_tech!$A$2:$A$1295, "HECO", annual_details_by_tech!$C$2:$C$1295, $F34, annual_details_by_tech!$D$2:$D$1295, $D34, annual_details_by_tech!$B$2:$B$1295, "capital_outlay")</f>
        <v>0</v>
      </c>
      <c r="U34" s="32">
        <f>SUMIFS(annual_details_by_tech!Q$2:Q$1295, annual_details_by_tech!$A$2:$A$1295, "HECO", annual_details_by_tech!$C$2:$C$1295, $F34, annual_details_by_tech!$D$2:$D$1295, $D34, annual_details_by_tech!$B$2:$B$1295, "capital_outlay")</f>
        <v>0</v>
      </c>
      <c r="V34" s="32">
        <f>SUMIFS(annual_details_by_tech!R$2:R$1295, annual_details_by_tech!$A$2:$A$1295, "HECO", annual_details_by_tech!$C$2:$C$1295, $F34, annual_details_by_tech!$D$2:$D$1295, $D34, annual_details_by_tech!$B$2:$B$1295, "capital_outlay")</f>
        <v>0</v>
      </c>
      <c r="W34" s="32">
        <f>SUMIFS(annual_details_by_tech!S$2:S$1295, annual_details_by_tech!$A$2:$A$1295, "HECO", annual_details_by_tech!$C$2:$C$1295, $F34, annual_details_by_tech!$D$2:$D$1295, $D34, annual_details_by_tech!$B$2:$B$1295, "capital_outlay")</f>
        <v>0</v>
      </c>
      <c r="X34" s="32">
        <f>SUMIFS(annual_details_by_tech!T$2:T$1295, annual_details_by_tech!$A$2:$A$1295, "HECO", annual_details_by_tech!$C$2:$C$1295, $F34, annual_details_by_tech!$D$2:$D$1295, $D34, annual_details_by_tech!$B$2:$B$1295, "capital_outlay")</f>
        <v>0</v>
      </c>
      <c r="Y34" s="32">
        <f>SUMIFS(annual_details_by_tech!U$2:U$1295, annual_details_by_tech!$A$2:$A$1295, "HECO", annual_details_by_tech!$C$2:$C$1295, $F34, annual_details_by_tech!$D$2:$D$1295, $D34, annual_details_by_tech!$B$2:$B$1295, "capital_outlay")</f>
        <v>0</v>
      </c>
      <c r="Z34" s="32">
        <f>SUMIFS(annual_details_by_tech!V$2:V$1295, annual_details_by_tech!$A$2:$A$1295, "HECO", annual_details_by_tech!$C$2:$C$1295, $F34, annual_details_by_tech!$D$2:$D$1295, $D34, annual_details_by_tech!$B$2:$B$1295, "capital_outlay")</f>
        <v>0</v>
      </c>
      <c r="AA34" s="32">
        <f>SUMIFS(annual_details_by_tech!W$2:W$1295, annual_details_by_tech!$A$2:$A$1295, "HECO", annual_details_by_tech!$C$2:$C$1295, $F34, annual_details_by_tech!$D$2:$D$1295, $D34, annual_details_by_tech!$B$2:$B$1295, "capital_outlay")</f>
        <v>0</v>
      </c>
      <c r="AB34" s="32">
        <f>SUMIFS(annual_details_by_tech!X$2:X$1295, annual_details_by_tech!$A$2:$A$1295, "HECO", annual_details_by_tech!$C$2:$C$1295, $F34, annual_details_by_tech!$D$2:$D$1295, $D34, annual_details_by_tech!$B$2:$B$1295, "capital_outlay")</f>
        <v>0</v>
      </c>
      <c r="AC34" s="32">
        <f>SUMIFS(annual_details_by_tech!Y$2:Y$1295, annual_details_by_tech!$A$2:$A$1295, "HECO", annual_details_by_tech!$C$2:$C$1295, $F34, annual_details_by_tech!$D$2:$D$1295, $D34, annual_details_by_tech!$B$2:$B$1295, "capital_outlay")</f>
        <v>0</v>
      </c>
      <c r="AD34" s="32">
        <f>SUMIFS(annual_details_by_tech!Z$2:Z$1295, annual_details_by_tech!$A$2:$A$1295, "HECO", annual_details_by_tech!$C$2:$C$1295, $F34, annual_details_by_tech!$D$2:$D$1295, $D34, annual_details_by_tech!$B$2:$B$1295, "capital_outlay")</f>
        <v>0</v>
      </c>
      <c r="AE34" s="32">
        <f>SUMIFS(annual_details_by_tech!AA$2:AA$1295, annual_details_by_tech!$A$2:$A$1295, "HECO", annual_details_by_tech!$C$2:$C$1295, $F34, annual_details_by_tech!$D$2:$D$1295, $D34, annual_details_by_tech!$B$2:$B$1295, "capital_outlay")</f>
        <v>0</v>
      </c>
      <c r="AF34" s="32">
        <f>SUMIFS(annual_details_by_tech!AB$2:AB$1295, annual_details_by_tech!$A$2:$A$1295, "HECO", annual_details_by_tech!$C$2:$C$1295, $F34, annual_details_by_tech!$D$2:$D$1295, $D34, annual_details_by_tech!$B$2:$B$1295, "capital_outlay")</f>
        <v>0</v>
      </c>
      <c r="AG34" s="32">
        <f>SUMIFS(annual_details_by_tech!AC$2:AC$1295, annual_details_by_tech!$A$2:$A$1295, "HECO", annual_details_by_tech!$C$2:$C$1295, $F34, annual_details_by_tech!$D$2:$D$1295, $D34, annual_details_by_tech!$B$2:$B$1295, "capital_outlay")</f>
        <v>0</v>
      </c>
      <c r="AH34" s="32">
        <f>SUMIFS(annual_details_by_tech!AD$2:AD$1295, annual_details_by_tech!$A$2:$A$1295, "HECO", annual_details_by_tech!$C$2:$C$1295, $F34, annual_details_by_tech!$D$2:$D$1295, $D34, annual_details_by_tech!$B$2:$B$1295, "capital_outlay")</f>
        <v>0</v>
      </c>
      <c r="AI34" s="32">
        <f>SUMIFS(annual_details_by_tech!AE$2:AE$1295, annual_details_by_tech!$A$2:$A$1295, "HECO", annual_details_by_tech!$C$2:$C$1295, $F34, annual_details_by_tech!$D$2:$D$1295, $D34, annual_details_by_tech!$B$2:$B$1295, "capital_outlay")</f>
        <v>0</v>
      </c>
    </row>
    <row r="35" spans="1:35" x14ac:dyDescent="0.2">
      <c r="B35" s="6"/>
      <c r="C35" s="6"/>
      <c r="D35" s="31" t="str">
        <f>IF(AND(annual_details_by_tech!$A27="HECO",annual_details_by_tech!$B27=annual_details_by_tech!$B$2), annual_details_by_tech!$D27, "-
")</f>
        <v xml:space="preserve">-
</v>
      </c>
      <c r="F35" s="31" t="str">
        <f>IF(AND(annual_details_by_tech!$A27="HECO",annual_details_by_tech!$B27=annual_details_by_tech!$B$2), annual_details_by_tech!$C27, "-
")</f>
        <v xml:space="preserve">-
</v>
      </c>
      <c r="G35" s="32"/>
      <c r="H35" s="32"/>
      <c r="I35" s="32"/>
      <c r="J35" s="32">
        <f>SUMIFS(annual_details_by_tech!F$2:F$1295, annual_details_by_tech!$A$2:$A$1295, "HECO", annual_details_by_tech!$C$2:$C$1295, $F35, annual_details_by_tech!$D$2:$D$1295, $D35, annual_details_by_tech!$B$2:$B$1295, "capital_outlay")</f>
        <v>0</v>
      </c>
      <c r="K35" s="32">
        <f>SUMIFS(annual_details_by_tech!G$2:G$1295, annual_details_by_tech!$A$2:$A$1295, "HECO", annual_details_by_tech!$C$2:$C$1295, $F35, annual_details_by_tech!$D$2:$D$1295, $D35, annual_details_by_tech!$B$2:$B$1295, "capital_outlay")</f>
        <v>0</v>
      </c>
      <c r="L35" s="32">
        <f>SUMIFS(annual_details_by_tech!H$2:H$1295, annual_details_by_tech!$A$2:$A$1295, "HECO", annual_details_by_tech!$C$2:$C$1295, $F35, annual_details_by_tech!$D$2:$D$1295, $D35, annual_details_by_tech!$B$2:$B$1295, "capital_outlay")</f>
        <v>0</v>
      </c>
      <c r="M35" s="32">
        <f>SUMIFS(annual_details_by_tech!I$2:I$1295, annual_details_by_tech!$A$2:$A$1295, "HECO", annual_details_by_tech!$C$2:$C$1295, $F35, annual_details_by_tech!$D$2:$D$1295, $D35, annual_details_by_tech!$B$2:$B$1295, "capital_outlay")</f>
        <v>0</v>
      </c>
      <c r="N35" s="32">
        <f>SUMIFS(annual_details_by_tech!J$2:J$1295, annual_details_by_tech!$A$2:$A$1295, "HECO", annual_details_by_tech!$C$2:$C$1295, $F35, annual_details_by_tech!$D$2:$D$1295, $D35, annual_details_by_tech!$B$2:$B$1295, "capital_outlay")</f>
        <v>0</v>
      </c>
      <c r="O35" s="32">
        <f>SUMIFS(annual_details_by_tech!K$2:K$1295, annual_details_by_tech!$A$2:$A$1295, "HECO", annual_details_by_tech!$C$2:$C$1295, $F35, annual_details_by_tech!$D$2:$D$1295, $D35, annual_details_by_tech!$B$2:$B$1295, "capital_outlay")</f>
        <v>0</v>
      </c>
      <c r="P35" s="32">
        <f>SUMIFS(annual_details_by_tech!L$2:L$1295, annual_details_by_tech!$A$2:$A$1295, "HECO", annual_details_by_tech!$C$2:$C$1295, $F35, annual_details_by_tech!$D$2:$D$1295, $D35, annual_details_by_tech!$B$2:$B$1295, "capital_outlay")</f>
        <v>0</v>
      </c>
      <c r="Q35" s="32">
        <f>SUMIFS(annual_details_by_tech!M$2:M$1295, annual_details_by_tech!$A$2:$A$1295, "HECO", annual_details_by_tech!$C$2:$C$1295, $F35, annual_details_by_tech!$D$2:$D$1295, $D35, annual_details_by_tech!$B$2:$B$1295, "capital_outlay")</f>
        <v>0</v>
      </c>
      <c r="R35" s="32">
        <f>SUMIFS(annual_details_by_tech!N$2:N$1295, annual_details_by_tech!$A$2:$A$1295, "HECO", annual_details_by_tech!$C$2:$C$1295, $F35, annual_details_by_tech!$D$2:$D$1295, $D35, annual_details_by_tech!$B$2:$B$1295, "capital_outlay")</f>
        <v>0</v>
      </c>
      <c r="S35" s="32">
        <f>SUMIFS(annual_details_by_tech!O$2:O$1295, annual_details_by_tech!$A$2:$A$1295, "HECO", annual_details_by_tech!$C$2:$C$1295, $F35, annual_details_by_tech!$D$2:$D$1295, $D35, annual_details_by_tech!$B$2:$B$1295, "capital_outlay")</f>
        <v>0</v>
      </c>
      <c r="T35" s="32">
        <f>SUMIFS(annual_details_by_tech!P$2:P$1295, annual_details_by_tech!$A$2:$A$1295, "HECO", annual_details_by_tech!$C$2:$C$1295, $F35, annual_details_by_tech!$D$2:$D$1295, $D35, annual_details_by_tech!$B$2:$B$1295, "capital_outlay")</f>
        <v>0</v>
      </c>
      <c r="U35" s="32">
        <f>SUMIFS(annual_details_by_tech!Q$2:Q$1295, annual_details_by_tech!$A$2:$A$1295, "HECO", annual_details_by_tech!$C$2:$C$1295, $F35, annual_details_by_tech!$D$2:$D$1295, $D35, annual_details_by_tech!$B$2:$B$1295, "capital_outlay")</f>
        <v>0</v>
      </c>
      <c r="V35" s="32">
        <f>SUMIFS(annual_details_by_tech!R$2:R$1295, annual_details_by_tech!$A$2:$A$1295, "HECO", annual_details_by_tech!$C$2:$C$1295, $F35, annual_details_by_tech!$D$2:$D$1295, $D35, annual_details_by_tech!$B$2:$B$1295, "capital_outlay")</f>
        <v>0</v>
      </c>
      <c r="W35" s="32">
        <f>SUMIFS(annual_details_by_tech!S$2:S$1295, annual_details_by_tech!$A$2:$A$1295, "HECO", annual_details_by_tech!$C$2:$C$1295, $F35, annual_details_by_tech!$D$2:$D$1295, $D35, annual_details_by_tech!$B$2:$B$1295, "capital_outlay")</f>
        <v>0</v>
      </c>
      <c r="X35" s="32">
        <f>SUMIFS(annual_details_by_tech!T$2:T$1295, annual_details_by_tech!$A$2:$A$1295, "HECO", annual_details_by_tech!$C$2:$C$1295, $F35, annual_details_by_tech!$D$2:$D$1295, $D35, annual_details_by_tech!$B$2:$B$1295, "capital_outlay")</f>
        <v>0</v>
      </c>
      <c r="Y35" s="32">
        <f>SUMIFS(annual_details_by_tech!U$2:U$1295, annual_details_by_tech!$A$2:$A$1295, "HECO", annual_details_by_tech!$C$2:$C$1295, $F35, annual_details_by_tech!$D$2:$D$1295, $D35, annual_details_by_tech!$B$2:$B$1295, "capital_outlay")</f>
        <v>0</v>
      </c>
      <c r="Z35" s="32">
        <f>SUMIFS(annual_details_by_tech!V$2:V$1295, annual_details_by_tech!$A$2:$A$1295, "HECO", annual_details_by_tech!$C$2:$C$1295, $F35, annual_details_by_tech!$D$2:$D$1295, $D35, annual_details_by_tech!$B$2:$B$1295, "capital_outlay")</f>
        <v>0</v>
      </c>
      <c r="AA35" s="32">
        <f>SUMIFS(annual_details_by_tech!W$2:W$1295, annual_details_by_tech!$A$2:$A$1295, "HECO", annual_details_by_tech!$C$2:$C$1295, $F35, annual_details_by_tech!$D$2:$D$1295, $D35, annual_details_by_tech!$B$2:$B$1295, "capital_outlay")</f>
        <v>0</v>
      </c>
      <c r="AB35" s="32">
        <f>SUMIFS(annual_details_by_tech!X$2:X$1295, annual_details_by_tech!$A$2:$A$1295, "HECO", annual_details_by_tech!$C$2:$C$1295, $F35, annual_details_by_tech!$D$2:$D$1295, $D35, annual_details_by_tech!$B$2:$B$1295, "capital_outlay")</f>
        <v>0</v>
      </c>
      <c r="AC35" s="32">
        <f>SUMIFS(annual_details_by_tech!Y$2:Y$1295, annual_details_by_tech!$A$2:$A$1295, "HECO", annual_details_by_tech!$C$2:$C$1295, $F35, annual_details_by_tech!$D$2:$D$1295, $D35, annual_details_by_tech!$B$2:$B$1295, "capital_outlay")</f>
        <v>0</v>
      </c>
      <c r="AD35" s="32">
        <f>SUMIFS(annual_details_by_tech!Z$2:Z$1295, annual_details_by_tech!$A$2:$A$1295, "HECO", annual_details_by_tech!$C$2:$C$1295, $F35, annual_details_by_tech!$D$2:$D$1295, $D35, annual_details_by_tech!$B$2:$B$1295, "capital_outlay")</f>
        <v>0</v>
      </c>
      <c r="AE35" s="32">
        <f>SUMIFS(annual_details_by_tech!AA$2:AA$1295, annual_details_by_tech!$A$2:$A$1295, "HECO", annual_details_by_tech!$C$2:$C$1295, $F35, annual_details_by_tech!$D$2:$D$1295, $D35, annual_details_by_tech!$B$2:$B$1295, "capital_outlay")</f>
        <v>0</v>
      </c>
      <c r="AF35" s="32">
        <f>SUMIFS(annual_details_by_tech!AB$2:AB$1295, annual_details_by_tech!$A$2:$A$1295, "HECO", annual_details_by_tech!$C$2:$C$1295, $F35, annual_details_by_tech!$D$2:$D$1295, $D35, annual_details_by_tech!$B$2:$B$1295, "capital_outlay")</f>
        <v>0</v>
      </c>
      <c r="AG35" s="32">
        <f>SUMIFS(annual_details_by_tech!AC$2:AC$1295, annual_details_by_tech!$A$2:$A$1295, "HECO", annual_details_by_tech!$C$2:$C$1295, $F35, annual_details_by_tech!$D$2:$D$1295, $D35, annual_details_by_tech!$B$2:$B$1295, "capital_outlay")</f>
        <v>0</v>
      </c>
      <c r="AH35" s="32">
        <f>SUMIFS(annual_details_by_tech!AD$2:AD$1295, annual_details_by_tech!$A$2:$A$1295, "HECO", annual_details_by_tech!$C$2:$C$1295, $F35, annual_details_by_tech!$D$2:$D$1295, $D35, annual_details_by_tech!$B$2:$B$1295, "capital_outlay")</f>
        <v>0</v>
      </c>
      <c r="AI35" s="32">
        <f>SUMIFS(annual_details_by_tech!AE$2:AE$1295, annual_details_by_tech!$A$2:$A$1295, "HECO", annual_details_by_tech!$C$2:$C$1295, $F35, annual_details_by_tech!$D$2:$D$1295, $D35, annual_details_by_tech!$B$2:$B$1295, "capital_outlay")</f>
        <v>0</v>
      </c>
    </row>
    <row r="36" spans="1:35" x14ac:dyDescent="0.2">
      <c r="B36" s="6"/>
      <c r="C36" s="6"/>
      <c r="D36" s="31" t="str">
        <f>IF(AND(annual_details_by_tech!$A28="HECO",annual_details_by_tech!$B28=annual_details_by_tech!$B$2), annual_details_by_tech!$D28, "-
")</f>
        <v xml:space="preserve">-
</v>
      </c>
      <c r="F36" s="31" t="str">
        <f>IF(AND(annual_details_by_tech!$A28="HECO",annual_details_by_tech!$B28=annual_details_by_tech!$B$2), annual_details_by_tech!$C28, "-
")</f>
        <v xml:space="preserve">-
</v>
      </c>
      <c r="G36" s="32"/>
      <c r="H36" s="32"/>
      <c r="I36" s="32"/>
      <c r="J36" s="32">
        <f>SUMIFS(annual_details_by_tech!F$2:F$1295, annual_details_by_tech!$A$2:$A$1295, "HECO", annual_details_by_tech!$C$2:$C$1295, $F36, annual_details_by_tech!$D$2:$D$1295, $D36, annual_details_by_tech!$B$2:$B$1295, "capital_outlay")</f>
        <v>0</v>
      </c>
      <c r="K36" s="32">
        <f>SUMIFS(annual_details_by_tech!G$2:G$1295, annual_details_by_tech!$A$2:$A$1295, "HECO", annual_details_by_tech!$C$2:$C$1295, $F36, annual_details_by_tech!$D$2:$D$1295, $D36, annual_details_by_tech!$B$2:$B$1295, "capital_outlay")</f>
        <v>0</v>
      </c>
      <c r="L36" s="32">
        <f>SUMIFS(annual_details_by_tech!H$2:H$1295, annual_details_by_tech!$A$2:$A$1295, "HECO", annual_details_by_tech!$C$2:$C$1295, $F36, annual_details_by_tech!$D$2:$D$1295, $D36, annual_details_by_tech!$B$2:$B$1295, "capital_outlay")</f>
        <v>0</v>
      </c>
      <c r="M36" s="32">
        <f>SUMIFS(annual_details_by_tech!I$2:I$1295, annual_details_by_tech!$A$2:$A$1295, "HECO", annual_details_by_tech!$C$2:$C$1295, $F36, annual_details_by_tech!$D$2:$D$1295, $D36, annual_details_by_tech!$B$2:$B$1295, "capital_outlay")</f>
        <v>0</v>
      </c>
      <c r="N36" s="32">
        <f>SUMIFS(annual_details_by_tech!J$2:J$1295, annual_details_by_tech!$A$2:$A$1295, "HECO", annual_details_by_tech!$C$2:$C$1295, $F36, annual_details_by_tech!$D$2:$D$1295, $D36, annual_details_by_tech!$B$2:$B$1295, "capital_outlay")</f>
        <v>0</v>
      </c>
      <c r="O36" s="32">
        <f>SUMIFS(annual_details_by_tech!K$2:K$1295, annual_details_by_tech!$A$2:$A$1295, "HECO", annual_details_by_tech!$C$2:$C$1295, $F36, annual_details_by_tech!$D$2:$D$1295, $D36, annual_details_by_tech!$B$2:$B$1295, "capital_outlay")</f>
        <v>0</v>
      </c>
      <c r="P36" s="32">
        <f>SUMIFS(annual_details_by_tech!L$2:L$1295, annual_details_by_tech!$A$2:$A$1295, "HECO", annual_details_by_tech!$C$2:$C$1295, $F36, annual_details_by_tech!$D$2:$D$1295, $D36, annual_details_by_tech!$B$2:$B$1295, "capital_outlay")</f>
        <v>0</v>
      </c>
      <c r="Q36" s="32">
        <f>SUMIFS(annual_details_by_tech!M$2:M$1295, annual_details_by_tech!$A$2:$A$1295, "HECO", annual_details_by_tech!$C$2:$C$1295, $F36, annual_details_by_tech!$D$2:$D$1295, $D36, annual_details_by_tech!$B$2:$B$1295, "capital_outlay")</f>
        <v>0</v>
      </c>
      <c r="R36" s="32">
        <f>SUMIFS(annual_details_by_tech!N$2:N$1295, annual_details_by_tech!$A$2:$A$1295, "HECO", annual_details_by_tech!$C$2:$C$1295, $F36, annual_details_by_tech!$D$2:$D$1295, $D36, annual_details_by_tech!$B$2:$B$1295, "capital_outlay")</f>
        <v>0</v>
      </c>
      <c r="S36" s="32">
        <f>SUMIFS(annual_details_by_tech!O$2:O$1295, annual_details_by_tech!$A$2:$A$1295, "HECO", annual_details_by_tech!$C$2:$C$1295, $F36, annual_details_by_tech!$D$2:$D$1295, $D36, annual_details_by_tech!$B$2:$B$1295, "capital_outlay")</f>
        <v>0</v>
      </c>
      <c r="T36" s="32">
        <f>SUMIFS(annual_details_by_tech!P$2:P$1295, annual_details_by_tech!$A$2:$A$1295, "HECO", annual_details_by_tech!$C$2:$C$1295, $F36, annual_details_by_tech!$D$2:$D$1295, $D36, annual_details_by_tech!$B$2:$B$1295, "capital_outlay")</f>
        <v>0</v>
      </c>
      <c r="U36" s="32">
        <f>SUMIFS(annual_details_by_tech!Q$2:Q$1295, annual_details_by_tech!$A$2:$A$1295, "HECO", annual_details_by_tech!$C$2:$C$1295, $F36, annual_details_by_tech!$D$2:$D$1295, $D36, annual_details_by_tech!$B$2:$B$1295, "capital_outlay")</f>
        <v>0</v>
      </c>
      <c r="V36" s="32">
        <f>SUMIFS(annual_details_by_tech!R$2:R$1295, annual_details_by_tech!$A$2:$A$1295, "HECO", annual_details_by_tech!$C$2:$C$1295, $F36, annual_details_by_tech!$D$2:$D$1295, $D36, annual_details_by_tech!$B$2:$B$1295, "capital_outlay")</f>
        <v>0</v>
      </c>
      <c r="W36" s="32">
        <f>SUMIFS(annual_details_by_tech!S$2:S$1295, annual_details_by_tech!$A$2:$A$1295, "HECO", annual_details_by_tech!$C$2:$C$1295, $F36, annual_details_by_tech!$D$2:$D$1295, $D36, annual_details_by_tech!$B$2:$B$1295, "capital_outlay")</f>
        <v>0</v>
      </c>
      <c r="X36" s="32">
        <f>SUMIFS(annual_details_by_tech!T$2:T$1295, annual_details_by_tech!$A$2:$A$1295, "HECO", annual_details_by_tech!$C$2:$C$1295, $F36, annual_details_by_tech!$D$2:$D$1295, $D36, annual_details_by_tech!$B$2:$B$1295, "capital_outlay")</f>
        <v>0</v>
      </c>
      <c r="Y36" s="32">
        <f>SUMIFS(annual_details_by_tech!U$2:U$1295, annual_details_by_tech!$A$2:$A$1295, "HECO", annual_details_by_tech!$C$2:$C$1295, $F36, annual_details_by_tech!$D$2:$D$1295, $D36, annual_details_by_tech!$B$2:$B$1295, "capital_outlay")</f>
        <v>0</v>
      </c>
      <c r="Z36" s="32">
        <f>SUMIFS(annual_details_by_tech!V$2:V$1295, annual_details_by_tech!$A$2:$A$1295, "HECO", annual_details_by_tech!$C$2:$C$1295, $F36, annual_details_by_tech!$D$2:$D$1295, $D36, annual_details_by_tech!$B$2:$B$1295, "capital_outlay")</f>
        <v>0</v>
      </c>
      <c r="AA36" s="32">
        <f>SUMIFS(annual_details_by_tech!W$2:W$1295, annual_details_by_tech!$A$2:$A$1295, "HECO", annual_details_by_tech!$C$2:$C$1295, $F36, annual_details_by_tech!$D$2:$D$1295, $D36, annual_details_by_tech!$B$2:$B$1295, "capital_outlay")</f>
        <v>0</v>
      </c>
      <c r="AB36" s="32">
        <f>SUMIFS(annual_details_by_tech!X$2:X$1295, annual_details_by_tech!$A$2:$A$1295, "HECO", annual_details_by_tech!$C$2:$C$1295, $F36, annual_details_by_tech!$D$2:$D$1295, $D36, annual_details_by_tech!$B$2:$B$1295, "capital_outlay")</f>
        <v>0</v>
      </c>
      <c r="AC36" s="32">
        <f>SUMIFS(annual_details_by_tech!Y$2:Y$1295, annual_details_by_tech!$A$2:$A$1295, "HECO", annual_details_by_tech!$C$2:$C$1295, $F36, annual_details_by_tech!$D$2:$D$1295, $D36, annual_details_by_tech!$B$2:$B$1295, "capital_outlay")</f>
        <v>0</v>
      </c>
      <c r="AD36" s="32">
        <f>SUMIFS(annual_details_by_tech!Z$2:Z$1295, annual_details_by_tech!$A$2:$A$1295, "HECO", annual_details_by_tech!$C$2:$C$1295, $F36, annual_details_by_tech!$D$2:$D$1295, $D36, annual_details_by_tech!$B$2:$B$1295, "capital_outlay")</f>
        <v>0</v>
      </c>
      <c r="AE36" s="32">
        <f>SUMIFS(annual_details_by_tech!AA$2:AA$1295, annual_details_by_tech!$A$2:$A$1295, "HECO", annual_details_by_tech!$C$2:$C$1295, $F36, annual_details_by_tech!$D$2:$D$1295, $D36, annual_details_by_tech!$B$2:$B$1295, "capital_outlay")</f>
        <v>0</v>
      </c>
      <c r="AF36" s="32">
        <f>SUMIFS(annual_details_by_tech!AB$2:AB$1295, annual_details_by_tech!$A$2:$A$1295, "HECO", annual_details_by_tech!$C$2:$C$1295, $F36, annual_details_by_tech!$D$2:$D$1295, $D36, annual_details_by_tech!$B$2:$B$1295, "capital_outlay")</f>
        <v>0</v>
      </c>
      <c r="AG36" s="32">
        <f>SUMIFS(annual_details_by_tech!AC$2:AC$1295, annual_details_by_tech!$A$2:$A$1295, "HECO", annual_details_by_tech!$C$2:$C$1295, $F36, annual_details_by_tech!$D$2:$D$1295, $D36, annual_details_by_tech!$B$2:$B$1295, "capital_outlay")</f>
        <v>0</v>
      </c>
      <c r="AH36" s="32">
        <f>SUMIFS(annual_details_by_tech!AD$2:AD$1295, annual_details_by_tech!$A$2:$A$1295, "HECO", annual_details_by_tech!$C$2:$C$1295, $F36, annual_details_by_tech!$D$2:$D$1295, $D36, annual_details_by_tech!$B$2:$B$1295, "capital_outlay")</f>
        <v>0</v>
      </c>
      <c r="AI36" s="32">
        <f>SUMIFS(annual_details_by_tech!AE$2:AE$1295, annual_details_by_tech!$A$2:$A$1295, "HECO", annual_details_by_tech!$C$2:$C$1295, $F36, annual_details_by_tech!$D$2:$D$1295, $D36, annual_details_by_tech!$B$2:$B$1295, "capital_outlay")</f>
        <v>0</v>
      </c>
    </row>
    <row r="37" spans="1:35" x14ac:dyDescent="0.2">
      <c r="B37" s="6"/>
      <c r="C37" s="6"/>
      <c r="D37" s="31" t="str">
        <f>IF(AND(annual_details_by_tech!$A29="HECO",annual_details_by_tech!$B29=annual_details_by_tech!$B$2), annual_details_by_tech!$D29, "-
")</f>
        <v xml:space="preserve">-
</v>
      </c>
      <c r="F37" s="31" t="str">
        <f>IF(AND(annual_details_by_tech!$A29="HECO",annual_details_by_tech!$B29=annual_details_by_tech!$B$2), annual_details_by_tech!$C29, "-
")</f>
        <v xml:space="preserve">-
</v>
      </c>
      <c r="G37" s="32"/>
      <c r="H37" s="32"/>
      <c r="I37" s="32"/>
      <c r="J37" s="32">
        <f>SUMIFS(annual_details_by_tech!F$2:F$1295, annual_details_by_tech!$A$2:$A$1295, "HECO", annual_details_by_tech!$C$2:$C$1295, $F37, annual_details_by_tech!$D$2:$D$1295, $D37, annual_details_by_tech!$B$2:$B$1295, "capital_outlay")</f>
        <v>0</v>
      </c>
      <c r="K37" s="32">
        <f>SUMIFS(annual_details_by_tech!G$2:G$1295, annual_details_by_tech!$A$2:$A$1295, "HECO", annual_details_by_tech!$C$2:$C$1295, $F37, annual_details_by_tech!$D$2:$D$1295, $D37, annual_details_by_tech!$B$2:$B$1295, "capital_outlay")</f>
        <v>0</v>
      </c>
      <c r="L37" s="32">
        <f>SUMIFS(annual_details_by_tech!H$2:H$1295, annual_details_by_tech!$A$2:$A$1295, "HECO", annual_details_by_tech!$C$2:$C$1295, $F37, annual_details_by_tech!$D$2:$D$1295, $D37, annual_details_by_tech!$B$2:$B$1295, "capital_outlay")</f>
        <v>0</v>
      </c>
      <c r="M37" s="32">
        <f>SUMIFS(annual_details_by_tech!I$2:I$1295, annual_details_by_tech!$A$2:$A$1295, "HECO", annual_details_by_tech!$C$2:$C$1295, $F37, annual_details_by_tech!$D$2:$D$1295, $D37, annual_details_by_tech!$B$2:$B$1295, "capital_outlay")</f>
        <v>0</v>
      </c>
      <c r="N37" s="32">
        <f>SUMIFS(annual_details_by_tech!J$2:J$1295, annual_details_by_tech!$A$2:$A$1295, "HECO", annual_details_by_tech!$C$2:$C$1295, $F37, annual_details_by_tech!$D$2:$D$1295, $D37, annual_details_by_tech!$B$2:$B$1295, "capital_outlay")</f>
        <v>0</v>
      </c>
      <c r="O37" s="32">
        <f>SUMIFS(annual_details_by_tech!K$2:K$1295, annual_details_by_tech!$A$2:$A$1295, "HECO", annual_details_by_tech!$C$2:$C$1295, $F37, annual_details_by_tech!$D$2:$D$1295, $D37, annual_details_by_tech!$B$2:$B$1295, "capital_outlay")</f>
        <v>0</v>
      </c>
      <c r="P37" s="32">
        <f>SUMIFS(annual_details_by_tech!L$2:L$1295, annual_details_by_tech!$A$2:$A$1295, "HECO", annual_details_by_tech!$C$2:$C$1295, $F37, annual_details_by_tech!$D$2:$D$1295, $D37, annual_details_by_tech!$B$2:$B$1295, "capital_outlay")</f>
        <v>0</v>
      </c>
      <c r="Q37" s="32">
        <f>SUMIFS(annual_details_by_tech!M$2:M$1295, annual_details_by_tech!$A$2:$A$1295, "HECO", annual_details_by_tech!$C$2:$C$1295, $F37, annual_details_by_tech!$D$2:$D$1295, $D37, annual_details_by_tech!$B$2:$B$1295, "capital_outlay")</f>
        <v>0</v>
      </c>
      <c r="R37" s="32">
        <f>SUMIFS(annual_details_by_tech!N$2:N$1295, annual_details_by_tech!$A$2:$A$1295, "HECO", annual_details_by_tech!$C$2:$C$1295, $F37, annual_details_by_tech!$D$2:$D$1295, $D37, annual_details_by_tech!$B$2:$B$1295, "capital_outlay")</f>
        <v>0</v>
      </c>
      <c r="S37" s="32">
        <f>SUMIFS(annual_details_by_tech!O$2:O$1295, annual_details_by_tech!$A$2:$A$1295, "HECO", annual_details_by_tech!$C$2:$C$1295, $F37, annual_details_by_tech!$D$2:$D$1295, $D37, annual_details_by_tech!$B$2:$B$1295, "capital_outlay")</f>
        <v>0</v>
      </c>
      <c r="T37" s="32">
        <f>SUMIFS(annual_details_by_tech!P$2:P$1295, annual_details_by_tech!$A$2:$A$1295, "HECO", annual_details_by_tech!$C$2:$C$1295, $F37, annual_details_by_tech!$D$2:$D$1295, $D37, annual_details_by_tech!$B$2:$B$1295, "capital_outlay")</f>
        <v>0</v>
      </c>
      <c r="U37" s="32">
        <f>SUMIFS(annual_details_by_tech!Q$2:Q$1295, annual_details_by_tech!$A$2:$A$1295, "HECO", annual_details_by_tech!$C$2:$C$1295, $F37, annual_details_by_tech!$D$2:$D$1295, $D37, annual_details_by_tech!$B$2:$B$1295, "capital_outlay")</f>
        <v>0</v>
      </c>
      <c r="V37" s="32">
        <f>SUMIFS(annual_details_by_tech!R$2:R$1295, annual_details_by_tech!$A$2:$A$1295, "HECO", annual_details_by_tech!$C$2:$C$1295, $F37, annual_details_by_tech!$D$2:$D$1295, $D37, annual_details_by_tech!$B$2:$B$1295, "capital_outlay")</f>
        <v>0</v>
      </c>
      <c r="W37" s="32">
        <f>SUMIFS(annual_details_by_tech!S$2:S$1295, annual_details_by_tech!$A$2:$A$1295, "HECO", annual_details_by_tech!$C$2:$C$1295, $F37, annual_details_by_tech!$D$2:$D$1295, $D37, annual_details_by_tech!$B$2:$B$1295, "capital_outlay")</f>
        <v>0</v>
      </c>
      <c r="X37" s="32">
        <f>SUMIFS(annual_details_by_tech!T$2:T$1295, annual_details_by_tech!$A$2:$A$1295, "HECO", annual_details_by_tech!$C$2:$C$1295, $F37, annual_details_by_tech!$D$2:$D$1295, $D37, annual_details_by_tech!$B$2:$B$1295, "capital_outlay")</f>
        <v>0</v>
      </c>
      <c r="Y37" s="32">
        <f>SUMIFS(annual_details_by_tech!U$2:U$1295, annual_details_by_tech!$A$2:$A$1295, "HECO", annual_details_by_tech!$C$2:$C$1295, $F37, annual_details_by_tech!$D$2:$D$1295, $D37, annual_details_by_tech!$B$2:$B$1295, "capital_outlay")</f>
        <v>0</v>
      </c>
      <c r="Z37" s="32">
        <f>SUMIFS(annual_details_by_tech!V$2:V$1295, annual_details_by_tech!$A$2:$A$1295, "HECO", annual_details_by_tech!$C$2:$C$1295, $F37, annual_details_by_tech!$D$2:$D$1295, $D37, annual_details_by_tech!$B$2:$B$1295, "capital_outlay")</f>
        <v>0</v>
      </c>
      <c r="AA37" s="32">
        <f>SUMIFS(annual_details_by_tech!W$2:W$1295, annual_details_by_tech!$A$2:$A$1295, "HECO", annual_details_by_tech!$C$2:$C$1295, $F37, annual_details_by_tech!$D$2:$D$1295, $D37, annual_details_by_tech!$B$2:$B$1295, "capital_outlay")</f>
        <v>0</v>
      </c>
      <c r="AB37" s="32">
        <f>SUMIFS(annual_details_by_tech!X$2:X$1295, annual_details_by_tech!$A$2:$A$1295, "HECO", annual_details_by_tech!$C$2:$C$1295, $F37, annual_details_by_tech!$D$2:$D$1295, $D37, annual_details_by_tech!$B$2:$B$1295, "capital_outlay")</f>
        <v>0</v>
      </c>
      <c r="AC37" s="32">
        <f>SUMIFS(annual_details_by_tech!Y$2:Y$1295, annual_details_by_tech!$A$2:$A$1295, "HECO", annual_details_by_tech!$C$2:$C$1295, $F37, annual_details_by_tech!$D$2:$D$1295, $D37, annual_details_by_tech!$B$2:$B$1295, "capital_outlay")</f>
        <v>0</v>
      </c>
      <c r="AD37" s="32">
        <f>SUMIFS(annual_details_by_tech!Z$2:Z$1295, annual_details_by_tech!$A$2:$A$1295, "HECO", annual_details_by_tech!$C$2:$C$1295, $F37, annual_details_by_tech!$D$2:$D$1295, $D37, annual_details_by_tech!$B$2:$B$1295, "capital_outlay")</f>
        <v>0</v>
      </c>
      <c r="AE37" s="32">
        <f>SUMIFS(annual_details_by_tech!AA$2:AA$1295, annual_details_by_tech!$A$2:$A$1295, "HECO", annual_details_by_tech!$C$2:$C$1295, $F37, annual_details_by_tech!$D$2:$D$1295, $D37, annual_details_by_tech!$B$2:$B$1295, "capital_outlay")</f>
        <v>0</v>
      </c>
      <c r="AF37" s="32">
        <f>SUMIFS(annual_details_by_tech!AB$2:AB$1295, annual_details_by_tech!$A$2:$A$1295, "HECO", annual_details_by_tech!$C$2:$C$1295, $F37, annual_details_by_tech!$D$2:$D$1295, $D37, annual_details_by_tech!$B$2:$B$1295, "capital_outlay")</f>
        <v>0</v>
      </c>
      <c r="AG37" s="32">
        <f>SUMIFS(annual_details_by_tech!AC$2:AC$1295, annual_details_by_tech!$A$2:$A$1295, "HECO", annual_details_by_tech!$C$2:$C$1295, $F37, annual_details_by_tech!$D$2:$D$1295, $D37, annual_details_by_tech!$B$2:$B$1295, "capital_outlay")</f>
        <v>0</v>
      </c>
      <c r="AH37" s="32">
        <f>SUMIFS(annual_details_by_tech!AD$2:AD$1295, annual_details_by_tech!$A$2:$A$1295, "HECO", annual_details_by_tech!$C$2:$C$1295, $F37, annual_details_by_tech!$D$2:$D$1295, $D37, annual_details_by_tech!$B$2:$B$1295, "capital_outlay")</f>
        <v>0</v>
      </c>
      <c r="AI37" s="32">
        <f>SUMIFS(annual_details_by_tech!AE$2:AE$1295, annual_details_by_tech!$A$2:$A$1295, "HECO", annual_details_by_tech!$C$2:$C$1295, $F37, annual_details_by_tech!$D$2:$D$1295, $D37, annual_details_by_tech!$B$2:$B$1295, "capital_outlay")</f>
        <v>0</v>
      </c>
    </row>
    <row r="38" spans="1:35" x14ac:dyDescent="0.2">
      <c r="B38" s="6"/>
      <c r="C38" s="6"/>
      <c r="D38" s="31" t="str">
        <f>IF(AND(annual_details_by_tech!$A30="HECO",annual_details_by_tech!$B30=annual_details_by_tech!$B$2), annual_details_by_tech!$D30, "-
")</f>
        <v xml:space="preserve">-
</v>
      </c>
      <c r="F38" s="31" t="str">
        <f>IF(AND(annual_details_by_tech!$A30="HECO",annual_details_by_tech!$B30=annual_details_by_tech!$B$2), annual_details_by_tech!$C30, "-
")</f>
        <v xml:space="preserve">-
</v>
      </c>
      <c r="G38" s="32"/>
      <c r="H38" s="32"/>
      <c r="I38" s="32"/>
      <c r="J38" s="32">
        <f>SUMIFS(annual_details_by_tech!F$2:F$1295, annual_details_by_tech!$A$2:$A$1295, "HECO", annual_details_by_tech!$C$2:$C$1295, $F38, annual_details_by_tech!$D$2:$D$1295, $D38, annual_details_by_tech!$B$2:$B$1295, "capital_outlay")</f>
        <v>0</v>
      </c>
      <c r="K38" s="32">
        <f>SUMIFS(annual_details_by_tech!G$2:G$1295, annual_details_by_tech!$A$2:$A$1295, "HECO", annual_details_by_tech!$C$2:$C$1295, $F38, annual_details_by_tech!$D$2:$D$1295, $D38, annual_details_by_tech!$B$2:$B$1295, "capital_outlay")</f>
        <v>0</v>
      </c>
      <c r="L38" s="32">
        <f>SUMIFS(annual_details_by_tech!H$2:H$1295, annual_details_by_tech!$A$2:$A$1295, "HECO", annual_details_by_tech!$C$2:$C$1295, $F38, annual_details_by_tech!$D$2:$D$1295, $D38, annual_details_by_tech!$B$2:$B$1295, "capital_outlay")</f>
        <v>0</v>
      </c>
      <c r="M38" s="32">
        <f>SUMIFS(annual_details_by_tech!I$2:I$1295, annual_details_by_tech!$A$2:$A$1295, "HECO", annual_details_by_tech!$C$2:$C$1295, $F38, annual_details_by_tech!$D$2:$D$1295, $D38, annual_details_by_tech!$B$2:$B$1295, "capital_outlay")</f>
        <v>0</v>
      </c>
      <c r="N38" s="32">
        <f>SUMIFS(annual_details_by_tech!J$2:J$1295, annual_details_by_tech!$A$2:$A$1295, "HECO", annual_details_by_tech!$C$2:$C$1295, $F38, annual_details_by_tech!$D$2:$D$1295, $D38, annual_details_by_tech!$B$2:$B$1295, "capital_outlay")</f>
        <v>0</v>
      </c>
      <c r="O38" s="32">
        <f>SUMIFS(annual_details_by_tech!K$2:K$1295, annual_details_by_tech!$A$2:$A$1295, "HECO", annual_details_by_tech!$C$2:$C$1295, $F38, annual_details_by_tech!$D$2:$D$1295, $D38, annual_details_by_tech!$B$2:$B$1295, "capital_outlay")</f>
        <v>0</v>
      </c>
      <c r="P38" s="32">
        <f>SUMIFS(annual_details_by_tech!L$2:L$1295, annual_details_by_tech!$A$2:$A$1295, "HECO", annual_details_by_tech!$C$2:$C$1295, $F38, annual_details_by_tech!$D$2:$D$1295, $D38, annual_details_by_tech!$B$2:$B$1295, "capital_outlay")</f>
        <v>0</v>
      </c>
      <c r="Q38" s="32">
        <f>SUMIFS(annual_details_by_tech!M$2:M$1295, annual_details_by_tech!$A$2:$A$1295, "HECO", annual_details_by_tech!$C$2:$C$1295, $F38, annual_details_by_tech!$D$2:$D$1295, $D38, annual_details_by_tech!$B$2:$B$1295, "capital_outlay")</f>
        <v>0</v>
      </c>
      <c r="R38" s="32">
        <f>SUMIFS(annual_details_by_tech!N$2:N$1295, annual_details_by_tech!$A$2:$A$1295, "HECO", annual_details_by_tech!$C$2:$C$1295, $F38, annual_details_by_tech!$D$2:$D$1295, $D38, annual_details_by_tech!$B$2:$B$1295, "capital_outlay")</f>
        <v>0</v>
      </c>
      <c r="S38" s="32">
        <f>SUMIFS(annual_details_by_tech!O$2:O$1295, annual_details_by_tech!$A$2:$A$1295, "HECO", annual_details_by_tech!$C$2:$C$1295, $F38, annual_details_by_tech!$D$2:$D$1295, $D38, annual_details_by_tech!$B$2:$B$1295, "capital_outlay")</f>
        <v>0</v>
      </c>
      <c r="T38" s="32">
        <f>SUMIFS(annual_details_by_tech!P$2:P$1295, annual_details_by_tech!$A$2:$A$1295, "HECO", annual_details_by_tech!$C$2:$C$1295, $F38, annual_details_by_tech!$D$2:$D$1295, $D38, annual_details_by_tech!$B$2:$B$1295, "capital_outlay")</f>
        <v>0</v>
      </c>
      <c r="U38" s="32">
        <f>SUMIFS(annual_details_by_tech!Q$2:Q$1295, annual_details_by_tech!$A$2:$A$1295, "HECO", annual_details_by_tech!$C$2:$C$1295, $F38, annual_details_by_tech!$D$2:$D$1295, $D38, annual_details_by_tech!$B$2:$B$1295, "capital_outlay")</f>
        <v>0</v>
      </c>
      <c r="V38" s="32">
        <f>SUMIFS(annual_details_by_tech!R$2:R$1295, annual_details_by_tech!$A$2:$A$1295, "HECO", annual_details_by_tech!$C$2:$C$1295, $F38, annual_details_by_tech!$D$2:$D$1295, $D38, annual_details_by_tech!$B$2:$B$1295, "capital_outlay")</f>
        <v>0</v>
      </c>
      <c r="W38" s="32">
        <f>SUMIFS(annual_details_by_tech!S$2:S$1295, annual_details_by_tech!$A$2:$A$1295, "HECO", annual_details_by_tech!$C$2:$C$1295, $F38, annual_details_by_tech!$D$2:$D$1295, $D38, annual_details_by_tech!$B$2:$B$1295, "capital_outlay")</f>
        <v>0</v>
      </c>
      <c r="X38" s="32">
        <f>SUMIFS(annual_details_by_tech!T$2:T$1295, annual_details_by_tech!$A$2:$A$1295, "HECO", annual_details_by_tech!$C$2:$C$1295, $F38, annual_details_by_tech!$D$2:$D$1295, $D38, annual_details_by_tech!$B$2:$B$1295, "capital_outlay")</f>
        <v>0</v>
      </c>
      <c r="Y38" s="32">
        <f>SUMIFS(annual_details_by_tech!U$2:U$1295, annual_details_by_tech!$A$2:$A$1295, "HECO", annual_details_by_tech!$C$2:$C$1295, $F38, annual_details_by_tech!$D$2:$D$1295, $D38, annual_details_by_tech!$B$2:$B$1295, "capital_outlay")</f>
        <v>0</v>
      </c>
      <c r="Z38" s="32">
        <f>SUMIFS(annual_details_by_tech!V$2:V$1295, annual_details_by_tech!$A$2:$A$1295, "HECO", annual_details_by_tech!$C$2:$C$1295, $F38, annual_details_by_tech!$D$2:$D$1295, $D38, annual_details_by_tech!$B$2:$B$1295, "capital_outlay")</f>
        <v>0</v>
      </c>
      <c r="AA38" s="32">
        <f>SUMIFS(annual_details_by_tech!W$2:W$1295, annual_details_by_tech!$A$2:$A$1295, "HECO", annual_details_by_tech!$C$2:$C$1295, $F38, annual_details_by_tech!$D$2:$D$1295, $D38, annual_details_by_tech!$B$2:$B$1295, "capital_outlay")</f>
        <v>0</v>
      </c>
      <c r="AB38" s="32">
        <f>SUMIFS(annual_details_by_tech!X$2:X$1295, annual_details_by_tech!$A$2:$A$1295, "HECO", annual_details_by_tech!$C$2:$C$1295, $F38, annual_details_by_tech!$D$2:$D$1295, $D38, annual_details_by_tech!$B$2:$B$1295, "capital_outlay")</f>
        <v>0</v>
      </c>
      <c r="AC38" s="32">
        <f>SUMIFS(annual_details_by_tech!Y$2:Y$1295, annual_details_by_tech!$A$2:$A$1295, "HECO", annual_details_by_tech!$C$2:$C$1295, $F38, annual_details_by_tech!$D$2:$D$1295, $D38, annual_details_by_tech!$B$2:$B$1295, "capital_outlay")</f>
        <v>0</v>
      </c>
      <c r="AD38" s="32">
        <f>SUMIFS(annual_details_by_tech!Z$2:Z$1295, annual_details_by_tech!$A$2:$A$1295, "HECO", annual_details_by_tech!$C$2:$C$1295, $F38, annual_details_by_tech!$D$2:$D$1295, $D38, annual_details_by_tech!$B$2:$B$1295, "capital_outlay")</f>
        <v>0</v>
      </c>
      <c r="AE38" s="32">
        <f>SUMIFS(annual_details_by_tech!AA$2:AA$1295, annual_details_by_tech!$A$2:$A$1295, "HECO", annual_details_by_tech!$C$2:$C$1295, $F38, annual_details_by_tech!$D$2:$D$1295, $D38, annual_details_by_tech!$B$2:$B$1295, "capital_outlay")</f>
        <v>0</v>
      </c>
      <c r="AF38" s="32">
        <f>SUMIFS(annual_details_by_tech!AB$2:AB$1295, annual_details_by_tech!$A$2:$A$1295, "HECO", annual_details_by_tech!$C$2:$C$1295, $F38, annual_details_by_tech!$D$2:$D$1295, $D38, annual_details_by_tech!$B$2:$B$1295, "capital_outlay")</f>
        <v>0</v>
      </c>
      <c r="AG38" s="32">
        <f>SUMIFS(annual_details_by_tech!AC$2:AC$1295, annual_details_by_tech!$A$2:$A$1295, "HECO", annual_details_by_tech!$C$2:$C$1295, $F38, annual_details_by_tech!$D$2:$D$1295, $D38, annual_details_by_tech!$B$2:$B$1295, "capital_outlay")</f>
        <v>0</v>
      </c>
      <c r="AH38" s="32">
        <f>SUMIFS(annual_details_by_tech!AD$2:AD$1295, annual_details_by_tech!$A$2:$A$1295, "HECO", annual_details_by_tech!$C$2:$C$1295, $F38, annual_details_by_tech!$D$2:$D$1295, $D38, annual_details_by_tech!$B$2:$B$1295, "capital_outlay")</f>
        <v>0</v>
      </c>
      <c r="AI38" s="32">
        <f>SUMIFS(annual_details_by_tech!AE$2:AE$1295, annual_details_by_tech!$A$2:$A$1295, "HECO", annual_details_by_tech!$C$2:$C$1295, $F38, annual_details_by_tech!$D$2:$D$1295, $D38, annual_details_by_tech!$B$2:$B$1295, "capital_outlay")</f>
        <v>0</v>
      </c>
    </row>
    <row r="39" spans="1:35" x14ac:dyDescent="0.2">
      <c r="B39" s="6"/>
      <c r="C39" s="6"/>
      <c r="D39" s="31" t="str">
        <f>IF(AND(annual_details_by_tech!$A31="HECO",annual_details_by_tech!$B31=annual_details_by_tech!$B$2), annual_details_by_tech!$D31, "-
")</f>
        <v xml:space="preserve">-
</v>
      </c>
      <c r="F39" s="31" t="str">
        <f>IF(AND(annual_details_by_tech!$A31="HECO",annual_details_by_tech!$B31=annual_details_by_tech!$B$2), annual_details_by_tech!$C31, "-
")</f>
        <v xml:space="preserve">-
</v>
      </c>
      <c r="G39" s="32"/>
      <c r="H39" s="32"/>
      <c r="I39" s="32"/>
      <c r="J39" s="32">
        <f>SUMIFS(annual_details_by_tech!F$2:F$1295, annual_details_by_tech!$A$2:$A$1295, "HECO", annual_details_by_tech!$C$2:$C$1295, $F39, annual_details_by_tech!$D$2:$D$1295, $D39, annual_details_by_tech!$B$2:$B$1295, "capital_outlay")</f>
        <v>0</v>
      </c>
      <c r="K39" s="32">
        <f>SUMIFS(annual_details_by_tech!G$2:G$1295, annual_details_by_tech!$A$2:$A$1295, "HECO", annual_details_by_tech!$C$2:$C$1295, $F39, annual_details_by_tech!$D$2:$D$1295, $D39, annual_details_by_tech!$B$2:$B$1295, "capital_outlay")</f>
        <v>0</v>
      </c>
      <c r="L39" s="32">
        <f>SUMIFS(annual_details_by_tech!H$2:H$1295, annual_details_by_tech!$A$2:$A$1295, "HECO", annual_details_by_tech!$C$2:$C$1295, $F39, annual_details_by_tech!$D$2:$D$1295, $D39, annual_details_by_tech!$B$2:$B$1295, "capital_outlay")</f>
        <v>0</v>
      </c>
      <c r="M39" s="32">
        <f>SUMIFS(annual_details_by_tech!I$2:I$1295, annual_details_by_tech!$A$2:$A$1295, "HECO", annual_details_by_tech!$C$2:$C$1295, $F39, annual_details_by_tech!$D$2:$D$1295, $D39, annual_details_by_tech!$B$2:$B$1295, "capital_outlay")</f>
        <v>0</v>
      </c>
      <c r="N39" s="32">
        <f>SUMIFS(annual_details_by_tech!J$2:J$1295, annual_details_by_tech!$A$2:$A$1295, "HECO", annual_details_by_tech!$C$2:$C$1295, $F39, annual_details_by_tech!$D$2:$D$1295, $D39, annual_details_by_tech!$B$2:$B$1295, "capital_outlay")</f>
        <v>0</v>
      </c>
      <c r="O39" s="32">
        <f>SUMIFS(annual_details_by_tech!K$2:K$1295, annual_details_by_tech!$A$2:$A$1295, "HECO", annual_details_by_tech!$C$2:$C$1295, $F39, annual_details_by_tech!$D$2:$D$1295, $D39, annual_details_by_tech!$B$2:$B$1295, "capital_outlay")</f>
        <v>0</v>
      </c>
      <c r="P39" s="32">
        <f>SUMIFS(annual_details_by_tech!L$2:L$1295, annual_details_by_tech!$A$2:$A$1295, "HECO", annual_details_by_tech!$C$2:$C$1295, $F39, annual_details_by_tech!$D$2:$D$1295, $D39, annual_details_by_tech!$B$2:$B$1295, "capital_outlay")</f>
        <v>0</v>
      </c>
      <c r="Q39" s="32">
        <f>SUMIFS(annual_details_by_tech!M$2:M$1295, annual_details_by_tech!$A$2:$A$1295, "HECO", annual_details_by_tech!$C$2:$C$1295, $F39, annual_details_by_tech!$D$2:$D$1295, $D39, annual_details_by_tech!$B$2:$B$1295, "capital_outlay")</f>
        <v>0</v>
      </c>
      <c r="R39" s="32">
        <f>SUMIFS(annual_details_by_tech!N$2:N$1295, annual_details_by_tech!$A$2:$A$1295, "HECO", annual_details_by_tech!$C$2:$C$1295, $F39, annual_details_by_tech!$D$2:$D$1295, $D39, annual_details_by_tech!$B$2:$B$1295, "capital_outlay")</f>
        <v>0</v>
      </c>
      <c r="S39" s="32">
        <f>SUMIFS(annual_details_by_tech!O$2:O$1295, annual_details_by_tech!$A$2:$A$1295, "HECO", annual_details_by_tech!$C$2:$C$1295, $F39, annual_details_by_tech!$D$2:$D$1295, $D39, annual_details_by_tech!$B$2:$B$1295, "capital_outlay")</f>
        <v>0</v>
      </c>
      <c r="T39" s="32">
        <f>SUMIFS(annual_details_by_tech!P$2:P$1295, annual_details_by_tech!$A$2:$A$1295, "HECO", annual_details_by_tech!$C$2:$C$1295, $F39, annual_details_by_tech!$D$2:$D$1295, $D39, annual_details_by_tech!$B$2:$B$1295, "capital_outlay")</f>
        <v>0</v>
      </c>
      <c r="U39" s="32">
        <f>SUMIFS(annual_details_by_tech!Q$2:Q$1295, annual_details_by_tech!$A$2:$A$1295, "HECO", annual_details_by_tech!$C$2:$C$1295, $F39, annual_details_by_tech!$D$2:$D$1295, $D39, annual_details_by_tech!$B$2:$B$1295, "capital_outlay")</f>
        <v>0</v>
      </c>
      <c r="V39" s="32">
        <f>SUMIFS(annual_details_by_tech!R$2:R$1295, annual_details_by_tech!$A$2:$A$1295, "HECO", annual_details_by_tech!$C$2:$C$1295, $F39, annual_details_by_tech!$D$2:$D$1295, $D39, annual_details_by_tech!$B$2:$B$1295, "capital_outlay")</f>
        <v>0</v>
      </c>
      <c r="W39" s="32">
        <f>SUMIFS(annual_details_by_tech!S$2:S$1295, annual_details_by_tech!$A$2:$A$1295, "HECO", annual_details_by_tech!$C$2:$C$1295, $F39, annual_details_by_tech!$D$2:$D$1295, $D39, annual_details_by_tech!$B$2:$B$1295, "capital_outlay")</f>
        <v>0</v>
      </c>
      <c r="X39" s="32">
        <f>SUMIFS(annual_details_by_tech!T$2:T$1295, annual_details_by_tech!$A$2:$A$1295, "HECO", annual_details_by_tech!$C$2:$C$1295, $F39, annual_details_by_tech!$D$2:$D$1295, $D39, annual_details_by_tech!$B$2:$B$1295, "capital_outlay")</f>
        <v>0</v>
      </c>
      <c r="Y39" s="32">
        <f>SUMIFS(annual_details_by_tech!U$2:U$1295, annual_details_by_tech!$A$2:$A$1295, "HECO", annual_details_by_tech!$C$2:$C$1295, $F39, annual_details_by_tech!$D$2:$D$1295, $D39, annual_details_by_tech!$B$2:$B$1295, "capital_outlay")</f>
        <v>0</v>
      </c>
      <c r="Z39" s="32">
        <f>SUMIFS(annual_details_by_tech!V$2:V$1295, annual_details_by_tech!$A$2:$A$1295, "HECO", annual_details_by_tech!$C$2:$C$1295, $F39, annual_details_by_tech!$D$2:$D$1295, $D39, annual_details_by_tech!$B$2:$B$1295, "capital_outlay")</f>
        <v>0</v>
      </c>
      <c r="AA39" s="32">
        <f>SUMIFS(annual_details_by_tech!W$2:W$1295, annual_details_by_tech!$A$2:$A$1295, "HECO", annual_details_by_tech!$C$2:$C$1295, $F39, annual_details_by_tech!$D$2:$D$1295, $D39, annual_details_by_tech!$B$2:$B$1295, "capital_outlay")</f>
        <v>0</v>
      </c>
      <c r="AB39" s="32">
        <f>SUMIFS(annual_details_by_tech!X$2:X$1295, annual_details_by_tech!$A$2:$A$1295, "HECO", annual_details_by_tech!$C$2:$C$1295, $F39, annual_details_by_tech!$D$2:$D$1295, $D39, annual_details_by_tech!$B$2:$B$1295, "capital_outlay")</f>
        <v>0</v>
      </c>
      <c r="AC39" s="32">
        <f>SUMIFS(annual_details_by_tech!Y$2:Y$1295, annual_details_by_tech!$A$2:$A$1295, "HECO", annual_details_by_tech!$C$2:$C$1295, $F39, annual_details_by_tech!$D$2:$D$1295, $D39, annual_details_by_tech!$B$2:$B$1295, "capital_outlay")</f>
        <v>0</v>
      </c>
      <c r="AD39" s="32">
        <f>SUMIFS(annual_details_by_tech!Z$2:Z$1295, annual_details_by_tech!$A$2:$A$1295, "HECO", annual_details_by_tech!$C$2:$C$1295, $F39, annual_details_by_tech!$D$2:$D$1295, $D39, annual_details_by_tech!$B$2:$B$1295, "capital_outlay")</f>
        <v>0</v>
      </c>
      <c r="AE39" s="32">
        <f>SUMIFS(annual_details_by_tech!AA$2:AA$1295, annual_details_by_tech!$A$2:$A$1295, "HECO", annual_details_by_tech!$C$2:$C$1295, $F39, annual_details_by_tech!$D$2:$D$1295, $D39, annual_details_by_tech!$B$2:$B$1295, "capital_outlay")</f>
        <v>0</v>
      </c>
      <c r="AF39" s="32">
        <f>SUMIFS(annual_details_by_tech!AB$2:AB$1295, annual_details_by_tech!$A$2:$A$1295, "HECO", annual_details_by_tech!$C$2:$C$1295, $F39, annual_details_by_tech!$D$2:$D$1295, $D39, annual_details_by_tech!$B$2:$B$1295, "capital_outlay")</f>
        <v>0</v>
      </c>
      <c r="AG39" s="32">
        <f>SUMIFS(annual_details_by_tech!AC$2:AC$1295, annual_details_by_tech!$A$2:$A$1295, "HECO", annual_details_by_tech!$C$2:$C$1295, $F39, annual_details_by_tech!$D$2:$D$1295, $D39, annual_details_by_tech!$B$2:$B$1295, "capital_outlay")</f>
        <v>0</v>
      </c>
      <c r="AH39" s="32">
        <f>SUMIFS(annual_details_by_tech!AD$2:AD$1295, annual_details_by_tech!$A$2:$A$1295, "HECO", annual_details_by_tech!$C$2:$C$1295, $F39, annual_details_by_tech!$D$2:$D$1295, $D39, annual_details_by_tech!$B$2:$B$1295, "capital_outlay")</f>
        <v>0</v>
      </c>
      <c r="AI39" s="32">
        <f>SUMIFS(annual_details_by_tech!AE$2:AE$1295, annual_details_by_tech!$A$2:$A$1295, "HECO", annual_details_by_tech!$C$2:$C$1295, $F39, annual_details_by_tech!$D$2:$D$1295, $D39, annual_details_by_tech!$B$2:$B$1295, "capital_outlay")</f>
        <v>0</v>
      </c>
    </row>
    <row r="40" spans="1:35" x14ac:dyDescent="0.2">
      <c r="B40" s="6"/>
      <c r="C40" s="6"/>
      <c r="D40" s="31" t="str">
        <f>IF(AND(annual_details_by_tech!$A32="HECO",annual_details_by_tech!$B32=annual_details_by_tech!$B$2), annual_details_by_tech!$D32, "-
")</f>
        <v xml:space="preserve">-
</v>
      </c>
      <c r="F40" s="31" t="str">
        <f>IF(AND(annual_details_by_tech!$A32="HECO",annual_details_by_tech!$B32=annual_details_by_tech!$B$2), annual_details_by_tech!$C32, "-
")</f>
        <v xml:space="preserve">-
</v>
      </c>
      <c r="G40" s="32"/>
      <c r="H40" s="32"/>
      <c r="I40" s="32"/>
      <c r="J40" s="32">
        <f>SUMIFS(annual_details_by_tech!F$2:F$1295, annual_details_by_tech!$A$2:$A$1295, "HECO", annual_details_by_tech!$C$2:$C$1295, $F40, annual_details_by_tech!$D$2:$D$1295, $D40, annual_details_by_tech!$B$2:$B$1295, "capital_outlay")</f>
        <v>0</v>
      </c>
      <c r="K40" s="32">
        <f>SUMIFS(annual_details_by_tech!G$2:G$1295, annual_details_by_tech!$A$2:$A$1295, "HECO", annual_details_by_tech!$C$2:$C$1295, $F40, annual_details_by_tech!$D$2:$D$1295, $D40, annual_details_by_tech!$B$2:$B$1295, "capital_outlay")</f>
        <v>0</v>
      </c>
      <c r="L40" s="32">
        <f>SUMIFS(annual_details_by_tech!H$2:H$1295, annual_details_by_tech!$A$2:$A$1295, "HECO", annual_details_by_tech!$C$2:$C$1295, $F40, annual_details_by_tech!$D$2:$D$1295, $D40, annual_details_by_tech!$B$2:$B$1295, "capital_outlay")</f>
        <v>0</v>
      </c>
      <c r="M40" s="32">
        <f>SUMIFS(annual_details_by_tech!I$2:I$1295, annual_details_by_tech!$A$2:$A$1295, "HECO", annual_details_by_tech!$C$2:$C$1295, $F40, annual_details_by_tech!$D$2:$D$1295, $D40, annual_details_by_tech!$B$2:$B$1295, "capital_outlay")</f>
        <v>0</v>
      </c>
      <c r="N40" s="32">
        <f>SUMIFS(annual_details_by_tech!J$2:J$1295, annual_details_by_tech!$A$2:$A$1295, "HECO", annual_details_by_tech!$C$2:$C$1295, $F40, annual_details_by_tech!$D$2:$D$1295, $D40, annual_details_by_tech!$B$2:$B$1295, "capital_outlay")</f>
        <v>0</v>
      </c>
      <c r="O40" s="32">
        <f>SUMIFS(annual_details_by_tech!K$2:K$1295, annual_details_by_tech!$A$2:$A$1295, "HECO", annual_details_by_tech!$C$2:$C$1295, $F40, annual_details_by_tech!$D$2:$D$1295, $D40, annual_details_by_tech!$B$2:$B$1295, "capital_outlay")</f>
        <v>0</v>
      </c>
      <c r="P40" s="32">
        <f>SUMIFS(annual_details_by_tech!L$2:L$1295, annual_details_by_tech!$A$2:$A$1295, "HECO", annual_details_by_tech!$C$2:$C$1295, $F40, annual_details_by_tech!$D$2:$D$1295, $D40, annual_details_by_tech!$B$2:$B$1295, "capital_outlay")</f>
        <v>0</v>
      </c>
      <c r="Q40" s="32">
        <f>SUMIFS(annual_details_by_tech!M$2:M$1295, annual_details_by_tech!$A$2:$A$1295, "HECO", annual_details_by_tech!$C$2:$C$1295, $F40, annual_details_by_tech!$D$2:$D$1295, $D40, annual_details_by_tech!$B$2:$B$1295, "capital_outlay")</f>
        <v>0</v>
      </c>
      <c r="R40" s="32">
        <f>SUMIFS(annual_details_by_tech!N$2:N$1295, annual_details_by_tech!$A$2:$A$1295, "HECO", annual_details_by_tech!$C$2:$C$1295, $F40, annual_details_by_tech!$D$2:$D$1295, $D40, annual_details_by_tech!$B$2:$B$1295, "capital_outlay")</f>
        <v>0</v>
      </c>
      <c r="S40" s="32">
        <f>SUMIFS(annual_details_by_tech!O$2:O$1295, annual_details_by_tech!$A$2:$A$1295, "HECO", annual_details_by_tech!$C$2:$C$1295, $F40, annual_details_by_tech!$D$2:$D$1295, $D40, annual_details_by_tech!$B$2:$B$1295, "capital_outlay")</f>
        <v>0</v>
      </c>
      <c r="T40" s="32">
        <f>SUMIFS(annual_details_by_tech!P$2:P$1295, annual_details_by_tech!$A$2:$A$1295, "HECO", annual_details_by_tech!$C$2:$C$1295, $F40, annual_details_by_tech!$D$2:$D$1295, $D40, annual_details_by_tech!$B$2:$B$1295, "capital_outlay")</f>
        <v>0</v>
      </c>
      <c r="U40" s="32">
        <f>SUMIFS(annual_details_by_tech!Q$2:Q$1295, annual_details_by_tech!$A$2:$A$1295, "HECO", annual_details_by_tech!$C$2:$C$1295, $F40, annual_details_by_tech!$D$2:$D$1295, $D40, annual_details_by_tech!$B$2:$B$1295, "capital_outlay")</f>
        <v>0</v>
      </c>
      <c r="V40" s="32">
        <f>SUMIFS(annual_details_by_tech!R$2:R$1295, annual_details_by_tech!$A$2:$A$1295, "HECO", annual_details_by_tech!$C$2:$C$1295, $F40, annual_details_by_tech!$D$2:$D$1295, $D40, annual_details_by_tech!$B$2:$B$1295, "capital_outlay")</f>
        <v>0</v>
      </c>
      <c r="W40" s="32">
        <f>SUMIFS(annual_details_by_tech!S$2:S$1295, annual_details_by_tech!$A$2:$A$1295, "HECO", annual_details_by_tech!$C$2:$C$1295, $F40, annual_details_by_tech!$D$2:$D$1295, $D40, annual_details_by_tech!$B$2:$B$1295, "capital_outlay")</f>
        <v>0</v>
      </c>
      <c r="X40" s="32">
        <f>SUMIFS(annual_details_by_tech!T$2:T$1295, annual_details_by_tech!$A$2:$A$1295, "HECO", annual_details_by_tech!$C$2:$C$1295, $F40, annual_details_by_tech!$D$2:$D$1295, $D40, annual_details_by_tech!$B$2:$B$1295, "capital_outlay")</f>
        <v>0</v>
      </c>
      <c r="Y40" s="32">
        <f>SUMIFS(annual_details_by_tech!U$2:U$1295, annual_details_by_tech!$A$2:$A$1295, "HECO", annual_details_by_tech!$C$2:$C$1295, $F40, annual_details_by_tech!$D$2:$D$1295, $D40, annual_details_by_tech!$B$2:$B$1295, "capital_outlay")</f>
        <v>0</v>
      </c>
      <c r="Z40" s="32">
        <f>SUMIFS(annual_details_by_tech!V$2:V$1295, annual_details_by_tech!$A$2:$A$1295, "HECO", annual_details_by_tech!$C$2:$C$1295, $F40, annual_details_by_tech!$D$2:$D$1295, $D40, annual_details_by_tech!$B$2:$B$1295, "capital_outlay")</f>
        <v>0</v>
      </c>
      <c r="AA40" s="32">
        <f>SUMIFS(annual_details_by_tech!W$2:W$1295, annual_details_by_tech!$A$2:$A$1295, "HECO", annual_details_by_tech!$C$2:$C$1295, $F40, annual_details_by_tech!$D$2:$D$1295, $D40, annual_details_by_tech!$B$2:$B$1295, "capital_outlay")</f>
        <v>0</v>
      </c>
      <c r="AB40" s="32">
        <f>SUMIFS(annual_details_by_tech!X$2:X$1295, annual_details_by_tech!$A$2:$A$1295, "HECO", annual_details_by_tech!$C$2:$C$1295, $F40, annual_details_by_tech!$D$2:$D$1295, $D40, annual_details_by_tech!$B$2:$B$1295, "capital_outlay")</f>
        <v>0</v>
      </c>
      <c r="AC40" s="32">
        <f>SUMIFS(annual_details_by_tech!Y$2:Y$1295, annual_details_by_tech!$A$2:$A$1295, "HECO", annual_details_by_tech!$C$2:$C$1295, $F40, annual_details_by_tech!$D$2:$D$1295, $D40, annual_details_by_tech!$B$2:$B$1295, "capital_outlay")</f>
        <v>0</v>
      </c>
      <c r="AD40" s="32">
        <f>SUMIFS(annual_details_by_tech!Z$2:Z$1295, annual_details_by_tech!$A$2:$A$1295, "HECO", annual_details_by_tech!$C$2:$C$1295, $F40, annual_details_by_tech!$D$2:$D$1295, $D40, annual_details_by_tech!$B$2:$B$1295, "capital_outlay")</f>
        <v>0</v>
      </c>
      <c r="AE40" s="32">
        <f>SUMIFS(annual_details_by_tech!AA$2:AA$1295, annual_details_by_tech!$A$2:$A$1295, "HECO", annual_details_by_tech!$C$2:$C$1295, $F40, annual_details_by_tech!$D$2:$D$1295, $D40, annual_details_by_tech!$B$2:$B$1295, "capital_outlay")</f>
        <v>0</v>
      </c>
      <c r="AF40" s="32">
        <f>SUMIFS(annual_details_by_tech!AB$2:AB$1295, annual_details_by_tech!$A$2:$A$1295, "HECO", annual_details_by_tech!$C$2:$C$1295, $F40, annual_details_by_tech!$D$2:$D$1295, $D40, annual_details_by_tech!$B$2:$B$1295, "capital_outlay")</f>
        <v>0</v>
      </c>
      <c r="AG40" s="32">
        <f>SUMIFS(annual_details_by_tech!AC$2:AC$1295, annual_details_by_tech!$A$2:$A$1295, "HECO", annual_details_by_tech!$C$2:$C$1295, $F40, annual_details_by_tech!$D$2:$D$1295, $D40, annual_details_by_tech!$B$2:$B$1295, "capital_outlay")</f>
        <v>0</v>
      </c>
      <c r="AH40" s="32">
        <f>SUMIFS(annual_details_by_tech!AD$2:AD$1295, annual_details_by_tech!$A$2:$A$1295, "HECO", annual_details_by_tech!$C$2:$C$1295, $F40, annual_details_by_tech!$D$2:$D$1295, $D40, annual_details_by_tech!$B$2:$B$1295, "capital_outlay")</f>
        <v>0</v>
      </c>
      <c r="AI40" s="32">
        <f>SUMIFS(annual_details_by_tech!AE$2:AE$1295, annual_details_by_tech!$A$2:$A$1295, "HECO", annual_details_by_tech!$C$2:$C$1295, $F40, annual_details_by_tech!$D$2:$D$1295, $D40, annual_details_by_tech!$B$2:$B$1295, "capital_outlay")</f>
        <v>0</v>
      </c>
    </row>
    <row r="41" spans="1:35" x14ac:dyDescent="0.2">
      <c r="B41" s="6"/>
      <c r="C41" s="6"/>
      <c r="D41" s="31" t="str">
        <f>IF(AND(annual_details_by_tech!$A33="HECO",annual_details_by_tech!$B33=annual_details_by_tech!$B$2), annual_details_by_tech!$D33, "-
")</f>
        <v xml:space="preserve">-
</v>
      </c>
      <c r="F41" s="31" t="str">
        <f>IF(AND(annual_details_by_tech!$A33="HECO",annual_details_by_tech!$B33=annual_details_by_tech!$B$2), annual_details_by_tech!$C33, "-
")</f>
        <v xml:space="preserve">-
</v>
      </c>
      <c r="G41" s="32"/>
      <c r="H41" s="32"/>
      <c r="I41" s="32"/>
      <c r="J41" s="32">
        <f>SUMIFS(annual_details_by_tech!F$2:F$1295, annual_details_by_tech!$A$2:$A$1295, "HECO", annual_details_by_tech!$C$2:$C$1295, $F41, annual_details_by_tech!$D$2:$D$1295, $D41, annual_details_by_tech!$B$2:$B$1295, "capital_outlay")</f>
        <v>0</v>
      </c>
      <c r="K41" s="32">
        <f>SUMIFS(annual_details_by_tech!G$2:G$1295, annual_details_by_tech!$A$2:$A$1295, "HECO", annual_details_by_tech!$C$2:$C$1295, $F41, annual_details_by_tech!$D$2:$D$1295, $D41, annual_details_by_tech!$B$2:$B$1295, "capital_outlay")</f>
        <v>0</v>
      </c>
      <c r="L41" s="32">
        <f>SUMIFS(annual_details_by_tech!H$2:H$1295, annual_details_by_tech!$A$2:$A$1295, "HECO", annual_details_by_tech!$C$2:$C$1295, $F41, annual_details_by_tech!$D$2:$D$1295, $D41, annual_details_by_tech!$B$2:$B$1295, "capital_outlay")</f>
        <v>0</v>
      </c>
      <c r="M41" s="32">
        <f>SUMIFS(annual_details_by_tech!I$2:I$1295, annual_details_by_tech!$A$2:$A$1295, "HECO", annual_details_by_tech!$C$2:$C$1295, $F41, annual_details_by_tech!$D$2:$D$1295, $D41, annual_details_by_tech!$B$2:$B$1295, "capital_outlay")</f>
        <v>0</v>
      </c>
      <c r="N41" s="32">
        <f>SUMIFS(annual_details_by_tech!J$2:J$1295, annual_details_by_tech!$A$2:$A$1295, "HECO", annual_details_by_tech!$C$2:$C$1295, $F41, annual_details_by_tech!$D$2:$D$1295, $D41, annual_details_by_tech!$B$2:$B$1295, "capital_outlay")</f>
        <v>0</v>
      </c>
      <c r="O41" s="32">
        <f>SUMIFS(annual_details_by_tech!K$2:K$1295, annual_details_by_tech!$A$2:$A$1295, "HECO", annual_details_by_tech!$C$2:$C$1295, $F41, annual_details_by_tech!$D$2:$D$1295, $D41, annual_details_by_tech!$B$2:$B$1295, "capital_outlay")</f>
        <v>0</v>
      </c>
      <c r="P41" s="32">
        <f>SUMIFS(annual_details_by_tech!L$2:L$1295, annual_details_by_tech!$A$2:$A$1295, "HECO", annual_details_by_tech!$C$2:$C$1295, $F41, annual_details_by_tech!$D$2:$D$1295, $D41, annual_details_by_tech!$B$2:$B$1295, "capital_outlay")</f>
        <v>0</v>
      </c>
      <c r="Q41" s="32">
        <f>SUMIFS(annual_details_by_tech!M$2:M$1295, annual_details_by_tech!$A$2:$A$1295, "HECO", annual_details_by_tech!$C$2:$C$1295, $F41, annual_details_by_tech!$D$2:$D$1295, $D41, annual_details_by_tech!$B$2:$B$1295, "capital_outlay")</f>
        <v>0</v>
      </c>
      <c r="R41" s="32">
        <f>SUMIFS(annual_details_by_tech!N$2:N$1295, annual_details_by_tech!$A$2:$A$1295, "HECO", annual_details_by_tech!$C$2:$C$1295, $F41, annual_details_by_tech!$D$2:$D$1295, $D41, annual_details_by_tech!$B$2:$B$1295, "capital_outlay")</f>
        <v>0</v>
      </c>
      <c r="S41" s="32">
        <f>SUMIFS(annual_details_by_tech!O$2:O$1295, annual_details_by_tech!$A$2:$A$1295, "HECO", annual_details_by_tech!$C$2:$C$1295, $F41, annual_details_by_tech!$D$2:$D$1295, $D41, annual_details_by_tech!$B$2:$B$1295, "capital_outlay")</f>
        <v>0</v>
      </c>
      <c r="T41" s="32">
        <f>SUMIFS(annual_details_by_tech!P$2:P$1295, annual_details_by_tech!$A$2:$A$1295, "HECO", annual_details_by_tech!$C$2:$C$1295, $F41, annual_details_by_tech!$D$2:$D$1295, $D41, annual_details_by_tech!$B$2:$B$1295, "capital_outlay")</f>
        <v>0</v>
      </c>
      <c r="U41" s="32">
        <f>SUMIFS(annual_details_by_tech!Q$2:Q$1295, annual_details_by_tech!$A$2:$A$1295, "HECO", annual_details_by_tech!$C$2:$C$1295, $F41, annual_details_by_tech!$D$2:$D$1295, $D41, annual_details_by_tech!$B$2:$B$1295, "capital_outlay")</f>
        <v>0</v>
      </c>
      <c r="V41" s="32">
        <f>SUMIFS(annual_details_by_tech!R$2:R$1295, annual_details_by_tech!$A$2:$A$1295, "HECO", annual_details_by_tech!$C$2:$C$1295, $F41, annual_details_by_tech!$D$2:$D$1295, $D41, annual_details_by_tech!$B$2:$B$1295, "capital_outlay")</f>
        <v>0</v>
      </c>
      <c r="W41" s="32">
        <f>SUMIFS(annual_details_by_tech!S$2:S$1295, annual_details_by_tech!$A$2:$A$1295, "HECO", annual_details_by_tech!$C$2:$C$1295, $F41, annual_details_by_tech!$D$2:$D$1295, $D41, annual_details_by_tech!$B$2:$B$1295, "capital_outlay")</f>
        <v>0</v>
      </c>
      <c r="X41" s="32">
        <f>SUMIFS(annual_details_by_tech!T$2:T$1295, annual_details_by_tech!$A$2:$A$1295, "HECO", annual_details_by_tech!$C$2:$C$1295, $F41, annual_details_by_tech!$D$2:$D$1295, $D41, annual_details_by_tech!$B$2:$B$1295, "capital_outlay")</f>
        <v>0</v>
      </c>
      <c r="Y41" s="32">
        <f>SUMIFS(annual_details_by_tech!U$2:U$1295, annual_details_by_tech!$A$2:$A$1295, "HECO", annual_details_by_tech!$C$2:$C$1295, $F41, annual_details_by_tech!$D$2:$D$1295, $D41, annual_details_by_tech!$B$2:$B$1295, "capital_outlay")</f>
        <v>0</v>
      </c>
      <c r="Z41" s="32">
        <f>SUMIFS(annual_details_by_tech!V$2:V$1295, annual_details_by_tech!$A$2:$A$1295, "HECO", annual_details_by_tech!$C$2:$C$1295, $F41, annual_details_by_tech!$D$2:$D$1295, $D41, annual_details_by_tech!$B$2:$B$1295, "capital_outlay")</f>
        <v>0</v>
      </c>
      <c r="AA41" s="32">
        <f>SUMIFS(annual_details_by_tech!W$2:W$1295, annual_details_by_tech!$A$2:$A$1295, "HECO", annual_details_by_tech!$C$2:$C$1295, $F41, annual_details_by_tech!$D$2:$D$1295, $D41, annual_details_by_tech!$B$2:$B$1295, "capital_outlay")</f>
        <v>0</v>
      </c>
      <c r="AB41" s="32">
        <f>SUMIFS(annual_details_by_tech!X$2:X$1295, annual_details_by_tech!$A$2:$A$1295, "HECO", annual_details_by_tech!$C$2:$C$1295, $F41, annual_details_by_tech!$D$2:$D$1295, $D41, annual_details_by_tech!$B$2:$B$1295, "capital_outlay")</f>
        <v>0</v>
      </c>
      <c r="AC41" s="32">
        <f>SUMIFS(annual_details_by_tech!Y$2:Y$1295, annual_details_by_tech!$A$2:$A$1295, "HECO", annual_details_by_tech!$C$2:$C$1295, $F41, annual_details_by_tech!$D$2:$D$1295, $D41, annual_details_by_tech!$B$2:$B$1295, "capital_outlay")</f>
        <v>0</v>
      </c>
      <c r="AD41" s="32">
        <f>SUMIFS(annual_details_by_tech!Z$2:Z$1295, annual_details_by_tech!$A$2:$A$1295, "HECO", annual_details_by_tech!$C$2:$C$1295, $F41, annual_details_by_tech!$D$2:$D$1295, $D41, annual_details_by_tech!$B$2:$B$1295, "capital_outlay")</f>
        <v>0</v>
      </c>
      <c r="AE41" s="32">
        <f>SUMIFS(annual_details_by_tech!AA$2:AA$1295, annual_details_by_tech!$A$2:$A$1295, "HECO", annual_details_by_tech!$C$2:$C$1295, $F41, annual_details_by_tech!$D$2:$D$1295, $D41, annual_details_by_tech!$B$2:$B$1295, "capital_outlay")</f>
        <v>0</v>
      </c>
      <c r="AF41" s="32">
        <f>SUMIFS(annual_details_by_tech!AB$2:AB$1295, annual_details_by_tech!$A$2:$A$1295, "HECO", annual_details_by_tech!$C$2:$C$1295, $F41, annual_details_by_tech!$D$2:$D$1295, $D41, annual_details_by_tech!$B$2:$B$1295, "capital_outlay")</f>
        <v>0</v>
      </c>
      <c r="AG41" s="32">
        <f>SUMIFS(annual_details_by_tech!AC$2:AC$1295, annual_details_by_tech!$A$2:$A$1295, "HECO", annual_details_by_tech!$C$2:$C$1295, $F41, annual_details_by_tech!$D$2:$D$1295, $D41, annual_details_by_tech!$B$2:$B$1295, "capital_outlay")</f>
        <v>0</v>
      </c>
      <c r="AH41" s="32">
        <f>SUMIFS(annual_details_by_tech!AD$2:AD$1295, annual_details_by_tech!$A$2:$A$1295, "HECO", annual_details_by_tech!$C$2:$C$1295, $F41, annual_details_by_tech!$D$2:$D$1295, $D41, annual_details_by_tech!$B$2:$B$1295, "capital_outlay")</f>
        <v>0</v>
      </c>
      <c r="AI41" s="32">
        <f>SUMIFS(annual_details_by_tech!AE$2:AE$1295, annual_details_by_tech!$A$2:$A$1295, "HECO", annual_details_by_tech!$C$2:$C$1295, $F41, annual_details_by_tech!$D$2:$D$1295, $D41, annual_details_by_tech!$B$2:$B$1295, "capital_outlay")</f>
        <v>0</v>
      </c>
    </row>
    <row r="42" spans="1:35" x14ac:dyDescent="0.2">
      <c r="B42" s="6"/>
      <c r="C42" s="6"/>
      <c r="D42" s="31" t="str">
        <f>IF(AND(annual_details_by_tech!$A34="HECO",annual_details_by_tech!$B34=annual_details_by_tech!$B$2), annual_details_by_tech!$D34, "-
")</f>
        <v xml:space="preserve">-
</v>
      </c>
      <c r="F42" s="31" t="str">
        <f>IF(AND(annual_details_by_tech!$A34="HECO",annual_details_by_tech!$B34=annual_details_by_tech!$B$2), annual_details_by_tech!$C34, "-
")</f>
        <v xml:space="preserve">-
</v>
      </c>
      <c r="G42" s="32"/>
      <c r="H42" s="32"/>
      <c r="I42" s="32"/>
      <c r="J42" s="32">
        <f>SUMIFS(annual_details_by_tech!F$2:F$1295, annual_details_by_tech!$A$2:$A$1295, "HECO", annual_details_by_tech!$C$2:$C$1295, $F42, annual_details_by_tech!$D$2:$D$1295, $D42, annual_details_by_tech!$B$2:$B$1295, "capital_outlay")</f>
        <v>0</v>
      </c>
      <c r="K42" s="32">
        <f>SUMIFS(annual_details_by_tech!G$2:G$1295, annual_details_by_tech!$A$2:$A$1295, "HECO", annual_details_by_tech!$C$2:$C$1295, $F42, annual_details_by_tech!$D$2:$D$1295, $D42, annual_details_by_tech!$B$2:$B$1295, "capital_outlay")</f>
        <v>0</v>
      </c>
      <c r="L42" s="32">
        <f>SUMIFS(annual_details_by_tech!H$2:H$1295, annual_details_by_tech!$A$2:$A$1295, "HECO", annual_details_by_tech!$C$2:$C$1295, $F42, annual_details_by_tech!$D$2:$D$1295, $D42, annual_details_by_tech!$B$2:$B$1295, "capital_outlay")</f>
        <v>0</v>
      </c>
      <c r="M42" s="32">
        <f>SUMIFS(annual_details_by_tech!I$2:I$1295, annual_details_by_tech!$A$2:$A$1295, "HECO", annual_details_by_tech!$C$2:$C$1295, $F42, annual_details_by_tech!$D$2:$D$1295, $D42, annual_details_by_tech!$B$2:$B$1295, "capital_outlay")</f>
        <v>0</v>
      </c>
      <c r="N42" s="32">
        <f>SUMIFS(annual_details_by_tech!J$2:J$1295, annual_details_by_tech!$A$2:$A$1295, "HECO", annual_details_by_tech!$C$2:$C$1295, $F42, annual_details_by_tech!$D$2:$D$1295, $D42, annual_details_by_tech!$B$2:$B$1295, "capital_outlay")</f>
        <v>0</v>
      </c>
      <c r="O42" s="32">
        <f>SUMIFS(annual_details_by_tech!K$2:K$1295, annual_details_by_tech!$A$2:$A$1295, "HECO", annual_details_by_tech!$C$2:$C$1295, $F42, annual_details_by_tech!$D$2:$D$1295, $D42, annual_details_by_tech!$B$2:$B$1295, "capital_outlay")</f>
        <v>0</v>
      </c>
      <c r="P42" s="32">
        <f>SUMIFS(annual_details_by_tech!L$2:L$1295, annual_details_by_tech!$A$2:$A$1295, "HECO", annual_details_by_tech!$C$2:$C$1295, $F42, annual_details_by_tech!$D$2:$D$1295, $D42, annual_details_by_tech!$B$2:$B$1295, "capital_outlay")</f>
        <v>0</v>
      </c>
      <c r="Q42" s="32">
        <f>SUMIFS(annual_details_by_tech!M$2:M$1295, annual_details_by_tech!$A$2:$A$1295, "HECO", annual_details_by_tech!$C$2:$C$1295, $F42, annual_details_by_tech!$D$2:$D$1295, $D42, annual_details_by_tech!$B$2:$B$1295, "capital_outlay")</f>
        <v>0</v>
      </c>
      <c r="R42" s="32">
        <f>SUMIFS(annual_details_by_tech!N$2:N$1295, annual_details_by_tech!$A$2:$A$1295, "HECO", annual_details_by_tech!$C$2:$C$1295, $F42, annual_details_by_tech!$D$2:$D$1295, $D42, annual_details_by_tech!$B$2:$B$1295, "capital_outlay")</f>
        <v>0</v>
      </c>
      <c r="S42" s="32">
        <f>SUMIFS(annual_details_by_tech!O$2:O$1295, annual_details_by_tech!$A$2:$A$1295, "HECO", annual_details_by_tech!$C$2:$C$1295, $F42, annual_details_by_tech!$D$2:$D$1295, $D42, annual_details_by_tech!$B$2:$B$1295, "capital_outlay")</f>
        <v>0</v>
      </c>
      <c r="T42" s="32">
        <f>SUMIFS(annual_details_by_tech!P$2:P$1295, annual_details_by_tech!$A$2:$A$1295, "HECO", annual_details_by_tech!$C$2:$C$1295, $F42, annual_details_by_tech!$D$2:$D$1295, $D42, annual_details_by_tech!$B$2:$B$1295, "capital_outlay")</f>
        <v>0</v>
      </c>
      <c r="U42" s="32">
        <f>SUMIFS(annual_details_by_tech!Q$2:Q$1295, annual_details_by_tech!$A$2:$A$1295, "HECO", annual_details_by_tech!$C$2:$C$1295, $F42, annual_details_by_tech!$D$2:$D$1295, $D42, annual_details_by_tech!$B$2:$B$1295, "capital_outlay")</f>
        <v>0</v>
      </c>
      <c r="V42" s="32">
        <f>SUMIFS(annual_details_by_tech!R$2:R$1295, annual_details_by_tech!$A$2:$A$1295, "HECO", annual_details_by_tech!$C$2:$C$1295, $F42, annual_details_by_tech!$D$2:$D$1295, $D42, annual_details_by_tech!$B$2:$B$1295, "capital_outlay")</f>
        <v>0</v>
      </c>
      <c r="W42" s="32">
        <f>SUMIFS(annual_details_by_tech!S$2:S$1295, annual_details_by_tech!$A$2:$A$1295, "HECO", annual_details_by_tech!$C$2:$C$1295, $F42, annual_details_by_tech!$D$2:$D$1295, $D42, annual_details_by_tech!$B$2:$B$1295, "capital_outlay")</f>
        <v>0</v>
      </c>
      <c r="X42" s="32">
        <f>SUMIFS(annual_details_by_tech!T$2:T$1295, annual_details_by_tech!$A$2:$A$1295, "HECO", annual_details_by_tech!$C$2:$C$1295, $F42, annual_details_by_tech!$D$2:$D$1295, $D42, annual_details_by_tech!$B$2:$B$1295, "capital_outlay")</f>
        <v>0</v>
      </c>
      <c r="Y42" s="32">
        <f>SUMIFS(annual_details_by_tech!U$2:U$1295, annual_details_by_tech!$A$2:$A$1295, "HECO", annual_details_by_tech!$C$2:$C$1295, $F42, annual_details_by_tech!$D$2:$D$1295, $D42, annual_details_by_tech!$B$2:$B$1295, "capital_outlay")</f>
        <v>0</v>
      </c>
      <c r="Z42" s="32">
        <f>SUMIFS(annual_details_by_tech!V$2:V$1295, annual_details_by_tech!$A$2:$A$1295, "HECO", annual_details_by_tech!$C$2:$C$1295, $F42, annual_details_by_tech!$D$2:$D$1295, $D42, annual_details_by_tech!$B$2:$B$1295, "capital_outlay")</f>
        <v>0</v>
      </c>
      <c r="AA42" s="32">
        <f>SUMIFS(annual_details_by_tech!W$2:W$1295, annual_details_by_tech!$A$2:$A$1295, "HECO", annual_details_by_tech!$C$2:$C$1295, $F42, annual_details_by_tech!$D$2:$D$1295, $D42, annual_details_by_tech!$B$2:$B$1295, "capital_outlay")</f>
        <v>0</v>
      </c>
      <c r="AB42" s="32">
        <f>SUMIFS(annual_details_by_tech!X$2:X$1295, annual_details_by_tech!$A$2:$A$1295, "HECO", annual_details_by_tech!$C$2:$C$1295, $F42, annual_details_by_tech!$D$2:$D$1295, $D42, annual_details_by_tech!$B$2:$B$1295, "capital_outlay")</f>
        <v>0</v>
      </c>
      <c r="AC42" s="32">
        <f>SUMIFS(annual_details_by_tech!Y$2:Y$1295, annual_details_by_tech!$A$2:$A$1295, "HECO", annual_details_by_tech!$C$2:$C$1295, $F42, annual_details_by_tech!$D$2:$D$1295, $D42, annual_details_by_tech!$B$2:$B$1295, "capital_outlay")</f>
        <v>0</v>
      </c>
      <c r="AD42" s="32">
        <f>SUMIFS(annual_details_by_tech!Z$2:Z$1295, annual_details_by_tech!$A$2:$A$1295, "HECO", annual_details_by_tech!$C$2:$C$1295, $F42, annual_details_by_tech!$D$2:$D$1295, $D42, annual_details_by_tech!$B$2:$B$1295, "capital_outlay")</f>
        <v>0</v>
      </c>
      <c r="AE42" s="32">
        <f>SUMIFS(annual_details_by_tech!AA$2:AA$1295, annual_details_by_tech!$A$2:$A$1295, "HECO", annual_details_by_tech!$C$2:$C$1295, $F42, annual_details_by_tech!$D$2:$D$1295, $D42, annual_details_by_tech!$B$2:$B$1295, "capital_outlay")</f>
        <v>0</v>
      </c>
      <c r="AF42" s="32">
        <f>SUMIFS(annual_details_by_tech!AB$2:AB$1295, annual_details_by_tech!$A$2:$A$1295, "HECO", annual_details_by_tech!$C$2:$C$1295, $F42, annual_details_by_tech!$D$2:$D$1295, $D42, annual_details_by_tech!$B$2:$B$1295, "capital_outlay")</f>
        <v>0</v>
      </c>
      <c r="AG42" s="32">
        <f>SUMIFS(annual_details_by_tech!AC$2:AC$1295, annual_details_by_tech!$A$2:$A$1295, "HECO", annual_details_by_tech!$C$2:$C$1295, $F42, annual_details_by_tech!$D$2:$D$1295, $D42, annual_details_by_tech!$B$2:$B$1295, "capital_outlay")</f>
        <v>0</v>
      </c>
      <c r="AH42" s="32">
        <f>SUMIFS(annual_details_by_tech!AD$2:AD$1295, annual_details_by_tech!$A$2:$A$1295, "HECO", annual_details_by_tech!$C$2:$C$1295, $F42, annual_details_by_tech!$D$2:$D$1295, $D42, annual_details_by_tech!$B$2:$B$1295, "capital_outlay")</f>
        <v>0</v>
      </c>
      <c r="AI42" s="32">
        <f>SUMIFS(annual_details_by_tech!AE$2:AE$1295, annual_details_by_tech!$A$2:$A$1295, "HECO", annual_details_by_tech!$C$2:$C$1295, $F42, annual_details_by_tech!$D$2:$D$1295, $D42, annual_details_by_tech!$B$2:$B$1295, "capital_outlay")</f>
        <v>0</v>
      </c>
    </row>
    <row r="43" spans="1:35" x14ac:dyDescent="0.2">
      <c r="B43" s="6"/>
      <c r="C43" s="6"/>
      <c r="D43" s="31" t="str">
        <f>IF(AND(annual_details_by_tech!$A35="HECO",annual_details_by_tech!$B35=annual_details_by_tech!$B$2), annual_details_by_tech!$D35, "-
")</f>
        <v xml:space="preserve">-
</v>
      </c>
      <c r="F43" s="31" t="str">
        <f>IF(AND(annual_details_by_tech!$A35="HECO",annual_details_by_tech!$B35=annual_details_by_tech!$B$2), annual_details_by_tech!$C35, "-
")</f>
        <v xml:space="preserve">-
</v>
      </c>
      <c r="G43" s="32"/>
      <c r="H43" s="32"/>
      <c r="I43" s="32"/>
      <c r="J43" s="32">
        <f>SUMIFS(annual_details_by_tech!F$2:F$1295, annual_details_by_tech!$A$2:$A$1295, "HECO", annual_details_by_tech!$C$2:$C$1295, $F43, annual_details_by_tech!$D$2:$D$1295, $D43, annual_details_by_tech!$B$2:$B$1295, "capital_outlay")</f>
        <v>0</v>
      </c>
      <c r="K43" s="32">
        <f>SUMIFS(annual_details_by_tech!G$2:G$1295, annual_details_by_tech!$A$2:$A$1295, "HECO", annual_details_by_tech!$C$2:$C$1295, $F43, annual_details_by_tech!$D$2:$D$1295, $D43, annual_details_by_tech!$B$2:$B$1295, "capital_outlay")</f>
        <v>0</v>
      </c>
      <c r="L43" s="32">
        <f>SUMIFS(annual_details_by_tech!H$2:H$1295, annual_details_by_tech!$A$2:$A$1295, "HECO", annual_details_by_tech!$C$2:$C$1295, $F43, annual_details_by_tech!$D$2:$D$1295, $D43, annual_details_by_tech!$B$2:$B$1295, "capital_outlay")</f>
        <v>0</v>
      </c>
      <c r="M43" s="32">
        <f>SUMIFS(annual_details_by_tech!I$2:I$1295, annual_details_by_tech!$A$2:$A$1295, "HECO", annual_details_by_tech!$C$2:$C$1295, $F43, annual_details_by_tech!$D$2:$D$1295, $D43, annual_details_by_tech!$B$2:$B$1295, "capital_outlay")</f>
        <v>0</v>
      </c>
      <c r="N43" s="32">
        <f>SUMIFS(annual_details_by_tech!J$2:J$1295, annual_details_by_tech!$A$2:$A$1295, "HECO", annual_details_by_tech!$C$2:$C$1295, $F43, annual_details_by_tech!$D$2:$D$1295, $D43, annual_details_by_tech!$B$2:$B$1295, "capital_outlay")</f>
        <v>0</v>
      </c>
      <c r="O43" s="32">
        <f>SUMIFS(annual_details_by_tech!K$2:K$1295, annual_details_by_tech!$A$2:$A$1295, "HECO", annual_details_by_tech!$C$2:$C$1295, $F43, annual_details_by_tech!$D$2:$D$1295, $D43, annual_details_by_tech!$B$2:$B$1295, "capital_outlay")</f>
        <v>0</v>
      </c>
      <c r="P43" s="32">
        <f>SUMIFS(annual_details_by_tech!L$2:L$1295, annual_details_by_tech!$A$2:$A$1295, "HECO", annual_details_by_tech!$C$2:$C$1295, $F43, annual_details_by_tech!$D$2:$D$1295, $D43, annual_details_by_tech!$B$2:$B$1295, "capital_outlay")</f>
        <v>0</v>
      </c>
      <c r="Q43" s="32">
        <f>SUMIFS(annual_details_by_tech!M$2:M$1295, annual_details_by_tech!$A$2:$A$1295, "HECO", annual_details_by_tech!$C$2:$C$1295, $F43, annual_details_by_tech!$D$2:$D$1295, $D43, annual_details_by_tech!$B$2:$B$1295, "capital_outlay")</f>
        <v>0</v>
      </c>
      <c r="R43" s="32">
        <f>SUMIFS(annual_details_by_tech!N$2:N$1295, annual_details_by_tech!$A$2:$A$1295, "HECO", annual_details_by_tech!$C$2:$C$1295, $F43, annual_details_by_tech!$D$2:$D$1295, $D43, annual_details_by_tech!$B$2:$B$1295, "capital_outlay")</f>
        <v>0</v>
      </c>
      <c r="S43" s="32">
        <f>SUMIFS(annual_details_by_tech!O$2:O$1295, annual_details_by_tech!$A$2:$A$1295, "HECO", annual_details_by_tech!$C$2:$C$1295, $F43, annual_details_by_tech!$D$2:$D$1295, $D43, annual_details_by_tech!$B$2:$B$1295, "capital_outlay")</f>
        <v>0</v>
      </c>
      <c r="T43" s="32">
        <f>SUMIFS(annual_details_by_tech!P$2:P$1295, annual_details_by_tech!$A$2:$A$1295, "HECO", annual_details_by_tech!$C$2:$C$1295, $F43, annual_details_by_tech!$D$2:$D$1295, $D43, annual_details_by_tech!$B$2:$B$1295, "capital_outlay")</f>
        <v>0</v>
      </c>
      <c r="U43" s="32">
        <f>SUMIFS(annual_details_by_tech!Q$2:Q$1295, annual_details_by_tech!$A$2:$A$1295, "HECO", annual_details_by_tech!$C$2:$C$1295, $F43, annual_details_by_tech!$D$2:$D$1295, $D43, annual_details_by_tech!$B$2:$B$1295, "capital_outlay")</f>
        <v>0</v>
      </c>
      <c r="V43" s="32">
        <f>SUMIFS(annual_details_by_tech!R$2:R$1295, annual_details_by_tech!$A$2:$A$1295, "HECO", annual_details_by_tech!$C$2:$C$1295, $F43, annual_details_by_tech!$D$2:$D$1295, $D43, annual_details_by_tech!$B$2:$B$1295, "capital_outlay")</f>
        <v>0</v>
      </c>
      <c r="W43" s="32">
        <f>SUMIFS(annual_details_by_tech!S$2:S$1295, annual_details_by_tech!$A$2:$A$1295, "HECO", annual_details_by_tech!$C$2:$C$1295, $F43, annual_details_by_tech!$D$2:$D$1295, $D43, annual_details_by_tech!$B$2:$B$1295, "capital_outlay")</f>
        <v>0</v>
      </c>
      <c r="X43" s="32">
        <f>SUMIFS(annual_details_by_tech!T$2:T$1295, annual_details_by_tech!$A$2:$A$1295, "HECO", annual_details_by_tech!$C$2:$C$1295, $F43, annual_details_by_tech!$D$2:$D$1295, $D43, annual_details_by_tech!$B$2:$B$1295, "capital_outlay")</f>
        <v>0</v>
      </c>
      <c r="Y43" s="32">
        <f>SUMIFS(annual_details_by_tech!U$2:U$1295, annual_details_by_tech!$A$2:$A$1295, "HECO", annual_details_by_tech!$C$2:$C$1295, $F43, annual_details_by_tech!$D$2:$D$1295, $D43, annual_details_by_tech!$B$2:$B$1295, "capital_outlay")</f>
        <v>0</v>
      </c>
      <c r="Z43" s="32">
        <f>SUMIFS(annual_details_by_tech!V$2:V$1295, annual_details_by_tech!$A$2:$A$1295, "HECO", annual_details_by_tech!$C$2:$C$1295, $F43, annual_details_by_tech!$D$2:$D$1295, $D43, annual_details_by_tech!$B$2:$B$1295, "capital_outlay")</f>
        <v>0</v>
      </c>
      <c r="AA43" s="32">
        <f>SUMIFS(annual_details_by_tech!W$2:W$1295, annual_details_by_tech!$A$2:$A$1295, "HECO", annual_details_by_tech!$C$2:$C$1295, $F43, annual_details_by_tech!$D$2:$D$1295, $D43, annual_details_by_tech!$B$2:$B$1295, "capital_outlay")</f>
        <v>0</v>
      </c>
      <c r="AB43" s="32">
        <f>SUMIFS(annual_details_by_tech!X$2:X$1295, annual_details_by_tech!$A$2:$A$1295, "HECO", annual_details_by_tech!$C$2:$C$1295, $F43, annual_details_by_tech!$D$2:$D$1295, $D43, annual_details_by_tech!$B$2:$B$1295, "capital_outlay")</f>
        <v>0</v>
      </c>
      <c r="AC43" s="32">
        <f>SUMIFS(annual_details_by_tech!Y$2:Y$1295, annual_details_by_tech!$A$2:$A$1295, "HECO", annual_details_by_tech!$C$2:$C$1295, $F43, annual_details_by_tech!$D$2:$D$1295, $D43, annual_details_by_tech!$B$2:$B$1295, "capital_outlay")</f>
        <v>0</v>
      </c>
      <c r="AD43" s="32">
        <f>SUMIFS(annual_details_by_tech!Z$2:Z$1295, annual_details_by_tech!$A$2:$A$1295, "HECO", annual_details_by_tech!$C$2:$C$1295, $F43, annual_details_by_tech!$D$2:$D$1295, $D43, annual_details_by_tech!$B$2:$B$1295, "capital_outlay")</f>
        <v>0</v>
      </c>
      <c r="AE43" s="32">
        <f>SUMIFS(annual_details_by_tech!AA$2:AA$1295, annual_details_by_tech!$A$2:$A$1295, "HECO", annual_details_by_tech!$C$2:$C$1295, $F43, annual_details_by_tech!$D$2:$D$1295, $D43, annual_details_by_tech!$B$2:$B$1295, "capital_outlay")</f>
        <v>0</v>
      </c>
      <c r="AF43" s="32">
        <f>SUMIFS(annual_details_by_tech!AB$2:AB$1295, annual_details_by_tech!$A$2:$A$1295, "HECO", annual_details_by_tech!$C$2:$C$1295, $F43, annual_details_by_tech!$D$2:$D$1295, $D43, annual_details_by_tech!$B$2:$B$1295, "capital_outlay")</f>
        <v>0</v>
      </c>
      <c r="AG43" s="32">
        <f>SUMIFS(annual_details_by_tech!AC$2:AC$1295, annual_details_by_tech!$A$2:$A$1295, "HECO", annual_details_by_tech!$C$2:$C$1295, $F43, annual_details_by_tech!$D$2:$D$1295, $D43, annual_details_by_tech!$B$2:$B$1295, "capital_outlay")</f>
        <v>0</v>
      </c>
      <c r="AH43" s="32">
        <f>SUMIFS(annual_details_by_tech!AD$2:AD$1295, annual_details_by_tech!$A$2:$A$1295, "HECO", annual_details_by_tech!$C$2:$C$1295, $F43, annual_details_by_tech!$D$2:$D$1295, $D43, annual_details_by_tech!$B$2:$B$1295, "capital_outlay")</f>
        <v>0</v>
      </c>
      <c r="AI43" s="32">
        <f>SUMIFS(annual_details_by_tech!AE$2:AE$1295, annual_details_by_tech!$A$2:$A$1295, "HECO", annual_details_by_tech!$C$2:$C$1295, $F43, annual_details_by_tech!$D$2:$D$1295, $D43, annual_details_by_tech!$B$2:$B$1295, "capital_outlay")</f>
        <v>0</v>
      </c>
    </row>
    <row r="44" spans="1:35" x14ac:dyDescent="0.2">
      <c r="B44" s="6"/>
      <c r="C44" s="6"/>
      <c r="D44" s="31" t="str">
        <f>IF(AND(annual_details_by_tech!$A36="HECO",annual_details_by_tech!$B36=annual_details_by_tech!$B$2), annual_details_by_tech!$D36, "-
")</f>
        <v xml:space="preserve">-
</v>
      </c>
      <c r="F44" s="31" t="str">
        <f>IF(AND(annual_details_by_tech!$A36="HECO",annual_details_by_tech!$B36=annual_details_by_tech!$B$2), annual_details_by_tech!$C36, "-
")</f>
        <v xml:space="preserve">-
</v>
      </c>
      <c r="G44" s="32"/>
      <c r="H44" s="32"/>
      <c r="I44" s="32"/>
      <c r="J44" s="32">
        <f>SUMIFS(annual_details_by_tech!F$2:F$1295, annual_details_by_tech!$A$2:$A$1295, "HECO", annual_details_by_tech!$C$2:$C$1295, $F44, annual_details_by_tech!$D$2:$D$1295, $D44, annual_details_by_tech!$B$2:$B$1295, "capital_outlay")</f>
        <v>0</v>
      </c>
      <c r="K44" s="32">
        <f>SUMIFS(annual_details_by_tech!G$2:G$1295, annual_details_by_tech!$A$2:$A$1295, "HECO", annual_details_by_tech!$C$2:$C$1295, $F44, annual_details_by_tech!$D$2:$D$1295, $D44, annual_details_by_tech!$B$2:$B$1295, "capital_outlay")</f>
        <v>0</v>
      </c>
      <c r="L44" s="32">
        <f>SUMIFS(annual_details_by_tech!H$2:H$1295, annual_details_by_tech!$A$2:$A$1295, "HECO", annual_details_by_tech!$C$2:$C$1295, $F44, annual_details_by_tech!$D$2:$D$1295, $D44, annual_details_by_tech!$B$2:$B$1295, "capital_outlay")</f>
        <v>0</v>
      </c>
      <c r="M44" s="32">
        <f>SUMIFS(annual_details_by_tech!I$2:I$1295, annual_details_by_tech!$A$2:$A$1295, "HECO", annual_details_by_tech!$C$2:$C$1295, $F44, annual_details_by_tech!$D$2:$D$1295, $D44, annual_details_by_tech!$B$2:$B$1295, "capital_outlay")</f>
        <v>0</v>
      </c>
      <c r="N44" s="32">
        <f>SUMIFS(annual_details_by_tech!J$2:J$1295, annual_details_by_tech!$A$2:$A$1295, "HECO", annual_details_by_tech!$C$2:$C$1295, $F44, annual_details_by_tech!$D$2:$D$1295, $D44, annual_details_by_tech!$B$2:$B$1295, "capital_outlay")</f>
        <v>0</v>
      </c>
      <c r="O44" s="32">
        <f>SUMIFS(annual_details_by_tech!K$2:K$1295, annual_details_by_tech!$A$2:$A$1295, "HECO", annual_details_by_tech!$C$2:$C$1295, $F44, annual_details_by_tech!$D$2:$D$1295, $D44, annual_details_by_tech!$B$2:$B$1295, "capital_outlay")</f>
        <v>0</v>
      </c>
      <c r="P44" s="32">
        <f>SUMIFS(annual_details_by_tech!L$2:L$1295, annual_details_by_tech!$A$2:$A$1295, "HECO", annual_details_by_tech!$C$2:$C$1295, $F44, annual_details_by_tech!$D$2:$D$1295, $D44, annual_details_by_tech!$B$2:$B$1295, "capital_outlay")</f>
        <v>0</v>
      </c>
      <c r="Q44" s="32">
        <f>SUMIFS(annual_details_by_tech!M$2:M$1295, annual_details_by_tech!$A$2:$A$1295, "HECO", annual_details_by_tech!$C$2:$C$1295, $F44, annual_details_by_tech!$D$2:$D$1295, $D44, annual_details_by_tech!$B$2:$B$1295, "capital_outlay")</f>
        <v>0</v>
      </c>
      <c r="R44" s="32">
        <f>SUMIFS(annual_details_by_tech!N$2:N$1295, annual_details_by_tech!$A$2:$A$1295, "HECO", annual_details_by_tech!$C$2:$C$1295, $F44, annual_details_by_tech!$D$2:$D$1295, $D44, annual_details_by_tech!$B$2:$B$1295, "capital_outlay")</f>
        <v>0</v>
      </c>
      <c r="S44" s="32">
        <f>SUMIFS(annual_details_by_tech!O$2:O$1295, annual_details_by_tech!$A$2:$A$1295, "HECO", annual_details_by_tech!$C$2:$C$1295, $F44, annual_details_by_tech!$D$2:$D$1295, $D44, annual_details_by_tech!$B$2:$B$1295, "capital_outlay")</f>
        <v>0</v>
      </c>
      <c r="T44" s="32">
        <f>SUMIFS(annual_details_by_tech!P$2:P$1295, annual_details_by_tech!$A$2:$A$1295, "HECO", annual_details_by_tech!$C$2:$C$1295, $F44, annual_details_by_tech!$D$2:$D$1295, $D44, annual_details_by_tech!$B$2:$B$1295, "capital_outlay")</f>
        <v>0</v>
      </c>
      <c r="U44" s="32">
        <f>SUMIFS(annual_details_by_tech!Q$2:Q$1295, annual_details_by_tech!$A$2:$A$1295, "HECO", annual_details_by_tech!$C$2:$C$1295, $F44, annual_details_by_tech!$D$2:$D$1295, $D44, annual_details_by_tech!$B$2:$B$1295, "capital_outlay")</f>
        <v>0</v>
      </c>
      <c r="V44" s="32">
        <f>SUMIFS(annual_details_by_tech!R$2:R$1295, annual_details_by_tech!$A$2:$A$1295, "HECO", annual_details_by_tech!$C$2:$C$1295, $F44, annual_details_by_tech!$D$2:$D$1295, $D44, annual_details_by_tech!$B$2:$B$1295, "capital_outlay")</f>
        <v>0</v>
      </c>
      <c r="W44" s="32">
        <f>SUMIFS(annual_details_by_tech!S$2:S$1295, annual_details_by_tech!$A$2:$A$1295, "HECO", annual_details_by_tech!$C$2:$C$1295, $F44, annual_details_by_tech!$D$2:$D$1295, $D44, annual_details_by_tech!$B$2:$B$1295, "capital_outlay")</f>
        <v>0</v>
      </c>
      <c r="X44" s="32">
        <f>SUMIFS(annual_details_by_tech!T$2:T$1295, annual_details_by_tech!$A$2:$A$1295, "HECO", annual_details_by_tech!$C$2:$C$1295, $F44, annual_details_by_tech!$D$2:$D$1295, $D44, annual_details_by_tech!$B$2:$B$1295, "capital_outlay")</f>
        <v>0</v>
      </c>
      <c r="Y44" s="32">
        <f>SUMIFS(annual_details_by_tech!U$2:U$1295, annual_details_by_tech!$A$2:$A$1295, "HECO", annual_details_by_tech!$C$2:$C$1295, $F44, annual_details_by_tech!$D$2:$D$1295, $D44, annual_details_by_tech!$B$2:$B$1295, "capital_outlay")</f>
        <v>0</v>
      </c>
      <c r="Z44" s="32">
        <f>SUMIFS(annual_details_by_tech!V$2:V$1295, annual_details_by_tech!$A$2:$A$1295, "HECO", annual_details_by_tech!$C$2:$C$1295, $F44, annual_details_by_tech!$D$2:$D$1295, $D44, annual_details_by_tech!$B$2:$B$1295, "capital_outlay")</f>
        <v>0</v>
      </c>
      <c r="AA44" s="32">
        <f>SUMIFS(annual_details_by_tech!W$2:W$1295, annual_details_by_tech!$A$2:$A$1295, "HECO", annual_details_by_tech!$C$2:$C$1295, $F44, annual_details_by_tech!$D$2:$D$1295, $D44, annual_details_by_tech!$B$2:$B$1295, "capital_outlay")</f>
        <v>0</v>
      </c>
      <c r="AB44" s="32">
        <f>SUMIFS(annual_details_by_tech!X$2:X$1295, annual_details_by_tech!$A$2:$A$1295, "HECO", annual_details_by_tech!$C$2:$C$1295, $F44, annual_details_by_tech!$D$2:$D$1295, $D44, annual_details_by_tech!$B$2:$B$1295, "capital_outlay")</f>
        <v>0</v>
      </c>
      <c r="AC44" s="32">
        <f>SUMIFS(annual_details_by_tech!Y$2:Y$1295, annual_details_by_tech!$A$2:$A$1295, "HECO", annual_details_by_tech!$C$2:$C$1295, $F44, annual_details_by_tech!$D$2:$D$1295, $D44, annual_details_by_tech!$B$2:$B$1295, "capital_outlay")</f>
        <v>0</v>
      </c>
      <c r="AD44" s="32">
        <f>SUMIFS(annual_details_by_tech!Z$2:Z$1295, annual_details_by_tech!$A$2:$A$1295, "HECO", annual_details_by_tech!$C$2:$C$1295, $F44, annual_details_by_tech!$D$2:$D$1295, $D44, annual_details_by_tech!$B$2:$B$1295, "capital_outlay")</f>
        <v>0</v>
      </c>
      <c r="AE44" s="32">
        <f>SUMIFS(annual_details_by_tech!AA$2:AA$1295, annual_details_by_tech!$A$2:$A$1295, "HECO", annual_details_by_tech!$C$2:$C$1295, $F44, annual_details_by_tech!$D$2:$D$1295, $D44, annual_details_by_tech!$B$2:$B$1295, "capital_outlay")</f>
        <v>0</v>
      </c>
      <c r="AF44" s="32">
        <f>SUMIFS(annual_details_by_tech!AB$2:AB$1295, annual_details_by_tech!$A$2:$A$1295, "HECO", annual_details_by_tech!$C$2:$C$1295, $F44, annual_details_by_tech!$D$2:$D$1295, $D44, annual_details_by_tech!$B$2:$B$1295, "capital_outlay")</f>
        <v>0</v>
      </c>
      <c r="AG44" s="32">
        <f>SUMIFS(annual_details_by_tech!AC$2:AC$1295, annual_details_by_tech!$A$2:$A$1295, "HECO", annual_details_by_tech!$C$2:$C$1295, $F44, annual_details_by_tech!$D$2:$D$1295, $D44, annual_details_by_tech!$B$2:$B$1295, "capital_outlay")</f>
        <v>0</v>
      </c>
      <c r="AH44" s="32">
        <f>SUMIFS(annual_details_by_tech!AD$2:AD$1295, annual_details_by_tech!$A$2:$A$1295, "HECO", annual_details_by_tech!$C$2:$C$1295, $F44, annual_details_by_tech!$D$2:$D$1295, $D44, annual_details_by_tech!$B$2:$B$1295, "capital_outlay")</f>
        <v>0</v>
      </c>
      <c r="AI44" s="32">
        <f>SUMIFS(annual_details_by_tech!AE$2:AE$1295, annual_details_by_tech!$A$2:$A$1295, "HECO", annual_details_by_tech!$C$2:$C$1295, $F44, annual_details_by_tech!$D$2:$D$1295, $D44, annual_details_by_tech!$B$2:$B$1295, "capital_outlay")</f>
        <v>0</v>
      </c>
    </row>
    <row r="45" spans="1:35" x14ac:dyDescent="0.2">
      <c r="B45" s="6"/>
      <c r="C45" s="6"/>
      <c r="D45" s="31" t="str">
        <f>IF(AND(annual_details_by_tech!$A37="HECO",annual_details_by_tech!$B37=annual_details_by_tech!$B$2), annual_details_by_tech!$D37, "-
")</f>
        <v xml:space="preserve">-
</v>
      </c>
      <c r="F45" s="31" t="str">
        <f>IF(AND(annual_details_by_tech!$A37="HECO",annual_details_by_tech!$B37=annual_details_by_tech!$B$2), annual_details_by_tech!$C37, "-
")</f>
        <v xml:space="preserve">-
</v>
      </c>
      <c r="G45" s="32"/>
      <c r="H45" s="32"/>
      <c r="I45" s="32"/>
      <c r="J45" s="32">
        <f>SUMIFS(annual_details_by_tech!F$2:F$1295, annual_details_by_tech!$A$2:$A$1295, "HECO", annual_details_by_tech!$C$2:$C$1295, $F45, annual_details_by_tech!$D$2:$D$1295, $D45, annual_details_by_tech!$B$2:$B$1295, "capital_outlay")</f>
        <v>0</v>
      </c>
      <c r="K45" s="32">
        <f>SUMIFS(annual_details_by_tech!G$2:G$1295, annual_details_by_tech!$A$2:$A$1295, "HECO", annual_details_by_tech!$C$2:$C$1295, $F45, annual_details_by_tech!$D$2:$D$1295, $D45, annual_details_by_tech!$B$2:$B$1295, "capital_outlay")</f>
        <v>0</v>
      </c>
      <c r="L45" s="32">
        <f>SUMIFS(annual_details_by_tech!H$2:H$1295, annual_details_by_tech!$A$2:$A$1295, "HECO", annual_details_by_tech!$C$2:$C$1295, $F45, annual_details_by_tech!$D$2:$D$1295, $D45, annual_details_by_tech!$B$2:$B$1295, "capital_outlay")</f>
        <v>0</v>
      </c>
      <c r="M45" s="32">
        <f>SUMIFS(annual_details_by_tech!I$2:I$1295, annual_details_by_tech!$A$2:$A$1295, "HECO", annual_details_by_tech!$C$2:$C$1295, $F45, annual_details_by_tech!$D$2:$D$1295, $D45, annual_details_by_tech!$B$2:$B$1295, "capital_outlay")</f>
        <v>0</v>
      </c>
      <c r="N45" s="32">
        <f>SUMIFS(annual_details_by_tech!J$2:J$1295, annual_details_by_tech!$A$2:$A$1295, "HECO", annual_details_by_tech!$C$2:$C$1295, $F45, annual_details_by_tech!$D$2:$D$1295, $D45, annual_details_by_tech!$B$2:$B$1295, "capital_outlay")</f>
        <v>0</v>
      </c>
      <c r="O45" s="32">
        <f>SUMIFS(annual_details_by_tech!K$2:K$1295, annual_details_by_tech!$A$2:$A$1295, "HECO", annual_details_by_tech!$C$2:$C$1295, $F45, annual_details_by_tech!$D$2:$D$1295, $D45, annual_details_by_tech!$B$2:$B$1295, "capital_outlay")</f>
        <v>0</v>
      </c>
      <c r="P45" s="32">
        <f>SUMIFS(annual_details_by_tech!L$2:L$1295, annual_details_by_tech!$A$2:$A$1295, "HECO", annual_details_by_tech!$C$2:$C$1295, $F45, annual_details_by_tech!$D$2:$D$1295, $D45, annual_details_by_tech!$B$2:$B$1295, "capital_outlay")</f>
        <v>0</v>
      </c>
      <c r="Q45" s="32">
        <f>SUMIFS(annual_details_by_tech!M$2:M$1295, annual_details_by_tech!$A$2:$A$1295, "HECO", annual_details_by_tech!$C$2:$C$1295, $F45, annual_details_by_tech!$D$2:$D$1295, $D45, annual_details_by_tech!$B$2:$B$1295, "capital_outlay")</f>
        <v>0</v>
      </c>
      <c r="R45" s="32">
        <f>SUMIFS(annual_details_by_tech!N$2:N$1295, annual_details_by_tech!$A$2:$A$1295, "HECO", annual_details_by_tech!$C$2:$C$1295, $F45, annual_details_by_tech!$D$2:$D$1295, $D45, annual_details_by_tech!$B$2:$B$1295, "capital_outlay")</f>
        <v>0</v>
      </c>
      <c r="S45" s="32">
        <f>SUMIFS(annual_details_by_tech!O$2:O$1295, annual_details_by_tech!$A$2:$A$1295, "HECO", annual_details_by_tech!$C$2:$C$1295, $F45, annual_details_by_tech!$D$2:$D$1295, $D45, annual_details_by_tech!$B$2:$B$1295, "capital_outlay")</f>
        <v>0</v>
      </c>
      <c r="T45" s="32">
        <f>SUMIFS(annual_details_by_tech!P$2:P$1295, annual_details_by_tech!$A$2:$A$1295, "HECO", annual_details_by_tech!$C$2:$C$1295, $F45, annual_details_by_tech!$D$2:$D$1295, $D45, annual_details_by_tech!$B$2:$B$1295, "capital_outlay")</f>
        <v>0</v>
      </c>
      <c r="U45" s="32">
        <f>SUMIFS(annual_details_by_tech!Q$2:Q$1295, annual_details_by_tech!$A$2:$A$1295, "HECO", annual_details_by_tech!$C$2:$C$1295, $F45, annual_details_by_tech!$D$2:$D$1295, $D45, annual_details_by_tech!$B$2:$B$1295, "capital_outlay")</f>
        <v>0</v>
      </c>
      <c r="V45" s="32">
        <f>SUMIFS(annual_details_by_tech!R$2:R$1295, annual_details_by_tech!$A$2:$A$1295, "HECO", annual_details_by_tech!$C$2:$C$1295, $F45, annual_details_by_tech!$D$2:$D$1295, $D45, annual_details_by_tech!$B$2:$B$1295, "capital_outlay")</f>
        <v>0</v>
      </c>
      <c r="W45" s="32">
        <f>SUMIFS(annual_details_by_tech!S$2:S$1295, annual_details_by_tech!$A$2:$A$1295, "HECO", annual_details_by_tech!$C$2:$C$1295, $F45, annual_details_by_tech!$D$2:$D$1295, $D45, annual_details_by_tech!$B$2:$B$1295, "capital_outlay")</f>
        <v>0</v>
      </c>
      <c r="X45" s="32">
        <f>SUMIFS(annual_details_by_tech!T$2:T$1295, annual_details_by_tech!$A$2:$A$1295, "HECO", annual_details_by_tech!$C$2:$C$1295, $F45, annual_details_by_tech!$D$2:$D$1295, $D45, annual_details_by_tech!$B$2:$B$1295, "capital_outlay")</f>
        <v>0</v>
      </c>
      <c r="Y45" s="32">
        <f>SUMIFS(annual_details_by_tech!U$2:U$1295, annual_details_by_tech!$A$2:$A$1295, "HECO", annual_details_by_tech!$C$2:$C$1295, $F45, annual_details_by_tech!$D$2:$D$1295, $D45, annual_details_by_tech!$B$2:$B$1295, "capital_outlay")</f>
        <v>0</v>
      </c>
      <c r="Z45" s="32">
        <f>SUMIFS(annual_details_by_tech!V$2:V$1295, annual_details_by_tech!$A$2:$A$1295, "HECO", annual_details_by_tech!$C$2:$C$1295, $F45, annual_details_by_tech!$D$2:$D$1295, $D45, annual_details_by_tech!$B$2:$B$1295, "capital_outlay")</f>
        <v>0</v>
      </c>
      <c r="AA45" s="32">
        <f>SUMIFS(annual_details_by_tech!W$2:W$1295, annual_details_by_tech!$A$2:$A$1295, "HECO", annual_details_by_tech!$C$2:$C$1295, $F45, annual_details_by_tech!$D$2:$D$1295, $D45, annual_details_by_tech!$B$2:$B$1295, "capital_outlay")</f>
        <v>0</v>
      </c>
      <c r="AB45" s="32">
        <f>SUMIFS(annual_details_by_tech!X$2:X$1295, annual_details_by_tech!$A$2:$A$1295, "HECO", annual_details_by_tech!$C$2:$C$1295, $F45, annual_details_by_tech!$D$2:$D$1295, $D45, annual_details_by_tech!$B$2:$B$1295, "capital_outlay")</f>
        <v>0</v>
      </c>
      <c r="AC45" s="32">
        <f>SUMIFS(annual_details_by_tech!Y$2:Y$1295, annual_details_by_tech!$A$2:$A$1295, "HECO", annual_details_by_tech!$C$2:$C$1295, $F45, annual_details_by_tech!$D$2:$D$1295, $D45, annual_details_by_tech!$B$2:$B$1295, "capital_outlay")</f>
        <v>0</v>
      </c>
      <c r="AD45" s="32">
        <f>SUMIFS(annual_details_by_tech!Z$2:Z$1295, annual_details_by_tech!$A$2:$A$1295, "HECO", annual_details_by_tech!$C$2:$C$1295, $F45, annual_details_by_tech!$D$2:$D$1295, $D45, annual_details_by_tech!$B$2:$B$1295, "capital_outlay")</f>
        <v>0</v>
      </c>
      <c r="AE45" s="32">
        <f>SUMIFS(annual_details_by_tech!AA$2:AA$1295, annual_details_by_tech!$A$2:$A$1295, "HECO", annual_details_by_tech!$C$2:$C$1295, $F45, annual_details_by_tech!$D$2:$D$1295, $D45, annual_details_by_tech!$B$2:$B$1295, "capital_outlay")</f>
        <v>0</v>
      </c>
      <c r="AF45" s="32">
        <f>SUMIFS(annual_details_by_tech!AB$2:AB$1295, annual_details_by_tech!$A$2:$A$1295, "HECO", annual_details_by_tech!$C$2:$C$1295, $F45, annual_details_by_tech!$D$2:$D$1295, $D45, annual_details_by_tech!$B$2:$B$1295, "capital_outlay")</f>
        <v>0</v>
      </c>
      <c r="AG45" s="32">
        <f>SUMIFS(annual_details_by_tech!AC$2:AC$1295, annual_details_by_tech!$A$2:$A$1295, "HECO", annual_details_by_tech!$C$2:$C$1295, $F45, annual_details_by_tech!$D$2:$D$1295, $D45, annual_details_by_tech!$B$2:$B$1295, "capital_outlay")</f>
        <v>0</v>
      </c>
      <c r="AH45" s="32">
        <f>SUMIFS(annual_details_by_tech!AD$2:AD$1295, annual_details_by_tech!$A$2:$A$1295, "HECO", annual_details_by_tech!$C$2:$C$1295, $F45, annual_details_by_tech!$D$2:$D$1295, $D45, annual_details_by_tech!$B$2:$B$1295, "capital_outlay")</f>
        <v>0</v>
      </c>
      <c r="AI45" s="32">
        <f>SUMIFS(annual_details_by_tech!AE$2:AE$1295, annual_details_by_tech!$A$2:$A$1295, "HECO", annual_details_by_tech!$C$2:$C$1295, $F45, annual_details_by_tech!$D$2:$D$1295, $D45, annual_details_by_tech!$B$2:$B$1295, "capital_outlay")</f>
        <v>0</v>
      </c>
    </row>
    <row r="46" spans="1:35" x14ac:dyDescent="0.2">
      <c r="B46" s="10"/>
      <c r="C46" s="10"/>
      <c r="D46" s="10"/>
      <c r="F46" s="25" t="s">
        <v>8</v>
      </c>
      <c r="G46" s="27"/>
      <c r="H46" s="27"/>
      <c r="I46" s="27">
        <f t="shared" ref="I46:AB46" si="10">SUM(I47:I48)</f>
        <v>0</v>
      </c>
      <c r="J46" s="27">
        <f t="shared" si="10"/>
        <v>0</v>
      </c>
      <c r="K46" s="27">
        <f t="shared" si="10"/>
        <v>0</v>
      </c>
      <c r="L46" s="27">
        <f t="shared" si="10"/>
        <v>0</v>
      </c>
      <c r="M46" s="27">
        <f t="shared" si="10"/>
        <v>0</v>
      </c>
      <c r="N46" s="27">
        <f t="shared" si="10"/>
        <v>0</v>
      </c>
      <c r="O46" s="27">
        <f t="shared" si="10"/>
        <v>0</v>
      </c>
      <c r="P46" s="27">
        <f t="shared" si="10"/>
        <v>0</v>
      </c>
      <c r="Q46" s="27">
        <f t="shared" si="10"/>
        <v>0</v>
      </c>
      <c r="R46" s="27">
        <f t="shared" si="10"/>
        <v>0</v>
      </c>
      <c r="S46" s="27">
        <f t="shared" si="10"/>
        <v>0</v>
      </c>
      <c r="T46" s="27">
        <f t="shared" si="10"/>
        <v>0</v>
      </c>
      <c r="U46" s="27">
        <f t="shared" si="10"/>
        <v>0</v>
      </c>
      <c r="V46" s="27">
        <f t="shared" si="10"/>
        <v>0</v>
      </c>
      <c r="W46" s="27">
        <f t="shared" si="10"/>
        <v>0</v>
      </c>
      <c r="X46" s="27">
        <f t="shared" si="10"/>
        <v>0</v>
      </c>
      <c r="Y46" s="27">
        <f t="shared" si="10"/>
        <v>0</v>
      </c>
      <c r="Z46" s="27">
        <f t="shared" si="10"/>
        <v>0</v>
      </c>
      <c r="AA46" s="27">
        <f t="shared" si="10"/>
        <v>0</v>
      </c>
      <c r="AB46" s="27">
        <f t="shared" si="10"/>
        <v>0</v>
      </c>
      <c r="AC46" s="27">
        <f t="shared" ref="AC46:AI46" si="11">SUM(AC47:AC48)</f>
        <v>0</v>
      </c>
      <c r="AD46" s="27">
        <f t="shared" si="11"/>
        <v>0</v>
      </c>
      <c r="AE46" s="27">
        <f t="shared" si="11"/>
        <v>0</v>
      </c>
      <c r="AF46" s="27">
        <f t="shared" si="11"/>
        <v>0</v>
      </c>
      <c r="AG46" s="27">
        <f t="shared" si="11"/>
        <v>0</v>
      </c>
      <c r="AH46" s="27">
        <f t="shared" si="11"/>
        <v>0</v>
      </c>
      <c r="AI46" s="27">
        <f t="shared" si="11"/>
        <v>0</v>
      </c>
    </row>
    <row r="47" spans="1:35" s="5" customFormat="1" x14ac:dyDescent="0.2">
      <c r="A47" s="17"/>
      <c r="B47" s="6"/>
      <c r="C47" s="6"/>
      <c r="D47" s="7"/>
      <c r="E47" s="17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s="5" customFormat="1" x14ac:dyDescent="0.2">
      <c r="A48" s="17"/>
      <c r="B48" s="6"/>
      <c r="C48" s="6"/>
      <c r="D48" s="7"/>
      <c r="E48" s="17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s="5" customFormat="1" x14ac:dyDescent="0.2">
      <c r="A49" s="17"/>
      <c r="B49" s="6"/>
      <c r="C49" s="6"/>
      <c r="D49" s="7"/>
      <c r="E49" s="17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</row>
    <row r="50" spans="1:35" s="5" customFormat="1" x14ac:dyDescent="0.2">
      <c r="A50" s="17"/>
      <c r="B50" s="6"/>
      <c r="C50" s="6"/>
      <c r="D50" s="7"/>
      <c r="E50" s="17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">
      <c r="B51" s="5"/>
      <c r="C51" s="5"/>
      <c r="D51" s="11"/>
      <c r="F51" s="25" t="s">
        <v>9</v>
      </c>
      <c r="G51" s="27"/>
      <c r="H51" s="27"/>
      <c r="I51" s="27">
        <f t="shared" ref="I51:AB51" si="12">SUM(I52:I56)</f>
        <v>0</v>
      </c>
      <c r="J51" s="27">
        <f t="shared" si="12"/>
        <v>0</v>
      </c>
      <c r="K51" s="27">
        <f t="shared" si="12"/>
        <v>0</v>
      </c>
      <c r="L51" s="27">
        <f t="shared" si="12"/>
        <v>0</v>
      </c>
      <c r="M51" s="27">
        <f t="shared" si="12"/>
        <v>0</v>
      </c>
      <c r="N51" s="27">
        <f t="shared" si="12"/>
        <v>0</v>
      </c>
      <c r="O51" s="27">
        <f t="shared" si="12"/>
        <v>0</v>
      </c>
      <c r="P51" s="27">
        <f t="shared" si="12"/>
        <v>0</v>
      </c>
      <c r="Q51" s="27">
        <f t="shared" si="12"/>
        <v>0</v>
      </c>
      <c r="R51" s="27">
        <f t="shared" si="12"/>
        <v>0</v>
      </c>
      <c r="S51" s="27">
        <f t="shared" si="12"/>
        <v>0</v>
      </c>
      <c r="T51" s="27">
        <f t="shared" si="12"/>
        <v>0</v>
      </c>
      <c r="U51" s="27">
        <f t="shared" si="12"/>
        <v>0</v>
      </c>
      <c r="V51" s="27">
        <f t="shared" si="12"/>
        <v>0</v>
      </c>
      <c r="W51" s="27">
        <f t="shared" si="12"/>
        <v>0</v>
      </c>
      <c r="X51" s="27">
        <f t="shared" si="12"/>
        <v>0</v>
      </c>
      <c r="Y51" s="27">
        <f t="shared" si="12"/>
        <v>0</v>
      </c>
      <c r="Z51" s="27">
        <f t="shared" si="12"/>
        <v>0</v>
      </c>
      <c r="AA51" s="27">
        <f t="shared" si="12"/>
        <v>0</v>
      </c>
      <c r="AB51" s="27">
        <f t="shared" si="12"/>
        <v>0</v>
      </c>
      <c r="AC51" s="27">
        <f t="shared" ref="AC51:AI51" si="13">SUM(AC52:AC56)</f>
        <v>0</v>
      </c>
      <c r="AD51" s="27">
        <f t="shared" si="13"/>
        <v>0</v>
      </c>
      <c r="AE51" s="27">
        <f t="shared" si="13"/>
        <v>0</v>
      </c>
      <c r="AF51" s="27">
        <f t="shared" si="13"/>
        <v>0</v>
      </c>
      <c r="AG51" s="27">
        <f t="shared" si="13"/>
        <v>0</v>
      </c>
      <c r="AH51" s="27">
        <f t="shared" si="13"/>
        <v>0</v>
      </c>
      <c r="AI51" s="27">
        <f t="shared" si="13"/>
        <v>0</v>
      </c>
    </row>
    <row r="52" spans="1:35" x14ac:dyDescent="0.2">
      <c r="B52" s="6"/>
      <c r="C52" s="6"/>
      <c r="D52" s="7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</row>
    <row r="53" spans="1:35" x14ac:dyDescent="0.2">
      <c r="B53" s="6"/>
      <c r="C53" s="6"/>
      <c r="D53" s="7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</row>
    <row r="54" spans="1:35" x14ac:dyDescent="0.2">
      <c r="B54" s="6"/>
      <c r="C54" s="6"/>
      <c r="D54" s="7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</row>
    <row r="55" spans="1:35" x14ac:dyDescent="0.2">
      <c r="B55" s="6"/>
      <c r="C55" s="6"/>
      <c r="D55" s="7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</row>
    <row r="56" spans="1:35" x14ac:dyDescent="0.2">
      <c r="B56" s="6"/>
      <c r="C56" s="6"/>
      <c r="D56" s="7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</row>
    <row r="57" spans="1:35" x14ac:dyDescent="0.2">
      <c r="B57" s="6"/>
      <c r="C57" s="6"/>
      <c r="D57" s="7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</row>
    <row r="58" spans="1:35" x14ac:dyDescent="0.2">
      <c r="B58" s="6"/>
      <c r="C58" s="6"/>
      <c r="D58" s="7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</row>
    <row r="59" spans="1:35" x14ac:dyDescent="0.2">
      <c r="B59" s="5"/>
      <c r="C59" s="5"/>
      <c r="D59" s="5"/>
      <c r="F59" s="25" t="s">
        <v>10</v>
      </c>
      <c r="G59" s="27"/>
      <c r="H59" s="27"/>
      <c r="I59" s="27">
        <f>I60</f>
        <v>0</v>
      </c>
      <c r="J59" s="27">
        <f t="shared" ref="J59:AI59" si="14">J60</f>
        <v>0</v>
      </c>
      <c r="K59" s="27">
        <f t="shared" si="14"/>
        <v>0</v>
      </c>
      <c r="L59" s="27">
        <f t="shared" si="14"/>
        <v>0</v>
      </c>
      <c r="M59" s="27">
        <f t="shared" si="14"/>
        <v>0</v>
      </c>
      <c r="N59" s="27">
        <f t="shared" si="14"/>
        <v>0</v>
      </c>
      <c r="O59" s="27">
        <f t="shared" si="14"/>
        <v>0</v>
      </c>
      <c r="P59" s="27">
        <f t="shared" si="14"/>
        <v>0</v>
      </c>
      <c r="Q59" s="27">
        <f t="shared" si="14"/>
        <v>0</v>
      </c>
      <c r="R59" s="27">
        <f t="shared" si="14"/>
        <v>0</v>
      </c>
      <c r="S59" s="27">
        <f t="shared" si="14"/>
        <v>0</v>
      </c>
      <c r="T59" s="27">
        <f t="shared" si="14"/>
        <v>0</v>
      </c>
      <c r="U59" s="27">
        <f t="shared" si="14"/>
        <v>0</v>
      </c>
      <c r="V59" s="27">
        <f t="shared" si="14"/>
        <v>0</v>
      </c>
      <c r="W59" s="27">
        <f t="shared" si="14"/>
        <v>0</v>
      </c>
      <c r="X59" s="27">
        <f t="shared" si="14"/>
        <v>0</v>
      </c>
      <c r="Y59" s="27">
        <f t="shared" si="14"/>
        <v>0</v>
      </c>
      <c r="Z59" s="27">
        <f t="shared" si="14"/>
        <v>0</v>
      </c>
      <c r="AA59" s="27">
        <f t="shared" si="14"/>
        <v>0</v>
      </c>
      <c r="AB59" s="27">
        <f t="shared" si="14"/>
        <v>0</v>
      </c>
      <c r="AC59" s="27">
        <f t="shared" si="14"/>
        <v>0</v>
      </c>
      <c r="AD59" s="27">
        <f t="shared" si="14"/>
        <v>0</v>
      </c>
      <c r="AE59" s="27">
        <f t="shared" si="14"/>
        <v>0</v>
      </c>
      <c r="AF59" s="27">
        <f t="shared" si="14"/>
        <v>0</v>
      </c>
      <c r="AG59" s="27">
        <f t="shared" si="14"/>
        <v>0</v>
      </c>
      <c r="AH59" s="27">
        <f t="shared" si="14"/>
        <v>0</v>
      </c>
      <c r="AI59" s="27">
        <f t="shared" si="14"/>
        <v>0</v>
      </c>
    </row>
    <row r="60" spans="1:35" x14ac:dyDescent="0.2">
      <c r="B60" s="6"/>
      <c r="C60" s="6"/>
      <c r="D60" s="7"/>
      <c r="F60" s="6"/>
      <c r="G60" s="12"/>
      <c r="H60" s="1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</row>
    <row r="61" spans="1:35" x14ac:dyDescent="0.2">
      <c r="B61" s="6"/>
      <c r="C61" s="6"/>
      <c r="D61" s="7"/>
      <c r="F61" s="6"/>
      <c r="G61" s="12"/>
      <c r="H61" s="1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</row>
    <row r="62" spans="1:35" x14ac:dyDescent="0.2">
      <c r="B62" s="6"/>
      <c r="C62" s="6"/>
      <c r="D62" s="7"/>
      <c r="F62" s="6"/>
      <c r="G62" s="12"/>
      <c r="H62" s="12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</row>
    <row r="63" spans="1:35" x14ac:dyDescent="0.2">
      <c r="B63" s="6"/>
      <c r="C63" s="6"/>
      <c r="D63" s="7"/>
      <c r="F63" s="6"/>
      <c r="G63" s="12"/>
      <c r="H63" s="1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</row>
    <row r="64" spans="1:35" x14ac:dyDescent="0.2">
      <c r="B64" s="6"/>
      <c r="C64" s="6"/>
      <c r="D64" s="7"/>
      <c r="F64" s="6"/>
      <c r="G64" s="12"/>
      <c r="H64" s="12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</row>
    <row r="65" spans="6:35" s="26" customFormat="1" x14ac:dyDescent="0.2"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</row>
    <row r="66" spans="6:35" x14ac:dyDescent="0.2"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</row>
    <row r="67" spans="6:35" x14ac:dyDescent="0.2">
      <c r="F67" s="17" t="s">
        <v>11</v>
      </c>
      <c r="G67" s="29"/>
      <c r="H67" s="29">
        <f t="shared" ref="H67:AB67" si="15">H51+H46+H9+H59</f>
        <v>0</v>
      </c>
      <c r="I67" s="29">
        <f t="shared" si="15"/>
        <v>0</v>
      </c>
      <c r="J67" s="29">
        <f t="shared" si="15"/>
        <v>0</v>
      </c>
      <c r="K67" s="29">
        <f t="shared" si="15"/>
        <v>0</v>
      </c>
      <c r="L67" s="29">
        <f t="shared" si="15"/>
        <v>0</v>
      </c>
      <c r="M67" s="29">
        <f t="shared" si="15"/>
        <v>0</v>
      </c>
      <c r="N67" s="29">
        <f t="shared" si="15"/>
        <v>0</v>
      </c>
      <c r="O67" s="29">
        <f t="shared" si="15"/>
        <v>0</v>
      </c>
      <c r="P67" s="29">
        <f t="shared" si="15"/>
        <v>0</v>
      </c>
      <c r="Q67" s="29">
        <f t="shared" si="15"/>
        <v>0</v>
      </c>
      <c r="R67" s="29">
        <f t="shared" si="15"/>
        <v>0</v>
      </c>
      <c r="S67" s="29">
        <f t="shared" si="15"/>
        <v>0</v>
      </c>
      <c r="T67" s="29">
        <f t="shared" si="15"/>
        <v>0</v>
      </c>
      <c r="U67" s="29">
        <f t="shared" si="15"/>
        <v>0</v>
      </c>
      <c r="V67" s="29">
        <f t="shared" si="15"/>
        <v>0</v>
      </c>
      <c r="W67" s="29">
        <f t="shared" si="15"/>
        <v>0</v>
      </c>
      <c r="X67" s="29">
        <f t="shared" si="15"/>
        <v>0</v>
      </c>
      <c r="Y67" s="29">
        <f t="shared" si="15"/>
        <v>0</v>
      </c>
      <c r="Z67" s="29">
        <f t="shared" si="15"/>
        <v>0</v>
      </c>
      <c r="AA67" s="29">
        <f t="shared" si="15"/>
        <v>0</v>
      </c>
      <c r="AB67" s="29">
        <f t="shared" si="15"/>
        <v>0</v>
      </c>
      <c r="AC67" s="29">
        <f t="shared" ref="AC67:AI67" si="16">AC51+AC46+AC9+AC59</f>
        <v>0</v>
      </c>
      <c r="AD67" s="29">
        <f t="shared" si="16"/>
        <v>0</v>
      </c>
      <c r="AE67" s="29">
        <f t="shared" si="16"/>
        <v>0</v>
      </c>
      <c r="AF67" s="29">
        <f t="shared" si="16"/>
        <v>0</v>
      </c>
      <c r="AG67" s="29">
        <f t="shared" si="16"/>
        <v>0</v>
      </c>
      <c r="AH67" s="29">
        <f t="shared" si="16"/>
        <v>0</v>
      </c>
      <c r="AI67" s="29">
        <f t="shared" si="16"/>
        <v>0</v>
      </c>
    </row>
    <row r="68" spans="6:35" x14ac:dyDescent="0.2"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</row>
    <row r="69" spans="6:35" x14ac:dyDescent="0.2">
      <c r="F69" s="1" t="s">
        <v>25</v>
      </c>
      <c r="G69" s="29"/>
      <c r="H69" s="29"/>
      <c r="I69" s="30">
        <v>2019</v>
      </c>
      <c r="J69" s="30">
        <f>I69+1</f>
        <v>2020</v>
      </c>
      <c r="K69" s="30">
        <f t="shared" ref="K69:AB69" si="17">J69+1</f>
        <v>2021</v>
      </c>
      <c r="L69" s="30">
        <f t="shared" si="17"/>
        <v>2022</v>
      </c>
      <c r="M69" s="30">
        <f t="shared" si="17"/>
        <v>2023</v>
      </c>
      <c r="N69" s="30">
        <f t="shared" si="17"/>
        <v>2024</v>
      </c>
      <c r="O69" s="30">
        <f t="shared" si="17"/>
        <v>2025</v>
      </c>
      <c r="P69" s="30">
        <f t="shared" si="17"/>
        <v>2026</v>
      </c>
      <c r="Q69" s="30">
        <f t="shared" si="17"/>
        <v>2027</v>
      </c>
      <c r="R69" s="30">
        <f t="shared" si="17"/>
        <v>2028</v>
      </c>
      <c r="S69" s="30">
        <f t="shared" si="17"/>
        <v>2029</v>
      </c>
      <c r="T69" s="30">
        <f t="shared" si="17"/>
        <v>2030</v>
      </c>
      <c r="U69" s="30">
        <f t="shared" si="17"/>
        <v>2031</v>
      </c>
      <c r="V69" s="30">
        <f t="shared" si="17"/>
        <v>2032</v>
      </c>
      <c r="W69" s="30">
        <f t="shared" si="17"/>
        <v>2033</v>
      </c>
      <c r="X69" s="30">
        <f t="shared" si="17"/>
        <v>2034</v>
      </c>
      <c r="Y69" s="30">
        <f t="shared" si="17"/>
        <v>2035</v>
      </c>
      <c r="Z69" s="30">
        <f t="shared" si="17"/>
        <v>2036</v>
      </c>
      <c r="AA69" s="30">
        <f t="shared" si="17"/>
        <v>2037</v>
      </c>
      <c r="AB69" s="30">
        <f t="shared" si="17"/>
        <v>2038</v>
      </c>
      <c r="AC69" s="30">
        <f t="shared" ref="AC69" si="18">AB69+1</f>
        <v>2039</v>
      </c>
      <c r="AD69" s="30">
        <f t="shared" ref="AD69" si="19">AC69+1</f>
        <v>2040</v>
      </c>
      <c r="AE69" s="30">
        <f t="shared" ref="AE69" si="20">AD69+1</f>
        <v>2041</v>
      </c>
      <c r="AF69" s="30">
        <f t="shared" ref="AF69" si="21">AE69+1</f>
        <v>2042</v>
      </c>
      <c r="AG69" s="30">
        <f t="shared" ref="AG69" si="22">AF69+1</f>
        <v>2043</v>
      </c>
      <c r="AH69" s="30">
        <f t="shared" ref="AH69" si="23">AG69+1</f>
        <v>2044</v>
      </c>
      <c r="AI69" s="30">
        <f t="shared" ref="AI69" si="24">AH69+1</f>
        <v>2045</v>
      </c>
    </row>
    <row r="70" spans="6:35" x14ac:dyDescent="0.2">
      <c r="F70" s="17" t="s">
        <v>12</v>
      </c>
      <c r="G70" s="29"/>
      <c r="H70" s="29"/>
      <c r="I70" s="32"/>
      <c r="J70" s="32">
        <f>0.001*SUMIFS(annual_details_by_tech!F$2:F$1295, annual_details_by_tech!$A$2:$A$1295, "HECO", annual_details_by_tech!$B$2:$B$1295, "fuel_cost")</f>
        <v>386858.88717838231</v>
      </c>
      <c r="K70" s="32">
        <f>0.001*SUMIFS(annual_details_by_tech!G$2:G$1295, annual_details_by_tech!$A$2:$A$1295, "HECO", annual_details_by_tech!$B$2:$B$1295, "fuel_cost")</f>
        <v>362904.97889490752</v>
      </c>
      <c r="L70" s="32">
        <f>0.001*SUMIFS(annual_details_by_tech!H$2:H$1295, annual_details_by_tech!$A$2:$A$1295, "HECO", annual_details_by_tech!$B$2:$B$1295, "fuel_cost")</f>
        <v>359737.14771241811</v>
      </c>
      <c r="M70" s="32">
        <f>0.001*SUMIFS(annual_details_by_tech!I$2:I$1295, annual_details_by_tech!$A$2:$A$1295, "HECO", annual_details_by_tech!$B$2:$B$1295, "fuel_cost")</f>
        <v>372073.89994376898</v>
      </c>
      <c r="N70" s="32">
        <f>0.001*SUMIFS(annual_details_by_tech!J$2:J$1295, annual_details_by_tech!$A$2:$A$1295, "HECO", annual_details_by_tech!$B$2:$B$1295, "fuel_cost")</f>
        <v>333487.83637552895</v>
      </c>
      <c r="O70" s="32">
        <f>0.001*SUMIFS(annual_details_by_tech!K$2:K$1295, annual_details_by_tech!$A$2:$A$1295, "HECO", annual_details_by_tech!$B$2:$B$1295, "fuel_cost")</f>
        <v>306595.35856961424</v>
      </c>
      <c r="P70" s="32">
        <f>0.001*SUMIFS(annual_details_by_tech!L$2:L$1295, annual_details_by_tech!$A$2:$A$1295, "HECO", annual_details_by_tech!$B$2:$B$1295, "fuel_cost")</f>
        <v>239032.7503407184</v>
      </c>
      <c r="Q70" s="32">
        <f>0.001*SUMIFS(annual_details_by_tech!M$2:M$1295, annual_details_by_tech!$A$2:$A$1295, "HECO", annual_details_by_tech!$B$2:$B$1295, "fuel_cost")</f>
        <v>181320.80760541925</v>
      </c>
      <c r="R70" s="32">
        <f>0.001*SUMIFS(annual_details_by_tech!N$2:N$1295, annual_details_by_tech!$A$2:$A$1295, "HECO", annual_details_by_tech!$B$2:$B$1295, "fuel_cost")</f>
        <v>137359.10945285237</v>
      </c>
      <c r="S70" s="32">
        <f>0.001*SUMIFS(annual_details_by_tech!O$2:O$1295, annual_details_by_tech!$A$2:$A$1295, "HECO", annual_details_by_tech!$B$2:$B$1295, "fuel_cost")</f>
        <v>106825.81504445565</v>
      </c>
      <c r="T70" s="32">
        <f>0.001*SUMIFS(annual_details_by_tech!P$2:P$1295, annual_details_by_tech!$A$2:$A$1295, "HECO", annual_details_by_tech!$B$2:$B$1295, "fuel_cost")</f>
        <v>43519.157002645494</v>
      </c>
      <c r="U70" s="32">
        <f>0.001*SUMIFS(annual_details_by_tech!Q$2:Q$1295, annual_details_by_tech!$A$2:$A$1295, "HECO", annual_details_by_tech!$B$2:$B$1295, "fuel_cost")</f>
        <v>38762.165944107292</v>
      </c>
      <c r="V70" s="32">
        <f>0.001*SUMIFS(annual_details_by_tech!R$2:R$1295, annual_details_by_tech!$A$2:$A$1295, "HECO", annual_details_by_tech!$B$2:$B$1295, "fuel_cost")</f>
        <v>38709.560517557766</v>
      </c>
      <c r="W70" s="32">
        <f>0.001*SUMIFS(annual_details_by_tech!S$2:S$1295, annual_details_by_tech!$A$2:$A$1295, "HECO", annual_details_by_tech!$B$2:$B$1295, "fuel_cost")</f>
        <v>37363.201663014355</v>
      </c>
      <c r="X70" s="32">
        <f>0.001*SUMIFS(annual_details_by_tech!T$2:T$1295, annual_details_by_tech!$A$2:$A$1295, "HECO", annual_details_by_tech!$B$2:$B$1295, "fuel_cost")</f>
        <v>37722.300804450817</v>
      </c>
      <c r="Y70" s="32">
        <f>0.001*SUMIFS(annual_details_by_tech!U$2:U$1295, annual_details_by_tech!$A$2:$A$1295, "HECO", annual_details_by_tech!$B$2:$B$1295, "fuel_cost")</f>
        <v>35098.644961887148</v>
      </c>
      <c r="Z70" s="32">
        <f>0.001*SUMIFS(annual_details_by_tech!V$2:V$1295, annual_details_by_tech!$A$2:$A$1295, "HECO", annual_details_by_tech!$B$2:$B$1295, "fuel_cost")</f>
        <v>32709.863249951704</v>
      </c>
      <c r="AA70" s="32">
        <f>0.001*SUMIFS(annual_details_by_tech!W$2:W$1295, annual_details_by_tech!$A$2:$A$1295, "HECO", annual_details_by_tech!$B$2:$B$1295, "fuel_cost")</f>
        <v>34039.19761581326</v>
      </c>
      <c r="AB70" s="32">
        <f>0.001*SUMIFS(annual_details_by_tech!X$2:X$1295, annual_details_by_tech!$A$2:$A$1295, "HECO", annual_details_by_tech!$B$2:$B$1295, "fuel_cost")</f>
        <v>32864.052619298316</v>
      </c>
      <c r="AC70" s="32">
        <f>0.001*SUMIFS(annual_details_by_tech!Y$2:Y$1295, annual_details_by_tech!$A$2:$A$1295, "HECO", annual_details_by_tech!$B$2:$B$1295, "fuel_cost")</f>
        <v>37250.646325652233</v>
      </c>
      <c r="AD70" s="32">
        <f>0.001*SUMIFS(annual_details_by_tech!Z$2:Z$1295, annual_details_by_tech!$A$2:$A$1295, "HECO", annual_details_by_tech!$B$2:$B$1295, "fuel_cost")</f>
        <v>35394.023267311626</v>
      </c>
      <c r="AE70" s="32">
        <f>0.001*SUMIFS(annual_details_by_tech!AA$2:AA$1295, annual_details_by_tech!$A$2:$A$1295, "HECO", annual_details_by_tech!$B$2:$B$1295, "fuel_cost")</f>
        <v>21417.669894491988</v>
      </c>
      <c r="AF70" s="32">
        <f>0.001*SUMIFS(annual_details_by_tech!AB$2:AB$1295, annual_details_by_tech!$A$2:$A$1295, "HECO", annual_details_by_tech!$B$2:$B$1295, "fuel_cost")</f>
        <v>15821.515035121594</v>
      </c>
      <c r="AG70" s="32">
        <f>0.001*SUMIFS(annual_details_by_tech!AC$2:AC$1295, annual_details_by_tech!$A$2:$A$1295, "HECO", annual_details_by_tech!$B$2:$B$1295, "fuel_cost")</f>
        <v>11493.129815777997</v>
      </c>
      <c r="AH70" s="32">
        <f>0.001*SUMIFS(annual_details_by_tech!AD$2:AD$1295, annual_details_by_tech!$A$2:$A$1295, "HECO", annual_details_by_tech!$B$2:$B$1295, "fuel_cost")</f>
        <v>7903.7308285033096</v>
      </c>
      <c r="AI70" s="32">
        <f>0.001*SUMIFS(annual_details_by_tech!AE$2:AE$1295, annual_details_by_tech!$A$2:$A$1295, "HECO", annual_details_by_tech!$B$2:$B$1295, "fuel_cost")</f>
        <v>21120.892622601652</v>
      </c>
    </row>
    <row r="71" spans="6:35" x14ac:dyDescent="0.2">
      <c r="F71" s="17" t="s">
        <v>100</v>
      </c>
      <c r="G71" s="29"/>
      <c r="H71" s="29"/>
      <c r="I71" s="32"/>
      <c r="J71" s="32" cm="1">
        <f t="array" ref="J71">0.001*SUM(SUMIFS(annual_details_by_tech!F$2:F$1295, annual_details_by_tech!$A$2:$A$1295, "PPA", annual_details_by_tech!$E$2:$E$1295, 0, annual_details_by_tech!$B$2:$B$1295, {"amortized_cost","fuel_cost","fixed_om","variable_om","startup_om","ppa_cost"}))</f>
        <v>400132.30266323237</v>
      </c>
      <c r="K71" s="32" cm="1">
        <f t="array" ref="K71">0.001*SUM(SUMIFS(annual_details_by_tech!G$2:G$1295, annual_details_by_tech!$A$2:$A$1295, "PPA", annual_details_by_tech!$E$2:$E$1295, 0, annual_details_by_tech!$B$2:$B$1295, {"amortized_cost","fuel_cost","fixed_om","variable_om","startup_om","ppa_cost"}))</f>
        <v>357501.75770290825</v>
      </c>
      <c r="L71" s="32" cm="1">
        <f t="array" ref="L71">0.001*SUM(SUMIFS(annual_details_by_tech!H$2:H$1295, annual_details_by_tech!$A$2:$A$1295, "PPA", annual_details_by_tech!$E$2:$E$1295, 0, annual_details_by_tech!$B$2:$B$1295, {"amortized_cost","fuel_cost","fixed_om","variable_om","startup_om","ppa_cost"}))</f>
        <v>371934.5115529531</v>
      </c>
      <c r="M71" s="32" cm="1">
        <f t="array" ref="M71">0.001*SUM(SUMIFS(annual_details_by_tech!I$2:I$1295, annual_details_by_tech!$A$2:$A$1295, "PPA", annual_details_by_tech!$E$2:$E$1295, 0, annual_details_by_tech!$B$2:$B$1295, {"amortized_cost","fuel_cost","fixed_om","variable_om","startup_om","ppa_cost"}))</f>
        <v>399193.98205220891</v>
      </c>
      <c r="N71" s="32" cm="1">
        <f t="array" ref="N71">0.001*SUM(SUMIFS(annual_details_by_tech!J$2:J$1295, annual_details_by_tech!$A$2:$A$1295, "PPA", annual_details_by_tech!$E$2:$E$1295, 0, annual_details_by_tech!$B$2:$B$1295, {"amortized_cost","fuel_cost","fixed_om","variable_om","startup_om","ppa_cost"}))</f>
        <v>438719.54200280312</v>
      </c>
      <c r="O71" s="32" cm="1">
        <f t="array" ref="O71">0.001*SUM(SUMIFS(annual_details_by_tech!K$2:K$1295, annual_details_by_tech!$A$2:$A$1295, "PPA", annual_details_by_tech!$E$2:$E$1295, 0, annual_details_by_tech!$B$2:$B$1295, {"amortized_cost","fuel_cost","fixed_om","variable_om","startup_om","ppa_cost"}))</f>
        <v>443839.09407928801</v>
      </c>
      <c r="P71" s="32" cm="1">
        <f t="array" ref="P71">0.001*SUM(SUMIFS(annual_details_by_tech!L$2:L$1295, annual_details_by_tech!$A$2:$A$1295, "PPA", annual_details_by_tech!$E$2:$E$1295, 0, annual_details_by_tech!$B$2:$B$1295, {"amortized_cost","fuel_cost","fixed_om","variable_om","startup_om","ppa_cost"}))</f>
        <v>451558.08324195741</v>
      </c>
      <c r="Q71" s="32" cm="1">
        <f t="array" ref="Q71">0.001*SUM(SUMIFS(annual_details_by_tech!M$2:M$1295, annual_details_by_tech!$A$2:$A$1295, "PPA", annual_details_by_tech!$E$2:$E$1295, 0, annual_details_by_tech!$B$2:$B$1295, {"amortized_cost","fuel_cost","fixed_om","variable_om","startup_om","ppa_cost"}))</f>
        <v>454035.56036859413</v>
      </c>
      <c r="R71" s="32" cm="1">
        <f t="array" ref="R71">0.001*SUM(SUMIFS(annual_details_by_tech!N$2:N$1295, annual_details_by_tech!$A$2:$A$1295, "PPA", annual_details_by_tech!$E$2:$E$1295, 0, annual_details_by_tech!$B$2:$B$1295, {"amortized_cost","fuel_cost","fixed_om","variable_om","startup_om","ppa_cost"}))</f>
        <v>450984.55190706241</v>
      </c>
      <c r="S71" s="32" cm="1">
        <f t="array" ref="S71">0.001*SUM(SUMIFS(annual_details_by_tech!O$2:O$1295, annual_details_by_tech!$A$2:$A$1295, "PPA", annual_details_by_tech!$E$2:$E$1295, 0, annual_details_by_tech!$B$2:$B$1295, {"amortized_cost","fuel_cost","fixed_om","variable_om","startup_om","ppa_cost"}))</f>
        <v>452412.49765177188</v>
      </c>
      <c r="T71" s="32" cm="1">
        <f t="array" ref="T71">0.001*SUM(SUMIFS(annual_details_by_tech!P$2:P$1295, annual_details_by_tech!$A$2:$A$1295, "PPA", annual_details_by_tech!$E$2:$E$1295, 0, annual_details_by_tech!$B$2:$B$1295, {"amortized_cost","fuel_cost","fixed_om","variable_om","startup_om","ppa_cost"}))</f>
        <v>476225.58175184589</v>
      </c>
      <c r="U71" s="32" cm="1">
        <f t="array" ref="U71">0.001*SUM(SUMIFS(annual_details_by_tech!Q$2:Q$1295, annual_details_by_tech!$A$2:$A$1295, "PPA", annual_details_by_tech!$E$2:$E$1295, 0, annual_details_by_tech!$B$2:$B$1295, {"amortized_cost","fuel_cost","fixed_om","variable_om","startup_om","ppa_cost"}))</f>
        <v>481239.40932816319</v>
      </c>
      <c r="V71" s="32" cm="1">
        <f t="array" ref="V71">0.001*SUM(SUMIFS(annual_details_by_tech!R$2:R$1295, annual_details_by_tech!$A$2:$A$1295, "PPA", annual_details_by_tech!$E$2:$E$1295, 0, annual_details_by_tech!$B$2:$B$1295, {"amortized_cost","fuel_cost","fixed_om","variable_om","startup_om","ppa_cost"}))</f>
        <v>481570.26852457755</v>
      </c>
      <c r="W71" s="32" cm="1">
        <f t="array" ref="W71">0.001*SUM(SUMIFS(annual_details_by_tech!S$2:S$1295, annual_details_by_tech!$A$2:$A$1295, "PPA", annual_details_by_tech!$E$2:$E$1295, 0, annual_details_by_tech!$B$2:$B$1295, {"amortized_cost","fuel_cost","fixed_om","variable_om","startup_om","ppa_cost"}))</f>
        <v>488895.17124873609</v>
      </c>
      <c r="X71" s="32" cm="1">
        <f t="array" ref="X71">0.001*SUM(SUMIFS(annual_details_by_tech!T$2:T$1295, annual_details_by_tech!$A$2:$A$1295, "PPA", annual_details_by_tech!$E$2:$E$1295, 0, annual_details_by_tech!$B$2:$B$1295, {"amortized_cost","fuel_cost","fixed_om","variable_om","startup_om","ppa_cost"}))</f>
        <v>489199.44387859636</v>
      </c>
      <c r="Y71" s="32" cm="1">
        <f t="array" ref="Y71">0.001*SUM(SUMIFS(annual_details_by_tech!U$2:U$1295, annual_details_by_tech!$A$2:$A$1295, "PPA", annual_details_by_tech!$E$2:$E$1295, 0, annual_details_by_tech!$B$2:$B$1295, {"amortized_cost","fuel_cost","fixed_om","variable_om","startup_om","ppa_cost"}))</f>
        <v>494193.74325999396</v>
      </c>
      <c r="Z71" s="32" cm="1">
        <f t="array" ref="Z71">0.001*SUM(SUMIFS(annual_details_by_tech!V$2:V$1295, annual_details_by_tech!$A$2:$A$1295, "PPA", annual_details_by_tech!$E$2:$E$1295, 0, annual_details_by_tech!$B$2:$B$1295, {"amortized_cost","fuel_cost","fixed_om","variable_om","startup_om","ppa_cost"}))</f>
        <v>497259.23131957679</v>
      </c>
      <c r="AA71" s="32" cm="1">
        <f t="array" ref="AA71">0.001*SUM(SUMIFS(annual_details_by_tech!W$2:W$1295, annual_details_by_tech!$A$2:$A$1295, "PPA", annual_details_by_tech!$E$2:$E$1295, 0, annual_details_by_tech!$B$2:$B$1295, {"amortized_cost","fuel_cost","fixed_om","variable_om","startup_om","ppa_cost"}))</f>
        <v>486746.28812374076</v>
      </c>
      <c r="AB71" s="32" cm="1">
        <f t="array" ref="AB71">0.001*SUM(SUMIFS(annual_details_by_tech!X$2:X$1295, annual_details_by_tech!$A$2:$A$1295, "PPA", annual_details_by_tech!$E$2:$E$1295, 0, annual_details_by_tech!$B$2:$B$1295, {"amortized_cost","fuel_cost","fixed_om","variable_om","startup_om","ppa_cost"}))</f>
        <v>472921.39389426395</v>
      </c>
      <c r="AC71" s="32" cm="1">
        <f t="array" ref="AC71">0.001*SUM(SUMIFS(annual_details_by_tech!Y$2:Y$1295, annual_details_by_tech!$A$2:$A$1295, "PPA", annual_details_by_tech!$E$2:$E$1295, 0, annual_details_by_tech!$B$2:$B$1295, {"amortized_cost","fuel_cost","fixed_om","variable_om","startup_om","ppa_cost"}))</f>
        <v>463341.4769232808</v>
      </c>
      <c r="AD71" s="32" cm="1">
        <f t="array" ref="AD71">0.001*SUM(SUMIFS(annual_details_by_tech!Z$2:Z$1295, annual_details_by_tech!$A$2:$A$1295, "PPA", annual_details_by_tech!$E$2:$E$1295, 0, annual_details_by_tech!$B$2:$B$1295, {"amortized_cost","fuel_cost","fixed_om","variable_om","startup_om","ppa_cost"}))</f>
        <v>471312.46259598737</v>
      </c>
      <c r="AE71" s="32" cm="1">
        <f t="array" ref="AE71">0.001*SUM(SUMIFS(annual_details_by_tech!AA$2:AA$1295, annual_details_by_tech!$A$2:$A$1295, "PPA", annual_details_by_tech!$E$2:$E$1295, 0, annual_details_by_tech!$B$2:$B$1295, {"amortized_cost","fuel_cost","fixed_om","variable_om","startup_om","ppa_cost"}))</f>
        <v>466974.47912176739</v>
      </c>
      <c r="AF71" s="32" cm="1">
        <f t="array" ref="AF71">0.001*SUM(SUMIFS(annual_details_by_tech!AB$2:AB$1295, annual_details_by_tech!$A$2:$A$1295, "PPA", annual_details_by_tech!$E$2:$E$1295, 0, annual_details_by_tech!$B$2:$B$1295, {"amortized_cost","fuel_cost","fixed_om","variable_om","startup_om","ppa_cost"}))</f>
        <v>460340.87332174031</v>
      </c>
      <c r="AG71" s="32" cm="1">
        <f t="array" ref="AG71">0.001*SUM(SUMIFS(annual_details_by_tech!AC$2:AC$1295, annual_details_by_tech!$A$2:$A$1295, "PPA", annual_details_by_tech!$E$2:$E$1295, 0, annual_details_by_tech!$B$2:$B$1295, {"amortized_cost","fuel_cost","fixed_om","variable_om","startup_om","ppa_cost"}))</f>
        <v>459231.11571654928</v>
      </c>
      <c r="AH71" s="32" cm="1">
        <f t="array" ref="AH71">0.001*SUM(SUMIFS(annual_details_by_tech!AD$2:AD$1295, annual_details_by_tech!$A$2:$A$1295, "PPA", annual_details_by_tech!$E$2:$E$1295, 0, annual_details_by_tech!$B$2:$B$1295, {"amortized_cost","fuel_cost","fixed_om","variable_om","startup_om","ppa_cost"}))</f>
        <v>453734.23656938446</v>
      </c>
      <c r="AI71" s="32" cm="1">
        <f t="array" ref="AI71">0.001*SUM(SUMIFS(annual_details_by_tech!AE$2:AE$1295, annual_details_by_tech!$A$2:$A$1295, "PPA", annual_details_by_tech!$E$2:$E$1295, 0, annual_details_by_tech!$B$2:$B$1295, {"amortized_cost","fuel_cost","fixed_om","variable_om","startup_om","ppa_cost"}))</f>
        <v>357035.78927515418</v>
      </c>
    </row>
    <row r="72" spans="6:35" x14ac:dyDescent="0.2">
      <c r="F72" s="17" t="s">
        <v>101</v>
      </c>
      <c r="G72" s="29"/>
      <c r="H72" s="29"/>
      <c r="I72" s="32"/>
      <c r="J72" s="32" cm="1">
        <f t="array" ref="J72">0.001*SUM(SUMIFS(annual_details_by_tech!F$2:F$1295, annual_details_by_tech!$A$2:$A$1295, "PPA", annual_details_by_tech!$E$2:$E$1295, 1, annual_details_by_tech!$B$2:$B$1295, {"amortized_cost","fuel_cost","fixed_om","variable_om","startup_om","ppa_cost"}))</f>
        <v>82712.269731446402</v>
      </c>
      <c r="K72" s="32" cm="1">
        <f t="array" ref="K72">0.001*SUM(SUMIFS(annual_details_by_tech!G$2:G$1295, annual_details_by_tech!$A$2:$A$1295, "PPA", annual_details_by_tech!$E$2:$E$1295, 1, annual_details_by_tech!$B$2:$B$1295, {"amortized_cost","fuel_cost","fixed_om","variable_om","startup_om","ppa_cost"}))</f>
        <v>90842.070013988166</v>
      </c>
      <c r="L72" s="32" cm="1">
        <f t="array" ref="L72">0.001*SUM(SUMIFS(annual_details_by_tech!H$2:H$1295, annual_details_by_tech!$A$2:$A$1295, "PPA", annual_details_by_tech!$E$2:$E$1295, 1, annual_details_by_tech!$B$2:$B$1295, {"amortized_cost","fuel_cost","fixed_om","variable_om","startup_om","ppa_cost"}))</f>
        <v>110610.14936826676</v>
      </c>
      <c r="M72" s="32" cm="1">
        <f t="array" ref="M72">0.001*SUM(SUMIFS(annual_details_by_tech!I$2:I$1295, annual_details_by_tech!$A$2:$A$1295, "PPA", annual_details_by_tech!$E$2:$E$1295, 1, annual_details_by_tech!$B$2:$B$1295, {"amortized_cost","fuel_cost","fixed_om","variable_om","startup_om","ppa_cost"}))</f>
        <v>128089.73076314684</v>
      </c>
      <c r="N72" s="32" cm="1">
        <f t="array" ref="N72">0.001*SUM(SUMIFS(annual_details_by_tech!J$2:J$1295, annual_details_by_tech!$A$2:$A$1295, "PPA", annual_details_by_tech!$E$2:$E$1295, 1, annual_details_by_tech!$B$2:$B$1295, {"amortized_cost","fuel_cost","fixed_om","variable_om","startup_om","ppa_cost"}))</f>
        <v>153595.83270943194</v>
      </c>
      <c r="O72" s="32" cm="1">
        <f t="array" ref="O72">0.001*SUM(SUMIFS(annual_details_by_tech!K$2:K$1295, annual_details_by_tech!$A$2:$A$1295, "PPA", annual_details_by_tech!$E$2:$E$1295, 1, annual_details_by_tech!$B$2:$B$1295, {"amortized_cost","fuel_cost","fixed_om","variable_om","startup_om","ppa_cost"}))</f>
        <v>174276.43026793128</v>
      </c>
      <c r="P72" s="32" cm="1">
        <f t="array" ref="P72">0.001*SUM(SUMIFS(annual_details_by_tech!L$2:L$1295, annual_details_by_tech!$A$2:$A$1295, "PPA", annual_details_by_tech!$E$2:$E$1295, 1, annual_details_by_tech!$B$2:$B$1295, {"amortized_cost","fuel_cost","fixed_om","variable_om","startup_om","ppa_cost"}))</f>
        <v>212029.63173900192</v>
      </c>
      <c r="Q72" s="32" cm="1">
        <f t="array" ref="Q72">0.001*SUM(SUMIFS(annual_details_by_tech!M$2:M$1295, annual_details_by_tech!$A$2:$A$1295, "PPA", annual_details_by_tech!$E$2:$E$1295, 1, annual_details_by_tech!$B$2:$B$1295, {"amortized_cost","fuel_cost","fixed_om","variable_om","startup_om","ppa_cost"}))</f>
        <v>248084.53405733217</v>
      </c>
      <c r="R72" s="32" cm="1">
        <f t="array" ref="R72">0.001*SUM(SUMIFS(annual_details_by_tech!N$2:N$1295, annual_details_by_tech!$A$2:$A$1295, "PPA", annual_details_by_tech!$E$2:$E$1295, 1, annual_details_by_tech!$B$2:$B$1295, {"amortized_cost","fuel_cost","fixed_om","variable_om","startup_om","ppa_cost"}))</f>
        <v>282588.71959660196</v>
      </c>
      <c r="S72" s="32" cm="1">
        <f t="array" ref="S72">0.001*SUM(SUMIFS(annual_details_by_tech!O$2:O$1295, annual_details_by_tech!$A$2:$A$1295, "PPA", annual_details_by_tech!$E$2:$E$1295, 1, annual_details_by_tech!$B$2:$B$1295, {"amortized_cost","fuel_cost","fixed_om","variable_om","startup_om","ppa_cost"}))</f>
        <v>315478.75958612195</v>
      </c>
      <c r="T72" s="32" cm="1">
        <f t="array" ref="T72">0.001*SUM(SUMIFS(annual_details_by_tech!P$2:P$1295, annual_details_by_tech!$A$2:$A$1295, "PPA", annual_details_by_tech!$E$2:$E$1295, 1, annual_details_by_tech!$B$2:$B$1295, {"amortized_cost","fuel_cost","fixed_om","variable_om","startup_om","ppa_cost"}))</f>
        <v>346647.32147853135</v>
      </c>
      <c r="U72" s="32" cm="1">
        <f t="array" ref="U72">0.001*SUM(SUMIFS(annual_details_by_tech!Q$2:Q$1295, annual_details_by_tech!$A$2:$A$1295, "PPA", annual_details_by_tech!$E$2:$E$1295, 1, annual_details_by_tech!$B$2:$B$1295, {"amortized_cost","fuel_cost","fixed_om","variable_om","startup_om","ppa_cost"}))</f>
        <v>349055.5814012452</v>
      </c>
      <c r="V72" s="32" cm="1">
        <f t="array" ref="V72">0.001*SUM(SUMIFS(annual_details_by_tech!R$2:R$1295, annual_details_by_tech!$A$2:$A$1295, "PPA", annual_details_by_tech!$E$2:$E$1295, 1, annual_details_by_tech!$B$2:$B$1295, {"amortized_cost","fuel_cost","fixed_om","variable_om","startup_om","ppa_cost"}))</f>
        <v>351437.87493139156</v>
      </c>
      <c r="W72" s="32" cm="1">
        <f t="array" ref="W72">0.001*SUM(SUMIFS(annual_details_by_tech!S$2:S$1295, annual_details_by_tech!$A$2:$A$1295, "PPA", annual_details_by_tech!$E$2:$E$1295, 1, annual_details_by_tech!$B$2:$B$1295, {"amortized_cost","fuel_cost","fixed_om","variable_om","startup_om","ppa_cost"}))</f>
        <v>353797.32817153854</v>
      </c>
      <c r="X72" s="32" cm="1">
        <f t="array" ref="X72">0.001*SUM(SUMIFS(annual_details_by_tech!T$2:T$1295, annual_details_by_tech!$A$2:$A$1295, "PPA", annual_details_by_tech!$E$2:$E$1295, 1, annual_details_by_tech!$B$2:$B$1295, {"amortized_cost","fuel_cost","fixed_om","variable_om","startup_om","ppa_cost"}))</f>
        <v>356135.52171838435</v>
      </c>
      <c r="Y72" s="32" cm="1">
        <f t="array" ref="Y72">0.001*SUM(SUMIFS(annual_details_by_tech!U$2:U$1295, annual_details_by_tech!$A$2:$A$1295, "PPA", annual_details_by_tech!$E$2:$E$1295, 1, annual_details_by_tech!$B$2:$B$1295, {"amortized_cost","fuel_cost","fixed_om","variable_om","startup_om","ppa_cost"}))</f>
        <v>358452.45557192899</v>
      </c>
      <c r="Z72" s="32" cm="1">
        <f t="array" ref="Z72">0.001*SUM(SUMIFS(annual_details_by_tech!V$2:V$1295, annual_details_by_tech!$A$2:$A$1295, "PPA", annual_details_by_tech!$E$2:$E$1295, 1, annual_details_by_tech!$B$2:$B$1295, {"amortized_cost","fuel_cost","fixed_om","variable_om","startup_om","ppa_cost"}))</f>
        <v>361583.76870092034</v>
      </c>
      <c r="AA72" s="32" cm="1">
        <f t="array" ref="AA72">0.001*SUM(SUMIFS(annual_details_by_tech!W$2:W$1295, annual_details_by_tech!$A$2:$A$1295, "PPA", annual_details_by_tech!$E$2:$E$1295, 1, annual_details_by_tech!$B$2:$B$1295, {"amortized_cost","fuel_cost","fixed_om","variable_om","startup_om","ppa_cost"}))</f>
        <v>364686.16268507857</v>
      </c>
      <c r="AB72" s="32" cm="1">
        <f t="array" ref="AB72">0.001*SUM(SUMIFS(annual_details_by_tech!X$2:X$1295, annual_details_by_tech!$A$2:$A$1295, "PPA", annual_details_by_tech!$E$2:$E$1295, 1, annual_details_by_tech!$B$2:$B$1295, {"amortized_cost","fuel_cost","fixed_om","variable_om","startup_om","ppa_cost"}))</f>
        <v>367753.06892686349</v>
      </c>
      <c r="AC72" s="32" cm="1">
        <f t="array" ref="AC72">0.001*SUM(SUMIFS(annual_details_by_tech!Y$2:Y$1295, annual_details_by_tech!$A$2:$A$1295, "PPA", annual_details_by_tech!$E$2:$E$1295, 1, annual_details_by_tech!$B$2:$B$1295, {"amortized_cost","fuel_cost","fixed_om","variable_om","startup_om","ppa_cost"}))</f>
        <v>370789.07213567151</v>
      </c>
      <c r="AD72" s="32" cm="1">
        <f t="array" ref="AD72">0.001*SUM(SUMIFS(annual_details_by_tech!Z$2:Z$1295, annual_details_by_tech!$A$2:$A$1295, "PPA", annual_details_by_tech!$E$2:$E$1295, 1, annual_details_by_tech!$B$2:$B$1295, {"amortized_cost","fuel_cost","fixed_om","variable_om","startup_om","ppa_cost"}))</f>
        <v>373796.1561996463</v>
      </c>
      <c r="AE72" s="32" cm="1">
        <f t="array" ref="AE72">0.001*SUM(SUMIFS(annual_details_by_tech!AA$2:AA$1295, annual_details_by_tech!$A$2:$A$1295, "PPA", annual_details_by_tech!$E$2:$E$1295, 1, annual_details_by_tech!$B$2:$B$1295, {"amortized_cost","fuel_cost","fixed_om","variable_om","startup_om","ppa_cost"}))</f>
        <v>386100.26795953297</v>
      </c>
      <c r="AF72" s="32" cm="1">
        <f t="array" ref="AF72">0.001*SUM(SUMIFS(annual_details_by_tech!AB$2:AB$1295, annual_details_by_tech!$A$2:$A$1295, "PPA", annual_details_by_tech!$E$2:$E$1295, 1, annual_details_by_tech!$B$2:$B$1295, {"amortized_cost","fuel_cost","fixed_om","variable_om","startup_om","ppa_cost"}))</f>
        <v>388803.10664334177</v>
      </c>
      <c r="AG72" s="32" cm="1">
        <f t="array" ref="AG72">0.001*SUM(SUMIFS(annual_details_by_tech!AC$2:AC$1295, annual_details_by_tech!$A$2:$A$1295, "PPA", annual_details_by_tech!$E$2:$E$1295, 1, annual_details_by_tech!$B$2:$B$1295, {"amortized_cost","fuel_cost","fixed_om","variable_om","startup_om","ppa_cost"}))</f>
        <v>412009.43514046539</v>
      </c>
      <c r="AH72" s="32" cm="1">
        <f t="array" ref="AH72">0.001*SUM(SUMIFS(annual_details_by_tech!AD$2:AD$1295, annual_details_by_tech!$A$2:$A$1295, "PPA", annual_details_by_tech!$E$2:$E$1295, 1, annual_details_by_tech!$B$2:$B$1295, {"amortized_cost","fuel_cost","fixed_om","variable_om","startup_om","ppa_cost"}))</f>
        <v>476332.86634220212</v>
      </c>
      <c r="AI72" s="32" cm="1">
        <f t="array" ref="AI72">0.001*SUM(SUMIFS(annual_details_by_tech!AE$2:AE$1295, annual_details_by_tech!$A$2:$A$1295, "PPA", annual_details_by_tech!$E$2:$E$1295, 1, annual_details_by_tech!$B$2:$B$1295, {"amortized_cost","fuel_cost","fixed_om","variable_om","startup_om","ppa_cost"}))</f>
        <v>541308.80734512722</v>
      </c>
    </row>
    <row r="73" spans="6:35" x14ac:dyDescent="0.2">
      <c r="F73" s="17" t="s">
        <v>13</v>
      </c>
      <c r="G73" s="29"/>
      <c r="H73" s="29"/>
      <c r="I73" s="33"/>
      <c r="J73" s="32">
        <f>J79+J80</f>
        <v>66524.146396324242</v>
      </c>
      <c r="K73" s="32">
        <f t="shared" ref="K73:AI73" si="25">K79+K80</f>
        <v>65921.413161117773</v>
      </c>
      <c r="L73" s="32">
        <f t="shared" si="25"/>
        <v>64390.43075379495</v>
      </c>
      <c r="M73" s="32">
        <f t="shared" si="25"/>
        <v>66356.797259796658</v>
      </c>
      <c r="N73" s="32">
        <f t="shared" si="25"/>
        <v>62387.751557014213</v>
      </c>
      <c r="O73" s="32">
        <f t="shared" si="25"/>
        <v>59534.242255617122</v>
      </c>
      <c r="P73" s="32">
        <f t="shared" si="25"/>
        <v>51994.483902045286</v>
      </c>
      <c r="Q73" s="32">
        <f t="shared" si="25"/>
        <v>46926.165967753914</v>
      </c>
      <c r="R73" s="32">
        <f t="shared" si="25"/>
        <v>43367.154047596778</v>
      </c>
      <c r="S73" s="32">
        <f t="shared" si="25"/>
        <v>40791.373943513507</v>
      </c>
      <c r="T73" s="32">
        <f t="shared" si="25"/>
        <v>36117.936387239395</v>
      </c>
      <c r="U73" s="32">
        <f t="shared" si="25"/>
        <v>34012.836590492378</v>
      </c>
      <c r="V73" s="32">
        <f t="shared" si="25"/>
        <v>33876.075472697652</v>
      </c>
      <c r="W73" s="32">
        <f t="shared" si="25"/>
        <v>33720.076637573075</v>
      </c>
      <c r="X73" s="32">
        <f t="shared" si="25"/>
        <v>33661.779527793718</v>
      </c>
      <c r="Y73" s="32">
        <f t="shared" si="25"/>
        <v>31708.565747433084</v>
      </c>
      <c r="Z73" s="32">
        <f t="shared" si="25"/>
        <v>31544.333941857927</v>
      </c>
      <c r="AA73" s="32">
        <f t="shared" si="25"/>
        <v>31536.735566598207</v>
      </c>
      <c r="AB73" s="32">
        <f t="shared" si="25"/>
        <v>31432.71215663572</v>
      </c>
      <c r="AC73" s="32">
        <f t="shared" si="25"/>
        <v>29660.318546275208</v>
      </c>
      <c r="AD73" s="32">
        <f t="shared" si="25"/>
        <v>29617.253064402194</v>
      </c>
      <c r="AE73" s="32">
        <f t="shared" si="25"/>
        <v>28903.582010129769</v>
      </c>
      <c r="AF73" s="32">
        <f t="shared" si="25"/>
        <v>28517.263752366685</v>
      </c>
      <c r="AG73" s="32">
        <f t="shared" si="25"/>
        <v>28318.984346581183</v>
      </c>
      <c r="AH73" s="32">
        <f t="shared" si="25"/>
        <v>28176.19658061444</v>
      </c>
      <c r="AI73" s="32">
        <f t="shared" si="25"/>
        <v>25424.344160938497</v>
      </c>
    </row>
    <row r="74" spans="6:35" x14ac:dyDescent="0.2">
      <c r="F74" s="17" t="s">
        <v>14</v>
      </c>
      <c r="G74" s="29"/>
      <c r="H74" s="29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6:35" x14ac:dyDescent="0.2">
      <c r="F75" s="17" t="s">
        <v>15</v>
      </c>
      <c r="G75" s="29"/>
      <c r="H75" s="29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</row>
    <row r="76" spans="6:35" x14ac:dyDescent="0.2">
      <c r="F76" s="17" t="s">
        <v>16</v>
      </c>
      <c r="G76" s="29"/>
      <c r="H76" s="29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6:35" x14ac:dyDescent="0.2">
      <c r="F77" s="17" t="s">
        <v>37</v>
      </c>
      <c r="G77" s="29"/>
      <c r="H77" s="29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6:35" x14ac:dyDescent="0.2">
      <c r="F78" s="17" t="s">
        <v>102</v>
      </c>
      <c r="G78" s="29"/>
      <c r="H78" s="29"/>
      <c r="I78" s="33"/>
      <c r="J78" s="32" cm="1">
        <f t="array" ref="J78">0.001*SUM(SUMIFS(annual_details_by_tech!F$2:F$1295, annual_details_by_tech!$D$2:$D$1295, J$69, annual_details_by_tech!$A$2:$A$1295, "PPA", annual_details_by_tech!$B$2:$B$1295, {"amortized_cost","fuel_cost","fixed_om","variable_om","startup_om","ppa_cost"}))</f>
        <v>19135.461773797408</v>
      </c>
      <c r="K78" s="32" cm="1">
        <f t="array" ref="K78">0.001*SUM(SUMIFS(annual_details_by_tech!G$2:G$1295, annual_details_by_tech!$D$2:$D$1295, K$69, annual_details_by_tech!$A$2:$A$1295, "PPA", annual_details_by_tech!$B$2:$B$1295, {"amortized_cost","fuel_cost","fixed_om","variable_om","startup_om","ppa_cost"}))</f>
        <v>10969.371433895169</v>
      </c>
      <c r="L78" s="32" cm="1">
        <f t="array" ref="L78">0.001*SUM(SUMIFS(annual_details_by_tech!H$2:H$1295, annual_details_by_tech!$D$2:$D$1295, L$69, annual_details_by_tech!$A$2:$A$1295, "PPA", annual_details_by_tech!$B$2:$B$1295, {"amortized_cost","fuel_cost","fixed_om","variable_om","startup_om","ppa_cost"}))</f>
        <v>46280.124555859045</v>
      </c>
      <c r="M78" s="32" cm="1">
        <f t="array" ref="M78">0.001*SUM(SUMIFS(annual_details_by_tech!I$2:I$1295, annual_details_by_tech!$D$2:$D$1295, M$69, annual_details_by_tech!$A$2:$A$1295, "PPA", annual_details_by_tech!$B$2:$B$1295, {"amortized_cost","fuel_cost","fixed_om","variable_om","startup_om","ppa_cost"}))</f>
        <v>67418.32638801774</v>
      </c>
      <c r="N78" s="32" cm="1">
        <f t="array" ref="N78">0.001*SUM(SUMIFS(annual_details_by_tech!J$2:J$1295, annual_details_by_tech!$D$2:$D$1295, N$69, annual_details_by_tech!$A$2:$A$1295, "PPA", annual_details_by_tech!$B$2:$B$1295, {"amortized_cost","fuel_cost","fixed_om","variable_om","startup_om","ppa_cost"}))</f>
        <v>60597.341934325159</v>
      </c>
      <c r="O78" s="32" cm="1">
        <f t="array" ref="O78">0.001*SUM(SUMIFS(annual_details_by_tech!K$2:K$1295, annual_details_by_tech!$D$2:$D$1295, O$69, annual_details_by_tech!$A$2:$A$1295, "PPA", annual_details_by_tech!$B$2:$B$1295, {"amortized_cost","fuel_cost","fixed_om","variable_om","startup_om","ppa_cost"}))</f>
        <v>20723.355289997649</v>
      </c>
      <c r="P78" s="32" cm="1">
        <f t="array" ref="P78">0.001*SUM(SUMIFS(annual_details_by_tech!L$2:L$1295, annual_details_by_tech!$D$2:$D$1295, P$69, annual_details_by_tech!$A$2:$A$1295, "PPA", annual_details_by_tech!$B$2:$B$1295, {"amortized_cost","fuel_cost","fixed_om","variable_om","startup_om","ppa_cost"}))</f>
        <v>45998.071681922767</v>
      </c>
      <c r="Q78" s="32" cm="1">
        <f t="array" ref="Q78">0.001*SUM(SUMIFS(annual_details_by_tech!M$2:M$1295, annual_details_by_tech!$D$2:$D$1295, Q$69, annual_details_by_tech!$A$2:$A$1295, "PPA", annual_details_by_tech!$B$2:$B$1295, {"amortized_cost","fuel_cost","fixed_om","variable_om","startup_om","ppa_cost"}))</f>
        <v>43880.741959360006</v>
      </c>
      <c r="R78" s="32" cm="1">
        <f t="array" ref="R78">0.001*SUM(SUMIFS(annual_details_by_tech!N$2:N$1295, annual_details_by_tech!$D$2:$D$1295, R$69, annual_details_by_tech!$A$2:$A$1295, "PPA", annual_details_by_tech!$B$2:$B$1295, {"amortized_cost","fuel_cost","fixed_om","variable_om","startup_om","ppa_cost"}))</f>
        <v>42034.370656646388</v>
      </c>
      <c r="S78" s="32" cm="1">
        <f t="array" ref="S78">0.001*SUM(SUMIFS(annual_details_by_tech!O$2:O$1295, annual_details_by_tech!$D$2:$D$1295, S$69, annual_details_by_tech!$A$2:$A$1295, "PPA", annual_details_by_tech!$B$2:$B$1295, {"amortized_cost","fuel_cost","fixed_om","variable_om","startup_om","ppa_cost"}))</f>
        <v>39983.788141599223</v>
      </c>
      <c r="T78" s="32" cm="1">
        <f t="array" ref="T78">0.001*SUM(SUMIFS(annual_details_by_tech!P$2:P$1295, annual_details_by_tech!$D$2:$D$1295, T$69, annual_details_by_tech!$A$2:$A$1295, "PPA", annual_details_by_tech!$B$2:$B$1295, {"amortized_cost","fuel_cost","fixed_om","variable_om","startup_om","ppa_cost"}))</f>
        <v>38000.805010106887</v>
      </c>
      <c r="U78" s="32" cm="1">
        <f t="array" ref="U78">0.001*SUM(SUMIFS(annual_details_by_tech!Q$2:Q$1295, annual_details_by_tech!$D$2:$D$1295, U$69, annual_details_by_tech!$A$2:$A$1295, "PPA", annual_details_by_tech!$B$2:$B$1295, {"amortized_cost","fuel_cost","fixed_om","variable_om","startup_om","ppa_cost"}))</f>
        <v>5999.7377795263601</v>
      </c>
      <c r="V78" s="32" cm="1">
        <f t="array" ref="V78">0.001*SUM(SUMIFS(annual_details_by_tech!R$2:R$1295, annual_details_by_tech!$D$2:$D$1295, V$69, annual_details_by_tech!$A$2:$A$1295, "PPA", annual_details_by_tech!$B$2:$B$1295, {"amortized_cost","fuel_cost","fixed_om","variable_om","startup_om","ppa_cost"}))</f>
        <v>5902.4824468033539</v>
      </c>
      <c r="W78" s="32" cm="1">
        <f t="array" ref="W78">0.001*SUM(SUMIFS(annual_details_by_tech!S$2:S$1295, annual_details_by_tech!$D$2:$D$1295, W$69, annual_details_by_tech!$A$2:$A$1295, "PPA", annual_details_by_tech!$B$2:$B$1295, {"amortized_cost","fuel_cost","fixed_om","variable_om","startup_om","ppa_cost"}))</f>
        <v>5826.6741560103419</v>
      </c>
      <c r="X78" s="32" cm="1">
        <f t="array" ref="X78">0.001*SUM(SUMIFS(annual_details_by_tech!T$2:T$1295, annual_details_by_tech!$D$2:$D$1295, X$69, annual_details_by_tech!$A$2:$A$1295, "PPA", annual_details_by_tech!$B$2:$B$1295, {"amortized_cost","fuel_cost","fixed_om","variable_om","startup_om","ppa_cost"}))</f>
        <v>5761.4826580214894</v>
      </c>
      <c r="Y78" s="32" cm="1">
        <f t="array" ref="Y78">0.001*SUM(SUMIFS(annual_details_by_tech!U$2:U$1295, annual_details_by_tech!$D$2:$D$1295, Y$69, annual_details_by_tech!$A$2:$A$1295, "PPA", annual_details_by_tech!$B$2:$B$1295, {"amortized_cost","fuel_cost","fixed_om","variable_om","startup_om","ppa_cost"}))</f>
        <v>5696.2933214400964</v>
      </c>
      <c r="Z78" s="32" cm="1">
        <f t="array" ref="Z78">0.001*SUM(SUMIFS(annual_details_by_tech!V$2:V$1295, annual_details_by_tech!$D$2:$D$1295, Z$69, annual_details_by_tech!$A$2:$A$1295, "PPA", annual_details_by_tech!$B$2:$B$1295, {"amortized_cost","fuel_cost","fixed_om","variable_om","startup_om","ppa_cost"}))</f>
        <v>6109.6140813626998</v>
      </c>
      <c r="AA78" s="32" cm="1">
        <f t="array" ref="AA78">0.001*SUM(SUMIFS(annual_details_by_tech!W$2:W$1295, annual_details_by_tech!$D$2:$D$1295, AA$69, annual_details_by_tech!$A$2:$A$1295, "PPA", annual_details_by_tech!$B$2:$B$1295, {"amortized_cost","fuel_cost","fixed_om","variable_om","startup_om","ppa_cost"}))</f>
        <v>20821.737930591793</v>
      </c>
      <c r="AB78" s="32" cm="1">
        <f t="array" ref="AB78">0.001*SUM(SUMIFS(annual_details_by_tech!X$2:X$1295, annual_details_by_tech!$D$2:$D$1295, AB$69, annual_details_by_tech!$A$2:$A$1295, "PPA", annual_details_by_tech!$B$2:$B$1295, {"amortized_cost","fuel_cost","fixed_om","variable_om","startup_om","ppa_cost"}))</f>
        <v>35834.038024380279</v>
      </c>
      <c r="AC78" s="32" cm="1">
        <f t="array" ref="AC78">0.001*SUM(SUMIFS(annual_details_by_tech!Y$2:Y$1295, annual_details_by_tech!$D$2:$D$1295, AC$69, annual_details_by_tech!$A$2:$A$1295, "PPA", annual_details_by_tech!$B$2:$B$1295, {"amortized_cost","fuel_cost","fixed_om","variable_om","startup_om","ppa_cost"}))</f>
        <v>27174.952365315075</v>
      </c>
      <c r="AD78" s="32" cm="1">
        <f t="array" ref="AD78">0.001*SUM(SUMIFS(annual_details_by_tech!Z$2:Z$1295, annual_details_by_tech!$D$2:$D$1295, AD$69, annual_details_by_tech!$A$2:$A$1295, "PPA", annual_details_by_tech!$B$2:$B$1295, {"amortized_cost","fuel_cost","fixed_om","variable_om","startup_om","ppa_cost"}))</f>
        <v>4143.8785378494795</v>
      </c>
      <c r="AE78" s="32" cm="1">
        <f t="array" ref="AE78">0.001*SUM(SUMIFS(annual_details_by_tech!AA$2:AA$1295, annual_details_by_tech!$D$2:$D$1295, AE$69, annual_details_by_tech!$A$2:$A$1295, "PPA", annual_details_by_tech!$B$2:$B$1295, {"amortized_cost","fuel_cost","fixed_om","variable_om","startup_om","ppa_cost"}))</f>
        <v>45865.855452491167</v>
      </c>
      <c r="AF78" s="32" cm="1">
        <f t="array" ref="AF78">0.001*SUM(SUMIFS(annual_details_by_tech!AB$2:AB$1295, annual_details_by_tech!$D$2:$D$1295, AF$69, annual_details_by_tech!$A$2:$A$1295, "PPA", annual_details_by_tech!$B$2:$B$1295, {"amortized_cost","fuel_cost","fixed_om","variable_om","startup_om","ppa_cost"}))</f>
        <v>52073.880012403191</v>
      </c>
      <c r="AG78" s="32" cm="1">
        <f t="array" ref="AG78">0.001*SUM(SUMIFS(annual_details_by_tech!AC$2:AC$1295, annual_details_by_tech!$D$2:$D$1295, AG$69, annual_details_by_tech!$A$2:$A$1295, "PPA", annual_details_by_tech!$B$2:$B$1295, {"amortized_cost","fuel_cost","fixed_om","variable_om","startup_om","ppa_cost"}))</f>
        <v>40146.412086278906</v>
      </c>
      <c r="AH78" s="32" cm="1">
        <f t="array" ref="AH78">0.001*SUM(SUMIFS(annual_details_by_tech!AD$2:AD$1295, annual_details_by_tech!$D$2:$D$1295, AH$69, annual_details_by_tech!$A$2:$A$1295, "PPA", annual_details_by_tech!$B$2:$B$1295, {"amortized_cost","fuel_cost","fixed_om","variable_om","startup_om","ppa_cost"}))</f>
        <v>82862.511169785023</v>
      </c>
      <c r="AI78" s="32" cm="1">
        <f t="array" ref="AI78">0.001*SUM(SUMIFS(annual_details_by_tech!AE$2:AE$1295, annual_details_by_tech!$D$2:$D$1295, AI$69, annual_details_by_tech!$A$2:$A$1295, "PPA", annual_details_by_tech!$B$2:$B$1295, {"amortized_cost","fuel_cost","fixed_om","variable_om","startup_om","ppa_cost"}))</f>
        <v>81335.240954259527</v>
      </c>
    </row>
    <row r="79" spans="6:35" x14ac:dyDescent="0.2">
      <c r="F79" s="17" t="s">
        <v>110</v>
      </c>
      <c r="G79" s="29"/>
      <c r="H79" s="29"/>
      <c r="I79" s="33"/>
      <c r="J79" s="32" cm="1">
        <f t="array" ref="J79">0.001*19307327 + 0.001*SUM(SUMIFS(annual_details_by_tech!F$2:F$1295, annual_details_by_tech!$A$2:$A$1295, "HECO", annual_details_by_tech!$B$2:$B$1295, {"fixed_om"}))</f>
        <v>35235.850037643693</v>
      </c>
      <c r="K79" s="32" cm="1">
        <f t="array" ref="K79">0.001*19307327 + 0.001*SUM(SUMIFS(annual_details_by_tech!G$2:G$1295, annual_details_by_tech!$A$2:$A$1295, "HECO", annual_details_by_tech!$B$2:$B$1295, {"fixed_om"}))</f>
        <v>35235.850037643693</v>
      </c>
      <c r="L79" s="32" cm="1">
        <f t="array" ref="L79">0.001*19307327 + 0.001*SUM(SUMIFS(annual_details_by_tech!H$2:H$1295, annual_details_by_tech!$A$2:$A$1295, "HECO", annual_details_by_tech!$B$2:$B$1295, {"fixed_om"}))</f>
        <v>35235.850037643693</v>
      </c>
      <c r="M79" s="32" cm="1">
        <f t="array" ref="M79">0.001*19307327 + 0.001*SUM(SUMIFS(annual_details_by_tech!I$2:I$1295, annual_details_by_tech!$A$2:$A$1295, "HECO", annual_details_by_tech!$B$2:$B$1295, {"fixed_om"}))</f>
        <v>34241.31524536229</v>
      </c>
      <c r="N79" s="32" cm="1">
        <f t="array" ref="N79">0.001*19307327 + 0.001*SUM(SUMIFS(annual_details_by_tech!J$2:J$1295, annual_details_by_tech!$A$2:$A$1295, "HECO", annual_details_by_tech!$B$2:$B$1295, {"fixed_om"}))</f>
        <v>34241.31524536229</v>
      </c>
      <c r="O79" s="32" cm="1">
        <f t="array" ref="O79">0.001*19307327 + 0.001*SUM(SUMIFS(annual_details_by_tech!K$2:K$1295, annual_details_by_tech!$A$2:$A$1295, "HECO", annual_details_by_tech!$B$2:$B$1295, {"fixed_om"}))</f>
        <v>34241.31524536229</v>
      </c>
      <c r="P79" s="32" cm="1">
        <f t="array" ref="P79">0.001*19307327 + 0.001*SUM(SUMIFS(annual_details_by_tech!L$2:L$1295, annual_details_by_tech!$A$2:$A$1295, "HECO", annual_details_by_tech!$B$2:$B$1295, {"fixed_om"}))</f>
        <v>33088.850035422467</v>
      </c>
      <c r="Q79" s="32" cm="1">
        <f t="array" ref="Q79">0.001*19307327 + 0.001*SUM(SUMIFS(annual_details_by_tech!M$2:M$1295, annual_details_by_tech!$A$2:$A$1295, "HECO", annual_details_by_tech!$B$2:$B$1295, {"fixed_om"}))</f>
        <v>33088.850035422467</v>
      </c>
      <c r="R79" s="32" cm="1">
        <f t="array" ref="R79">0.001*19307327 + 0.001*SUM(SUMIFS(annual_details_by_tech!N$2:N$1295, annual_details_by_tech!$A$2:$A$1295, "HECO", annual_details_by_tech!$B$2:$B$1295, {"fixed_om"}))</f>
        <v>33088.850035422467</v>
      </c>
      <c r="S79" s="32" cm="1">
        <f t="array" ref="S79">0.001*19307327 + 0.001*SUM(SUMIFS(annual_details_by_tech!O$2:O$1295, annual_details_by_tech!$A$2:$A$1295, "HECO", annual_details_by_tech!$B$2:$B$1295, {"fixed_om"}))</f>
        <v>33088.850035422467</v>
      </c>
      <c r="T79" s="32" cm="1">
        <f t="array" ref="T79">0.001*19307327 + 0.001*SUM(SUMIFS(annual_details_by_tech!P$2:P$1295, annual_details_by_tech!$A$2:$A$1295, "HECO", annual_details_by_tech!$B$2:$B$1295, {"fixed_om"}))</f>
        <v>33088.850035422467</v>
      </c>
      <c r="U79" s="32" cm="1">
        <f t="array" ref="U79">0.001*19307327 + 0.001*SUM(SUMIFS(annual_details_by_tech!Q$2:Q$1295, annual_details_by_tech!$A$2:$A$1295, "HECO", annual_details_by_tech!$B$2:$B$1295, {"fixed_om"}))</f>
        <v>31285.455401349958</v>
      </c>
      <c r="V79" s="32" cm="1">
        <f t="array" ref="V79">0.001*19307327 + 0.001*SUM(SUMIFS(annual_details_by_tech!R$2:R$1295, annual_details_by_tech!$A$2:$A$1295, "HECO", annual_details_by_tech!$B$2:$B$1295, {"fixed_om"}))</f>
        <v>31285.455401349958</v>
      </c>
      <c r="W79" s="32" cm="1">
        <f t="array" ref="W79">0.001*19307327 + 0.001*SUM(SUMIFS(annual_details_by_tech!S$2:S$1295, annual_details_by_tech!$A$2:$A$1295, "HECO", annual_details_by_tech!$B$2:$B$1295, {"fixed_om"}))</f>
        <v>31285.455401349958</v>
      </c>
      <c r="X79" s="32" cm="1">
        <f t="array" ref="X79">0.001*19307327 + 0.001*SUM(SUMIFS(annual_details_by_tech!T$2:T$1295, annual_details_by_tech!$A$2:$A$1295, "HECO", annual_details_by_tech!$B$2:$B$1295, {"fixed_om"}))</f>
        <v>31285.455401349958</v>
      </c>
      <c r="Y79" s="32" cm="1">
        <f t="array" ref="Y79">0.001*19307327 + 0.001*SUM(SUMIFS(annual_details_by_tech!U$2:U$1295, annual_details_by_tech!$A$2:$A$1295, "HECO", annual_details_by_tech!$B$2:$B$1295, {"fixed_om"}))</f>
        <v>29533.281443274776</v>
      </c>
      <c r="Z79" s="32" cm="1">
        <f t="array" ref="Z79">0.001*19307327 + 0.001*SUM(SUMIFS(annual_details_by_tech!V$2:V$1295, annual_details_by_tech!$A$2:$A$1295, "HECO", annual_details_by_tech!$B$2:$B$1295, {"fixed_om"}))</f>
        <v>29533.281443274776</v>
      </c>
      <c r="AA79" s="32" cm="1">
        <f t="array" ref="AA79">0.001*19307327 + 0.001*SUM(SUMIFS(annual_details_by_tech!W$2:W$1295, annual_details_by_tech!$A$2:$A$1295, "HECO", annual_details_by_tech!$B$2:$B$1295, {"fixed_om"}))</f>
        <v>29533.281443274776</v>
      </c>
      <c r="AB79" s="32" cm="1">
        <f t="array" ref="AB79">0.001*19307327 + 0.001*SUM(SUMIFS(annual_details_by_tech!X$2:X$1295, annual_details_by_tech!$A$2:$A$1295, "HECO", annual_details_by_tech!$B$2:$B$1295, {"fixed_om"}))</f>
        <v>29533.281443274776</v>
      </c>
      <c r="AC79" s="32" cm="1">
        <f t="array" ref="AC79">0.001*19307327 + 0.001*SUM(SUMIFS(annual_details_by_tech!Y$2:Y$1295, annual_details_by_tech!$A$2:$A$1295, "HECO", annual_details_by_tech!$B$2:$B$1295, {"fixed_om"}))</f>
        <v>27704.276471203611</v>
      </c>
      <c r="AD79" s="32" cm="1">
        <f t="array" ref="AD79">0.001*19307327 + 0.001*SUM(SUMIFS(annual_details_by_tech!Z$2:Z$1295, annual_details_by_tech!$A$2:$A$1295, "HECO", annual_details_by_tech!$B$2:$B$1295, {"fixed_om"}))</f>
        <v>27704.276471203611</v>
      </c>
      <c r="AE79" s="32" cm="1">
        <f t="array" ref="AE79">0.001*19307327 + 0.001*SUM(SUMIFS(annual_details_by_tech!AA$2:AA$1295, annual_details_by_tech!$A$2:$A$1295, "HECO", annual_details_by_tech!$B$2:$B$1295, {"fixed_om"}))</f>
        <v>27704.276471203611</v>
      </c>
      <c r="AF79" s="32" cm="1">
        <f t="array" ref="AF79">0.001*19307327 + 0.001*SUM(SUMIFS(annual_details_by_tech!AB$2:AB$1295, annual_details_by_tech!$A$2:$A$1295, "HECO", annual_details_by_tech!$B$2:$B$1295, {"fixed_om"}))</f>
        <v>27704.276471203611</v>
      </c>
      <c r="AG79" s="32" cm="1">
        <f t="array" ref="AG79">0.001*19307327 + 0.001*SUM(SUMIFS(annual_details_by_tech!AC$2:AC$1295, annual_details_by_tech!$A$2:$A$1295, "HECO", annual_details_by_tech!$B$2:$B$1295, {"fixed_om"}))</f>
        <v>27704.276471203611</v>
      </c>
      <c r="AH79" s="32" cm="1">
        <f t="array" ref="AH79">0.001*19307327 + 0.001*SUM(SUMIFS(annual_details_by_tech!AD$2:AD$1295, annual_details_by_tech!$A$2:$A$1295, "HECO", annual_details_by_tech!$B$2:$B$1295, {"fixed_om"}))</f>
        <v>27704.276471203611</v>
      </c>
      <c r="AI79" s="32" cm="1">
        <f t="array" ref="AI79">0.001*19307327 + 0.001*SUM(SUMIFS(annual_details_by_tech!AE$2:AE$1295, annual_details_by_tech!$A$2:$A$1295, "HECO", annual_details_by_tech!$B$2:$B$1295, {"fixed_om"}))</f>
        <v>24836.985712770002</v>
      </c>
    </row>
    <row r="80" spans="6:35" x14ac:dyDescent="0.2">
      <c r="F80" s="17" t="s">
        <v>111</v>
      </c>
      <c r="G80" s="29"/>
      <c r="H80" s="29"/>
      <c r="I80" s="33"/>
      <c r="J80" s="32" cm="1">
        <f t="array" ref="J80">0.001*SUM(SUMIFS(annual_details_by_tech!F$2:F$1295, annual_details_by_tech!$A$2:$A$1295, "HECO", annual_details_by_tech!$B$2:$B$1295, {"variable_om","startup_om"}))</f>
        <v>31288.296358680556</v>
      </c>
      <c r="K80" s="32" cm="1">
        <f t="array" ref="K80">0.001*SUM(SUMIFS(annual_details_by_tech!G$2:G$1295, annual_details_by_tech!$A$2:$A$1295, "HECO", annual_details_by_tech!$B$2:$B$1295, {"variable_om","startup_om"}))</f>
        <v>30685.563123474076</v>
      </c>
      <c r="L80" s="32" cm="1">
        <f t="array" ref="L80">0.001*SUM(SUMIFS(annual_details_by_tech!H$2:H$1295, annual_details_by_tech!$A$2:$A$1295, "HECO", annual_details_by_tech!$B$2:$B$1295, {"variable_om","startup_om"}))</f>
        <v>29154.58071615126</v>
      </c>
      <c r="M80" s="32" cm="1">
        <f t="array" ref="M80">0.001*SUM(SUMIFS(annual_details_by_tech!I$2:I$1295, annual_details_by_tech!$A$2:$A$1295, "HECO", annual_details_by_tech!$B$2:$B$1295, {"variable_om","startup_om"}))</f>
        <v>32115.482014434372</v>
      </c>
      <c r="N80" s="32" cm="1">
        <f t="array" ref="N80">0.001*SUM(SUMIFS(annual_details_by_tech!J$2:J$1295, annual_details_by_tech!$A$2:$A$1295, "HECO", annual_details_by_tech!$B$2:$B$1295, {"variable_om","startup_om"}))</f>
        <v>28146.43631165192</v>
      </c>
      <c r="O80" s="32" cm="1">
        <f t="array" ref="O80">0.001*SUM(SUMIFS(annual_details_by_tech!K$2:K$1295, annual_details_by_tech!$A$2:$A$1295, "HECO", annual_details_by_tech!$B$2:$B$1295, {"variable_om","startup_om"}))</f>
        <v>25292.927010254833</v>
      </c>
      <c r="P80" s="32" cm="1">
        <f t="array" ref="P80">0.001*SUM(SUMIFS(annual_details_by_tech!L$2:L$1295, annual_details_by_tech!$A$2:$A$1295, "HECO", annual_details_by_tech!$B$2:$B$1295, {"variable_om","startup_om"}))</f>
        <v>18905.633866622818</v>
      </c>
      <c r="Q80" s="32" cm="1">
        <f t="array" ref="Q80">0.001*SUM(SUMIFS(annual_details_by_tech!M$2:M$1295, annual_details_by_tech!$A$2:$A$1295, "HECO", annual_details_by_tech!$B$2:$B$1295, {"variable_om","startup_om"}))</f>
        <v>13837.315932331445</v>
      </c>
      <c r="R80" s="32" cm="1">
        <f t="array" ref="R80">0.001*SUM(SUMIFS(annual_details_by_tech!N$2:N$1295, annual_details_by_tech!$A$2:$A$1295, "HECO", annual_details_by_tech!$B$2:$B$1295, {"variable_om","startup_om"}))</f>
        <v>10278.304012174311</v>
      </c>
      <c r="S80" s="32" cm="1">
        <f t="array" ref="S80">0.001*SUM(SUMIFS(annual_details_by_tech!O$2:O$1295, annual_details_by_tech!$A$2:$A$1295, "HECO", annual_details_by_tech!$B$2:$B$1295, {"variable_om","startup_om"}))</f>
        <v>7702.5239080910424</v>
      </c>
      <c r="T80" s="32" cm="1">
        <f t="array" ref="T80">0.001*SUM(SUMIFS(annual_details_by_tech!P$2:P$1295, annual_details_by_tech!$A$2:$A$1295, "HECO", annual_details_by_tech!$B$2:$B$1295, {"variable_om","startup_om"}))</f>
        <v>3029.0863518169272</v>
      </c>
      <c r="U80" s="32" cm="1">
        <f t="array" ref="U80">0.001*SUM(SUMIFS(annual_details_by_tech!Q$2:Q$1295, annual_details_by_tech!$A$2:$A$1295, "HECO", annual_details_by_tech!$B$2:$B$1295, {"variable_om","startup_om"}))</f>
        <v>2727.381189142418</v>
      </c>
      <c r="V80" s="32" cm="1">
        <f t="array" ref="V80">0.001*SUM(SUMIFS(annual_details_by_tech!R$2:R$1295, annual_details_by_tech!$A$2:$A$1295, "HECO", annual_details_by_tech!$B$2:$B$1295, {"variable_om","startup_om"}))</f>
        <v>2590.6200713476942</v>
      </c>
      <c r="W80" s="32" cm="1">
        <f t="array" ref="W80">0.001*SUM(SUMIFS(annual_details_by_tech!S$2:S$1295, annual_details_by_tech!$A$2:$A$1295, "HECO", annual_details_by_tech!$B$2:$B$1295, {"variable_om","startup_om"}))</f>
        <v>2434.6212362231131</v>
      </c>
      <c r="X80" s="32" cm="1">
        <f t="array" ref="X80">0.001*SUM(SUMIFS(annual_details_by_tech!T$2:T$1295, annual_details_by_tech!$A$2:$A$1295, "HECO", annual_details_by_tech!$B$2:$B$1295, {"variable_om","startup_om"}))</f>
        <v>2376.3241264437611</v>
      </c>
      <c r="Y80" s="32" cm="1">
        <f t="array" ref="Y80">0.001*SUM(SUMIFS(annual_details_by_tech!U$2:U$1295, annual_details_by_tech!$A$2:$A$1295, "HECO", annual_details_by_tech!$B$2:$B$1295, {"variable_om","startup_om"}))</f>
        <v>2175.2843041583083</v>
      </c>
      <c r="Z80" s="32" cm="1">
        <f t="array" ref="Z80">0.001*SUM(SUMIFS(annual_details_by_tech!V$2:V$1295, annual_details_by_tech!$A$2:$A$1295, "HECO", annual_details_by_tech!$B$2:$B$1295, {"variable_om","startup_om"}))</f>
        <v>2011.0524985831521</v>
      </c>
      <c r="AA80" s="32" cm="1">
        <f t="array" ref="AA80">0.001*SUM(SUMIFS(annual_details_by_tech!W$2:W$1295, annual_details_by_tech!$A$2:$A$1295, "HECO", annual_details_by_tech!$B$2:$B$1295, {"variable_om","startup_om"}))</f>
        <v>2003.4541233234313</v>
      </c>
      <c r="AB80" s="32" cm="1">
        <f t="array" ref="AB80">0.001*SUM(SUMIFS(annual_details_by_tech!X$2:X$1295, annual_details_by_tech!$A$2:$A$1295, "HECO", annual_details_by_tech!$B$2:$B$1295, {"variable_om","startup_om"}))</f>
        <v>1899.4307133609443</v>
      </c>
      <c r="AC80" s="32" cm="1">
        <f t="array" ref="AC80">0.001*SUM(SUMIFS(annual_details_by_tech!Y$2:Y$1295, annual_details_by_tech!$A$2:$A$1295, "HECO", annual_details_by_tech!$B$2:$B$1295, {"variable_om","startup_om"}))</f>
        <v>1956.0420750715973</v>
      </c>
      <c r="AD80" s="32" cm="1">
        <f t="array" ref="AD80">0.001*SUM(SUMIFS(annual_details_by_tech!Z$2:Z$1295, annual_details_by_tech!$A$2:$A$1295, "HECO", annual_details_by_tech!$B$2:$B$1295, {"variable_om","startup_om"}))</f>
        <v>1912.9765931985821</v>
      </c>
      <c r="AE80" s="32" cm="1">
        <f t="array" ref="AE80">0.001*SUM(SUMIFS(annual_details_by_tech!AA$2:AA$1295, annual_details_by_tech!$A$2:$A$1295, "HECO", annual_details_by_tech!$B$2:$B$1295, {"variable_om","startup_om"}))</f>
        <v>1199.3055389261574</v>
      </c>
      <c r="AF80" s="32" cm="1">
        <f t="array" ref="AF80">0.001*SUM(SUMIFS(annual_details_by_tech!AB$2:AB$1295, annual_details_by_tech!$A$2:$A$1295, "HECO", annual_details_by_tech!$B$2:$B$1295, {"variable_om","startup_om"}))</f>
        <v>812.98728116307211</v>
      </c>
      <c r="AG80" s="32" cm="1">
        <f t="array" ref="AG80">0.001*SUM(SUMIFS(annual_details_by_tech!AC$2:AC$1295, annual_details_by_tech!$A$2:$A$1295, "HECO", annual_details_by_tech!$B$2:$B$1295, {"variable_om","startup_om"}))</f>
        <v>614.7078753775703</v>
      </c>
      <c r="AH80" s="32" cm="1">
        <f t="array" ref="AH80">0.001*SUM(SUMIFS(annual_details_by_tech!AD$2:AD$1295, annual_details_by_tech!$A$2:$A$1295, "HECO", annual_details_by_tech!$B$2:$B$1295, {"variable_om","startup_om"}))</f>
        <v>471.92010941082998</v>
      </c>
      <c r="AI80" s="32" cm="1">
        <f t="array" ref="AI80">0.001*SUM(SUMIFS(annual_details_by_tech!AE$2:AE$1295, annual_details_by_tech!$A$2:$A$1295, "HECO", annual_details_by_tech!$B$2:$B$1295, {"variable_om","startup_om"}))</f>
        <v>587.35844816849453</v>
      </c>
    </row>
    <row r="81" spans="6:35" x14ac:dyDescent="0.2">
      <c r="G81" s="29"/>
      <c r="H81" s="29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</row>
    <row r="82" spans="6:35" x14ac:dyDescent="0.2">
      <c r="G82" s="29"/>
      <c r="H82" s="29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</row>
    <row r="83" spans="6:35" x14ac:dyDescent="0.2">
      <c r="F83" s="1" t="s">
        <v>27</v>
      </c>
      <c r="G83" s="29"/>
      <c r="H83" s="29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</row>
    <row r="84" spans="6:35" x14ac:dyDescent="0.2">
      <c r="F84" s="17" t="s">
        <v>106</v>
      </c>
      <c r="G84" s="29"/>
      <c r="H84" s="29"/>
      <c r="I84" s="32"/>
      <c r="J84" s="32">
        <f>0.001*SUMIFS(annual_details_by_tech!F$2:F$1295, annual_details_by_tech!$A$2:$A$1295, "system", annual_details_by_tech!$B$2:$B$1295, "gross_load")+J$92</f>
        <v>7942.29039872254</v>
      </c>
      <c r="K84" s="32">
        <f>0.001*SUMIFS(annual_details_by_tech!G$2:G$1295, annual_details_by_tech!$A$2:$A$1295, "system", annual_details_by_tech!$B$2:$B$1295, "gross_load")+K$92</f>
        <v>7959.789284729437</v>
      </c>
      <c r="L84" s="32">
        <f>0.001*SUMIFS(annual_details_by_tech!H$2:H$1295, annual_details_by_tech!$A$2:$A$1295, "system", annual_details_by_tech!$B$2:$B$1295, "gross_load")+L$92</f>
        <v>8030.1057230508486</v>
      </c>
      <c r="M84" s="32">
        <f>0.001*SUMIFS(annual_details_by_tech!I$2:I$1295, annual_details_by_tech!$A$2:$A$1295, "system", annual_details_by_tech!$B$2:$B$1295, "gross_load")+M$92</f>
        <v>8100.4808751667051</v>
      </c>
      <c r="N84" s="32">
        <f>0.001*SUMIFS(annual_details_by_tech!J$2:J$1295, annual_details_by_tech!$A$2:$A$1295, "system", annual_details_by_tech!$B$2:$B$1295, "gross_load")+N$92</f>
        <v>8172.4514821278099</v>
      </c>
      <c r="O84" s="32">
        <f>0.001*SUMIFS(annual_details_by_tech!K$2:K$1295, annual_details_by_tech!$A$2:$A$1295, "system", annual_details_by_tech!$B$2:$B$1295, "gross_load")+O$92</f>
        <v>8287.3578880040059</v>
      </c>
      <c r="P84" s="32">
        <f>0.001*SUMIFS(annual_details_by_tech!L$2:L$1295, annual_details_by_tech!$A$2:$A$1295, "system", annual_details_by_tech!$B$2:$B$1295, "gross_load")+P$92</f>
        <v>8321.5716203034826</v>
      </c>
      <c r="Q84" s="32">
        <f>0.001*SUMIFS(annual_details_by_tech!M$2:M$1295, annual_details_by_tech!$A$2:$A$1295, "system", annual_details_by_tech!$B$2:$B$1295, "gross_load")+Q$92</f>
        <v>8358.0616400505351</v>
      </c>
      <c r="R84" s="32">
        <f>0.001*SUMIFS(annual_details_by_tech!N$2:N$1295, annual_details_by_tech!$A$2:$A$1295, "system", annual_details_by_tech!$B$2:$B$1295, "gross_load")+R$92</f>
        <v>8395.4588980333756</v>
      </c>
      <c r="S84" s="32">
        <f>0.001*SUMIFS(annual_details_by_tech!O$2:O$1295, annual_details_by_tech!$A$2:$A$1295, "system", annual_details_by_tech!$B$2:$B$1295, "gross_load")+S$92</f>
        <v>8475.7378207766342</v>
      </c>
      <c r="T84" s="32">
        <f>0.001*SUMIFS(annual_details_by_tech!P$2:P$1295, annual_details_by_tech!$A$2:$A$1295, "system", annual_details_by_tech!$B$2:$B$1295, "gross_load")+T$92</f>
        <v>8570.4419156019412</v>
      </c>
      <c r="U84" s="32">
        <f>0.001*SUMIFS(annual_details_by_tech!Q$2:Q$1295, annual_details_by_tech!$A$2:$A$1295, "system", annual_details_by_tech!$B$2:$B$1295, "gross_load")+U$92</f>
        <v>8625.3415356440746</v>
      </c>
      <c r="V84" s="32">
        <f>0.001*SUMIFS(annual_details_by_tech!R$2:R$1295, annual_details_by_tech!$A$2:$A$1295, "system", annual_details_by_tech!$B$2:$B$1295, "gross_load")+V$92</f>
        <v>8659.4122924639323</v>
      </c>
      <c r="W84" s="32">
        <f>0.001*SUMIFS(annual_details_by_tech!S$2:S$1295, annual_details_by_tech!$A$2:$A$1295, "system", annual_details_by_tech!$B$2:$B$1295, "gross_load")+W$92</f>
        <v>8747.9365448353165</v>
      </c>
      <c r="X84" s="32">
        <f>0.001*SUMIFS(annual_details_by_tech!T$2:T$1295, annual_details_by_tech!$A$2:$A$1295, "system", annual_details_by_tech!$B$2:$B$1295, "gross_load")+X$92</f>
        <v>8801.2328907528208</v>
      </c>
      <c r="Y84" s="32">
        <f>0.001*SUMIFS(annual_details_by_tech!U$2:U$1295, annual_details_by_tech!$A$2:$A$1295, "system", annual_details_by_tech!$B$2:$B$1295, "gross_load")+Y$92</f>
        <v>8861.8643938644254</v>
      </c>
      <c r="Z84" s="32">
        <f>0.001*SUMIFS(annual_details_by_tech!V$2:V$1295, annual_details_by_tech!$A$2:$A$1295, "system", annual_details_by_tech!$B$2:$B$1295, "gross_load")+Z$92</f>
        <v>8932.8126104485054</v>
      </c>
      <c r="AA84" s="32">
        <f>0.001*SUMIFS(annual_details_by_tech!W$2:W$1295, annual_details_by_tech!$A$2:$A$1295, "system", annual_details_by_tech!$B$2:$B$1295, "gross_load")+AA$92</f>
        <v>9011.2244916541895</v>
      </c>
      <c r="AB84" s="32">
        <f>0.001*SUMIFS(annual_details_by_tech!X$2:X$1295, annual_details_by_tech!$A$2:$A$1295, "system", annual_details_by_tech!$B$2:$B$1295, "gross_load")+AB$92</f>
        <v>9093.8411707145715</v>
      </c>
      <c r="AC84" s="32">
        <f>0.001*SUMIFS(annual_details_by_tech!Y$2:Y$1295, annual_details_by_tech!$A$2:$A$1295, "system", annual_details_by_tech!$B$2:$B$1295, "gross_load")+AC$92</f>
        <v>9197.1826407487461</v>
      </c>
      <c r="AD84" s="32">
        <f>0.001*SUMIFS(annual_details_by_tech!Z$2:Z$1295, annual_details_by_tech!$A$2:$A$1295, "system", annual_details_by_tech!$B$2:$B$1295, "gross_load")+AD$92</f>
        <v>9322.0508569403173</v>
      </c>
      <c r="AE84" s="32">
        <f>0.001*SUMIFS(annual_details_by_tech!AA$2:AA$1295, annual_details_by_tech!$A$2:$A$1295, "system", annual_details_by_tech!$B$2:$B$1295, "gross_load")+AE$92</f>
        <v>9414.1471666288598</v>
      </c>
      <c r="AF84" s="32">
        <f>0.001*SUMIFS(annual_details_by_tech!AB$2:AB$1295, annual_details_by_tech!$A$2:$A$1295, "system", annual_details_by_tech!$B$2:$B$1295, "gross_load")+AF$92</f>
        <v>9524.6153000711129</v>
      </c>
      <c r="AG84" s="32">
        <f>0.001*SUMIFS(annual_details_by_tech!AC$2:AC$1295, annual_details_by_tech!$A$2:$A$1295, "system", annual_details_by_tech!$B$2:$B$1295, "gross_load")+AG$92</f>
        <v>9653.9126963091912</v>
      </c>
      <c r="AH84" s="32">
        <f>0.001*SUMIFS(annual_details_by_tech!AD$2:AD$1295, annual_details_by_tech!$A$2:$A$1295, "system", annual_details_by_tech!$B$2:$B$1295, "gross_load")+AH$92</f>
        <v>9793.3477605716289</v>
      </c>
      <c r="AI84" s="32">
        <f>0.001*SUMIFS(annual_details_by_tech!AE$2:AE$1295, annual_details_by_tech!$A$2:$A$1295, "system", annual_details_by_tech!$B$2:$B$1295, "gross_load")+AI$92</f>
        <v>9926.3202294591683</v>
      </c>
    </row>
    <row r="85" spans="6:35" x14ac:dyDescent="0.2">
      <c r="F85" s="17" t="s">
        <v>17</v>
      </c>
      <c r="G85" s="29"/>
      <c r="H85" s="29"/>
      <c r="I85" s="32"/>
      <c r="J85" s="32">
        <f>J$84-J$90</f>
        <v>6781.0625413716407</v>
      </c>
      <c r="K85" s="32">
        <f t="shared" ref="K85:AI85" si="26">K$84-K$90</f>
        <v>6750.2473970832771</v>
      </c>
      <c r="L85" s="32">
        <f t="shared" si="26"/>
        <v>6781.9546280886243</v>
      </c>
      <c r="M85" s="32">
        <f t="shared" si="26"/>
        <v>6815.689388577156</v>
      </c>
      <c r="N85" s="32">
        <f t="shared" si="26"/>
        <v>6845.3126205858734</v>
      </c>
      <c r="O85" s="32">
        <f t="shared" si="26"/>
        <v>6920.9129643599626</v>
      </c>
      <c r="P85" s="32">
        <f t="shared" si="26"/>
        <v>6911.8104230060344</v>
      </c>
      <c r="Q85" s="32">
        <f t="shared" si="26"/>
        <v>6937.9679555495313</v>
      </c>
      <c r="R85" s="32">
        <f t="shared" si="26"/>
        <v>7008.988051055765</v>
      </c>
      <c r="S85" s="32">
        <f t="shared" si="26"/>
        <v>7174.1706880244237</v>
      </c>
      <c r="T85" s="32">
        <f t="shared" si="26"/>
        <v>7235.6517630449744</v>
      </c>
      <c r="U85" s="32">
        <f t="shared" si="26"/>
        <v>7247.169123631631</v>
      </c>
      <c r="V85" s="32">
        <f t="shared" si="26"/>
        <v>7228.4038226457997</v>
      </c>
      <c r="W85" s="32">
        <f t="shared" si="26"/>
        <v>7272.0585067433512</v>
      </c>
      <c r="X85" s="32">
        <f t="shared" si="26"/>
        <v>7274.6942325224345</v>
      </c>
      <c r="Y85" s="32">
        <f t="shared" si="26"/>
        <v>7280.3719918898605</v>
      </c>
      <c r="Z85" s="32">
        <f t="shared" si="26"/>
        <v>7337.5990968957112</v>
      </c>
      <c r="AA85" s="32">
        <f t="shared" si="26"/>
        <v>7322.29842709677</v>
      </c>
      <c r="AB85" s="32">
        <f t="shared" si="26"/>
        <v>7387.7564688702096</v>
      </c>
      <c r="AC85" s="32">
        <f t="shared" si="26"/>
        <v>7469.3630148960801</v>
      </c>
      <c r="AD85" s="32">
        <f t="shared" si="26"/>
        <v>7537.7848264415161</v>
      </c>
      <c r="AE85" s="32">
        <f t="shared" si="26"/>
        <v>7679.7992756681269</v>
      </c>
      <c r="AF85" s="32">
        <f t="shared" si="26"/>
        <v>7848.1823817745244</v>
      </c>
      <c r="AG85" s="32">
        <f t="shared" si="26"/>
        <v>8024.0952375291345</v>
      </c>
      <c r="AH85" s="32">
        <f t="shared" si="26"/>
        <v>8201.0783655145369</v>
      </c>
      <c r="AI85" s="32">
        <f t="shared" si="26"/>
        <v>8254.8696380801266</v>
      </c>
    </row>
    <row r="86" spans="6:35" x14ac:dyDescent="0.2">
      <c r="F86" s="17" t="s">
        <v>18</v>
      </c>
      <c r="G86" s="29"/>
      <c r="H86" s="29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</row>
    <row r="87" spans="6:35" x14ac:dyDescent="0.2">
      <c r="F87" s="17" t="s">
        <v>19</v>
      </c>
      <c r="G87" s="29"/>
      <c r="H87" s="29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</row>
    <row r="88" spans="6:35" x14ac:dyDescent="0.2">
      <c r="F88" s="17" t="s">
        <v>107</v>
      </c>
      <c r="G88" s="29"/>
      <c r="H88" s="29"/>
      <c r="I88" s="32"/>
      <c r="J88" s="32">
        <f>0.001*SUMIFS(annual_details_by_tech!F$2:F$1295,annual_details_by_tech!$A$2:$A$1295,"system",annual_details_by_tech!$B$2:$B$1295,"co2_emissions")</f>
        <v>4708.7703490334006</v>
      </c>
      <c r="K88" s="32">
        <f>0.001*SUMIFS(annual_details_by_tech!G$2:G$1295,annual_details_by_tech!$A$2:$A$1295,"system",annual_details_by_tech!$B$2:$B$1295,"co2_emissions")</f>
        <v>4721.9690027341703</v>
      </c>
      <c r="L88" s="32">
        <f>0.001*SUMIFS(annual_details_by_tech!H$2:H$1295,annual_details_by_tech!$A$2:$A$1295,"system",annual_details_by_tech!$B$2:$B$1295,"co2_emissions")</f>
        <v>4575.6816407299102</v>
      </c>
      <c r="M88" s="32">
        <f>0.001*SUMIFS(annual_details_by_tech!I$2:I$1295,annual_details_by_tech!$A$2:$A$1295,"system",annual_details_by_tech!$B$2:$B$1295,"co2_emissions")</f>
        <v>3704.5498683560004</v>
      </c>
      <c r="N88" s="32">
        <f>0.001*SUMIFS(annual_details_by_tech!J$2:J$1295,annual_details_by_tech!$A$2:$A$1295,"system",annual_details_by_tech!$B$2:$B$1295,"co2_emissions")</f>
        <v>3409.10351860941</v>
      </c>
      <c r="O88" s="32">
        <f>0.001*SUMIFS(annual_details_by_tech!K$2:K$1295,annual_details_by_tech!$A$2:$A$1295,"system",annual_details_by_tech!$B$2:$B$1295,"co2_emissions")</f>
        <v>3195.8039692433699</v>
      </c>
      <c r="P88" s="32">
        <f>0.001*SUMIFS(annual_details_by_tech!L$2:L$1295,annual_details_by_tech!$A$2:$A$1295,"system",annual_details_by_tech!$B$2:$B$1295,"co2_emissions")</f>
        <v>2721.7355846238902</v>
      </c>
      <c r="Q88" s="32">
        <f>0.001*SUMIFS(annual_details_by_tech!M$2:M$1295,annual_details_by_tech!$A$2:$A$1295,"system",annual_details_by_tech!$B$2:$B$1295,"co2_emissions")</f>
        <v>2307.2636380140802</v>
      </c>
      <c r="R88" s="32">
        <f>0.001*SUMIFS(annual_details_by_tech!N$2:N$1295,annual_details_by_tech!$A$2:$A$1295,"system",annual_details_by_tech!$B$2:$B$1295,"co2_emissions")</f>
        <v>1947.54383167682</v>
      </c>
      <c r="S88" s="32">
        <f>0.001*SUMIFS(annual_details_by_tech!O$2:O$1295,annual_details_by_tech!$A$2:$A$1295,"system",annual_details_by_tech!$B$2:$B$1295,"co2_emissions")</f>
        <v>1705.5067204172599</v>
      </c>
      <c r="T88" s="32">
        <f>0.001*SUMIFS(annual_details_by_tech!P$2:P$1295,annual_details_by_tech!$A$2:$A$1295,"system",annual_details_by_tech!$B$2:$B$1295,"co2_emissions")</f>
        <v>1229.3296938961601</v>
      </c>
      <c r="U88" s="32">
        <f>0.001*SUMIFS(annual_details_by_tech!Q$2:Q$1295,annual_details_by_tech!$A$2:$A$1295,"system",annual_details_by_tech!$B$2:$B$1295,"co2_emissions")</f>
        <v>1189.2999076865599</v>
      </c>
      <c r="V88" s="32">
        <f>0.001*SUMIFS(annual_details_by_tech!R$2:R$1295,annual_details_by_tech!$A$2:$A$1295,"system",annual_details_by_tech!$B$2:$B$1295,"co2_emissions")</f>
        <v>1153.7951209472901</v>
      </c>
      <c r="W88" s="32">
        <f>0.001*SUMIFS(annual_details_by_tech!S$2:S$1295,annual_details_by_tech!$A$2:$A$1295,"system",annual_details_by_tech!$B$2:$B$1295,"co2_emissions")</f>
        <v>1141.1273060977401</v>
      </c>
      <c r="X88" s="32">
        <f>0.001*SUMIFS(annual_details_by_tech!T$2:T$1295,annual_details_by_tech!$A$2:$A$1295,"system",annual_details_by_tech!$B$2:$B$1295,"co2_emissions")</f>
        <v>1108.5292786391501</v>
      </c>
      <c r="Y88" s="32">
        <f>0.001*SUMIFS(annual_details_by_tech!U$2:U$1295,annual_details_by_tech!$A$2:$A$1295,"system",annual_details_by_tech!$B$2:$B$1295,"co2_emissions")</f>
        <v>1084.40322879628</v>
      </c>
      <c r="Z88" s="32">
        <f>0.001*SUMIFS(annual_details_by_tech!V$2:V$1295,annual_details_by_tech!$A$2:$A$1295,"system",annual_details_by_tech!$B$2:$B$1295,"co2_emissions")</f>
        <v>1068.7210241109301</v>
      </c>
      <c r="AA88" s="32">
        <f>0.001*SUMIFS(annual_details_by_tech!W$2:W$1295,annual_details_by_tech!$A$2:$A$1295,"system",annual_details_by_tech!$B$2:$B$1295,"co2_emissions")</f>
        <v>1056.1110048416599</v>
      </c>
      <c r="AB88" s="32">
        <f>0.001*SUMIFS(annual_details_by_tech!X$2:X$1295,annual_details_by_tech!$A$2:$A$1295,"system",annual_details_by_tech!$B$2:$B$1295,"co2_emissions")</f>
        <v>1053.4174543463</v>
      </c>
      <c r="AC88" s="32">
        <f>0.001*SUMIFS(annual_details_by_tech!Y$2:Y$1295,annual_details_by_tech!$A$2:$A$1295,"system",annual_details_by_tech!$B$2:$B$1295,"co2_emissions")</f>
        <v>1059.69430439403</v>
      </c>
      <c r="AD88" s="32">
        <f>0.001*SUMIFS(annual_details_by_tech!Z$2:Z$1295,annual_details_by_tech!$A$2:$A$1295,"system",annual_details_by_tech!$B$2:$B$1295,"co2_emissions")</f>
        <v>1064.7572946891701</v>
      </c>
      <c r="AE88" s="32">
        <f>0.001*SUMIFS(annual_details_by_tech!AA$2:AA$1295,annual_details_by_tech!$A$2:$A$1295,"system",annual_details_by_tech!$B$2:$B$1295,"co2_emissions")</f>
        <v>928.16003436670894</v>
      </c>
      <c r="AF88" s="32">
        <f>0.001*SUMIFS(annual_details_by_tech!AB$2:AB$1295,annual_details_by_tech!$A$2:$A$1295,"system",annual_details_by_tech!$B$2:$B$1295,"co2_emissions")</f>
        <v>810.10536558096101</v>
      </c>
      <c r="AG88" s="32">
        <f>0.001*SUMIFS(annual_details_by_tech!AC$2:AC$1295,annual_details_by_tech!$A$2:$A$1295,"system",annual_details_by_tech!$B$2:$B$1295,"co2_emissions")</f>
        <v>735.53728542831209</v>
      </c>
      <c r="AH88" s="32">
        <f>0.001*SUMIFS(annual_details_by_tech!AD$2:AD$1295,annual_details_by_tech!$A$2:$A$1295,"system",annual_details_by_tech!$B$2:$B$1295,"co2_emissions")</f>
        <v>645.22723359329802</v>
      </c>
      <c r="AI88" s="32">
        <f>0.001*SUMIFS(annual_details_by_tech!AE$2:AE$1295,annual_details_by_tech!$A$2:$A$1295,"system",annual_details_by_tech!$B$2:$B$1295,"co2_emissions")</f>
        <v>0</v>
      </c>
    </row>
    <row r="89" spans="6:35" x14ac:dyDescent="0.2">
      <c r="F89" s="17" t="s">
        <v>103</v>
      </c>
      <c r="G89" s="29"/>
      <c r="H89" s="29"/>
      <c r="I89" s="32"/>
      <c r="J89" s="32" cm="1">
        <f t="array" ref="J89">0.001*SUM(SUMIFS(annual_details_by_tech!F$2:F$1295, annual_details_by_tech!$A$2:$A$1295, {"HECO","PPA"}, annual_details_by_tech!$B$2:$B$1295, "renewable_output"))</f>
        <v>1218.0112036900359</v>
      </c>
      <c r="K89" s="32" cm="1">
        <f t="array" ref="K89">0.001*SUM(SUMIFS(annual_details_by_tech!G$2:G$1295, annual_details_by_tech!$A$2:$A$1295, {"HECO","PPA"}, annual_details_by_tech!$B$2:$B$1295, "renewable_output"))</f>
        <v>1172.8939296788017</v>
      </c>
      <c r="L89" s="32" cm="1">
        <f t="array" ref="L89">0.001*SUM(SUMIFS(annual_details_by_tech!H$2:H$1295, annual_details_by_tech!$A$2:$A$1295, {"HECO","PPA"}, annual_details_by_tech!$B$2:$B$1295, "renewable_output"))</f>
        <v>1434.9242075808236</v>
      </c>
      <c r="M89" s="32" cm="1">
        <f t="array" ref="M89">0.001*SUM(SUMIFS(annual_details_by_tech!I$2:I$1295, annual_details_by_tech!$A$2:$A$1295, {"HECO","PPA"}, annual_details_by_tech!$B$2:$B$1295, "renewable_output"))</f>
        <v>1723.4604477070336</v>
      </c>
      <c r="N89" s="32" cm="1">
        <f t="array" ref="N89">0.001*SUM(SUMIFS(annual_details_by_tech!J$2:J$1295, annual_details_by_tech!$A$2:$A$1295, {"HECO","PPA"}, annual_details_by_tech!$B$2:$B$1295, "renewable_output"))</f>
        <v>2146.9196108671204</v>
      </c>
      <c r="O89" s="32" cm="1">
        <f t="array" ref="O89">0.001*SUM(SUMIFS(annual_details_by_tech!K$2:K$1295, annual_details_by_tech!$A$2:$A$1295, {"HECO","PPA"}, annual_details_by_tech!$B$2:$B$1295, "renewable_output"))</f>
        <v>2509.8365722665144</v>
      </c>
      <c r="P89" s="32" cm="1">
        <f t="array" ref="P89">0.001*SUM(SUMIFS(annual_details_by_tech!L$2:L$1295, annual_details_by_tech!$A$2:$A$1295, {"HECO","PPA"}, annual_details_by_tech!$B$2:$B$1295, "renewable_output"))</f>
        <v>3169.6575290806863</v>
      </c>
      <c r="Q89" s="32" cm="1">
        <f t="array" ref="Q89">0.001*SUM(SUMIFS(annual_details_by_tech!M$2:M$1295, annual_details_by_tech!$A$2:$A$1295, {"HECO","PPA"}, annual_details_by_tech!$B$2:$B$1295, "renewable_output"))</f>
        <v>3785.2060315399935</v>
      </c>
      <c r="R89" s="32" cm="1">
        <f t="array" ref="R89">0.001*SUM(SUMIFS(annual_details_by_tech!N$2:N$1295, annual_details_by_tech!$A$2:$A$1295, {"HECO","PPA"}, annual_details_by_tech!$B$2:$B$1295, "renewable_output"))</f>
        <v>4357.4296991551719</v>
      </c>
      <c r="S89" s="32" cm="1">
        <f t="array" ref="S89">0.001*SUM(SUMIFS(annual_details_by_tech!O$2:O$1295, annual_details_by_tech!$A$2:$A$1295, {"HECO","PPA"}, annual_details_by_tech!$B$2:$B$1295, "renewable_output"))</f>
        <v>4869.4629280085792</v>
      </c>
      <c r="T89" s="32" cm="1">
        <f t="array" ref="T89">0.001*SUM(SUMIFS(annual_details_by_tech!P$2:P$1295, annual_details_by_tech!$A$2:$A$1295, {"HECO","PPA"}, annual_details_by_tech!$B$2:$B$1295, "renewable_output"))</f>
        <v>5555.3229710020651</v>
      </c>
      <c r="U89" s="32" cm="1">
        <f t="array" ref="U89">0.001*SUM(SUMIFS(annual_details_by_tech!Q$2:Q$1295, annual_details_by_tech!$A$2:$A$1295, {"HECO","PPA"}, annual_details_by_tech!$B$2:$B$1295, "renewable_output"))</f>
        <v>5616.6915439794429</v>
      </c>
      <c r="V89" s="32" cm="1">
        <f t="array" ref="V89">0.001*SUM(SUMIFS(annual_details_by_tech!R$2:R$1295, annual_details_by_tech!$A$2:$A$1295, {"HECO","PPA"}, annual_details_by_tech!$B$2:$B$1295, "renewable_output"))</f>
        <v>5659.9564631392168</v>
      </c>
      <c r="W89" s="32" cm="1">
        <f t="array" ref="W89">0.001*SUM(SUMIFS(annual_details_by_tech!S$2:S$1295, annual_details_by_tech!$A$2:$A$1295, {"HECO","PPA"}, annual_details_by_tech!$B$2:$B$1295, "renewable_output"))</f>
        <v>5721.9392874656378</v>
      </c>
      <c r="X89" s="32" cm="1">
        <f t="array" ref="X89">0.001*SUM(SUMIFS(annual_details_by_tech!T$2:T$1295, annual_details_by_tech!$A$2:$A$1295, {"HECO","PPA"}, annual_details_by_tech!$B$2:$B$1295, "renewable_output"))</f>
        <v>5772.1728731383018</v>
      </c>
      <c r="Y89" s="32" cm="1">
        <f t="array" ref="Y89">0.001*SUM(SUMIFS(annual_details_by_tech!U$2:U$1295, annual_details_by_tech!$A$2:$A$1295, {"HECO","PPA"}, annual_details_by_tech!$B$2:$B$1295, "renewable_output"))</f>
        <v>5813.8469901266817</v>
      </c>
      <c r="Z89" s="32" cm="1">
        <f t="array" ref="Z89">0.001*SUM(SUMIFS(annual_details_by_tech!V$2:V$1295, annual_details_by_tech!$A$2:$A$1295, {"HECO","PPA"}, annual_details_by_tech!$B$2:$B$1295, "renewable_output"))</f>
        <v>5898.2885049072265</v>
      </c>
      <c r="AA89" s="32" cm="1">
        <f t="array" ref="AA89">0.001*SUM(SUMIFS(annual_details_by_tech!W$2:W$1295, annual_details_by_tech!$A$2:$A$1295, {"HECO","PPA"}, annual_details_by_tech!$B$2:$B$1295, "renewable_output"))</f>
        <v>5905.5771744350041</v>
      </c>
      <c r="AB89" s="32" cm="1">
        <f t="array" ref="AB89">0.001*SUM(SUMIFS(annual_details_by_tech!X$2:X$1295, annual_details_by_tech!$A$2:$A$1295, {"HECO","PPA"}, annual_details_by_tech!$B$2:$B$1295, "renewable_output"))</f>
        <v>5987.9978270390257</v>
      </c>
      <c r="AC89" s="32" cm="1">
        <f t="array" ref="AC89">0.001*SUM(SUMIFS(annual_details_by_tech!Y$2:Y$1295, annual_details_by_tech!$A$2:$A$1295, {"HECO","PPA"}, annual_details_by_tech!$B$2:$B$1295, "renewable_output"))</f>
        <v>6069.4700031192351</v>
      </c>
      <c r="AD89" s="32" cm="1">
        <f t="array" ref="AD89">0.001*SUM(SUMIFS(annual_details_by_tech!Z$2:Z$1295, annual_details_by_tech!$A$2:$A$1295, {"HECO","PPA"}, annual_details_by_tech!$B$2:$B$1295, "renewable_output"))</f>
        <v>6123.081196234768</v>
      </c>
      <c r="AE89" s="32" cm="1">
        <f t="array" ref="AE89">0.001*SUM(SUMIFS(annual_details_by_tech!AA$2:AA$1295, annual_details_by_tech!$A$2:$A$1295, {"HECO","PPA"}, annual_details_by_tech!$B$2:$B$1295, "renewable_output"))</f>
        <v>6461.3540538440502</v>
      </c>
      <c r="AF89" s="32" cm="1">
        <f t="array" ref="AF89">0.001*SUM(SUMIFS(annual_details_by_tech!AB$2:AB$1295, annual_details_by_tech!$A$2:$A$1295, {"HECO","PPA"}, annual_details_by_tech!$B$2:$B$1295, "renewable_output"))</f>
        <v>6805.5024312362129</v>
      </c>
      <c r="AG89" s="32" cm="1">
        <f t="array" ref="AG89">0.001*SUM(SUMIFS(annual_details_by_tech!AC$2:AC$1295, annual_details_by_tech!$A$2:$A$1295, {"HECO","PPA"}, annual_details_by_tech!$B$2:$B$1295, "renewable_output"))</f>
        <v>7086.1261015883256</v>
      </c>
      <c r="AH89" s="32" cm="1">
        <f t="array" ref="AH89">0.001*SUM(SUMIFS(annual_details_by_tech!AD$2:AD$1295, annual_details_by_tech!$A$2:$A$1295, {"HECO","PPA"}, annual_details_by_tech!$B$2:$B$1295, "renewable_output"))</f>
        <v>7364.6502011564571</v>
      </c>
      <c r="AI89" s="32" cm="1">
        <f t="array" ref="AI89">0.001*SUM(SUMIFS(annual_details_by_tech!AE$2:AE$1295, annual_details_by_tech!$A$2:$A$1295, {"HECO","PPA"}, annual_details_by_tech!$B$2:$B$1295, "renewable_output"))</f>
        <v>8466.9840567877618</v>
      </c>
    </row>
    <row r="90" spans="6:35" x14ac:dyDescent="0.2">
      <c r="F90" s="17" t="s">
        <v>20</v>
      </c>
      <c r="G90" s="29"/>
      <c r="H90" s="29"/>
      <c r="I90" s="32"/>
      <c r="J90" s="32">
        <f>0.001*(SUMIFS(annual_details_by_tech!F$2:F$1295, annual_details_by_tech!$A$2:$A$1295, "distributed", annual_details_by_tech!$B$2:$B$1295, "total_output")-SUMIFS(annual_details_by_tech!F$2:F$1295, annual_details_by_tech!$A$2:$A$1295, "distributed", annual_details_by_tech!$B$2:$B$1295, "storage_load"))</f>
        <v>1161.2278573508991</v>
      </c>
      <c r="K90" s="32">
        <f>0.001*(SUMIFS(annual_details_by_tech!G$2:G$1295, annual_details_by_tech!$A$2:$A$1295, "distributed", annual_details_by_tech!$B$2:$B$1295, "total_output")-SUMIFS(annual_details_by_tech!G$2:G$1295, annual_details_by_tech!$A$2:$A$1295, "distributed", annual_details_by_tech!$B$2:$B$1295, "storage_load"))</f>
        <v>1209.5418876461597</v>
      </c>
      <c r="L90" s="32">
        <f>0.001*(SUMIFS(annual_details_by_tech!H$2:H$1295, annual_details_by_tech!$A$2:$A$1295, "distributed", annual_details_by_tech!$B$2:$B$1295, "total_output")-SUMIFS(annual_details_by_tech!H$2:H$1295, annual_details_by_tech!$A$2:$A$1295, "distributed", annual_details_by_tech!$B$2:$B$1295, "storage_load"))</f>
        <v>1248.1510949622248</v>
      </c>
      <c r="M90" s="32">
        <f>0.001*(SUMIFS(annual_details_by_tech!I$2:I$1295, annual_details_by_tech!$A$2:$A$1295, "distributed", annual_details_by_tech!$B$2:$B$1295, "total_output")-SUMIFS(annual_details_by_tech!I$2:I$1295, annual_details_by_tech!$A$2:$A$1295, "distributed", annual_details_by_tech!$B$2:$B$1295, "storage_load"))</f>
        <v>1284.7914865895493</v>
      </c>
      <c r="N90" s="32">
        <f>0.001*(SUMIFS(annual_details_by_tech!J$2:J$1295, annual_details_by_tech!$A$2:$A$1295, "distributed", annual_details_by_tech!$B$2:$B$1295, "total_output")-SUMIFS(annual_details_by_tech!J$2:J$1295, annual_details_by_tech!$A$2:$A$1295, "distributed", annual_details_by_tech!$B$2:$B$1295, "storage_load"))</f>
        <v>1327.1388615419366</v>
      </c>
      <c r="O90" s="32">
        <f>0.001*(SUMIFS(annual_details_by_tech!K$2:K$1295, annual_details_by_tech!$A$2:$A$1295, "distributed", annual_details_by_tech!$B$2:$B$1295, "total_output")-SUMIFS(annual_details_by_tech!K$2:K$1295, annual_details_by_tech!$A$2:$A$1295, "distributed", annual_details_by_tech!$B$2:$B$1295, "storage_load"))</f>
        <v>1366.4449236440435</v>
      </c>
      <c r="P90" s="32">
        <f>0.001*(SUMIFS(annual_details_by_tech!L$2:L$1295, annual_details_by_tech!$A$2:$A$1295, "distributed", annual_details_by_tech!$B$2:$B$1295, "total_output")-SUMIFS(annual_details_by_tech!L$2:L$1295, annual_details_by_tech!$A$2:$A$1295, "distributed", annual_details_by_tech!$B$2:$B$1295, "storage_load"))</f>
        <v>1409.7611972974482</v>
      </c>
      <c r="Q90" s="32">
        <f>0.001*(SUMIFS(annual_details_by_tech!M$2:M$1295, annual_details_by_tech!$A$2:$A$1295, "distributed", annual_details_by_tech!$B$2:$B$1295, "total_output")-SUMIFS(annual_details_by_tech!M$2:M$1295, annual_details_by_tech!$A$2:$A$1295, "distributed", annual_details_by_tech!$B$2:$B$1295, "storage_load"))</f>
        <v>1420.0936845010033</v>
      </c>
      <c r="R90" s="32">
        <f>0.001*(SUMIFS(annual_details_by_tech!N$2:N$1295, annual_details_by_tech!$A$2:$A$1295, "distributed", annual_details_by_tech!$B$2:$B$1295, "total_output")-SUMIFS(annual_details_by_tech!N$2:N$1295, annual_details_by_tech!$A$2:$A$1295, "distributed", annual_details_by_tech!$B$2:$B$1295, "storage_load"))</f>
        <v>1386.4708469776101</v>
      </c>
      <c r="S90" s="32">
        <f>0.001*(SUMIFS(annual_details_by_tech!O$2:O$1295, annual_details_by_tech!$A$2:$A$1295, "distributed", annual_details_by_tech!$B$2:$B$1295, "total_output")-SUMIFS(annual_details_by_tech!O$2:O$1295, annual_details_by_tech!$A$2:$A$1295, "distributed", annual_details_by_tech!$B$2:$B$1295, "storage_load"))</f>
        <v>1301.5671327522102</v>
      </c>
      <c r="T90" s="32">
        <f>0.001*(SUMIFS(annual_details_by_tech!P$2:P$1295, annual_details_by_tech!$A$2:$A$1295, "distributed", annual_details_by_tech!$B$2:$B$1295, "total_output")-SUMIFS(annual_details_by_tech!P$2:P$1295, annual_details_by_tech!$A$2:$A$1295, "distributed", annual_details_by_tech!$B$2:$B$1295, "storage_load"))</f>
        <v>1334.7901525569671</v>
      </c>
      <c r="U90" s="32">
        <f>0.001*(SUMIFS(annual_details_by_tech!Q$2:Q$1295, annual_details_by_tech!$A$2:$A$1295, "distributed", annual_details_by_tech!$B$2:$B$1295, "total_output")-SUMIFS(annual_details_by_tech!Q$2:Q$1295, annual_details_by_tech!$A$2:$A$1295, "distributed", annual_details_by_tech!$B$2:$B$1295, "storage_load"))</f>
        <v>1378.1724120124441</v>
      </c>
      <c r="V90" s="32">
        <f>0.001*(SUMIFS(annual_details_by_tech!R$2:R$1295, annual_details_by_tech!$A$2:$A$1295, "distributed", annual_details_by_tech!$B$2:$B$1295, "total_output")-SUMIFS(annual_details_by_tech!R$2:R$1295, annual_details_by_tech!$A$2:$A$1295, "distributed", annual_details_by_tech!$B$2:$B$1295, "storage_load"))</f>
        <v>1431.0084698181327</v>
      </c>
      <c r="W90" s="32">
        <f>0.001*(SUMIFS(annual_details_by_tech!S$2:S$1295, annual_details_by_tech!$A$2:$A$1295, "distributed", annual_details_by_tech!$B$2:$B$1295, "total_output")-SUMIFS(annual_details_by_tech!S$2:S$1295, annual_details_by_tech!$A$2:$A$1295, "distributed", annual_details_by_tech!$B$2:$B$1295, "storage_load"))</f>
        <v>1475.8780380919654</v>
      </c>
      <c r="X90" s="32">
        <f>0.001*(SUMIFS(annual_details_by_tech!T$2:T$1295, annual_details_by_tech!$A$2:$A$1295, "distributed", annual_details_by_tech!$B$2:$B$1295, "total_output")-SUMIFS(annual_details_by_tech!T$2:T$1295, annual_details_by_tech!$A$2:$A$1295, "distributed", annual_details_by_tech!$B$2:$B$1295, "storage_load"))</f>
        <v>1526.5386582303861</v>
      </c>
      <c r="Y90" s="32">
        <f>0.001*(SUMIFS(annual_details_by_tech!U$2:U$1295, annual_details_by_tech!$A$2:$A$1295, "distributed", annual_details_by_tech!$B$2:$B$1295, "total_output")-SUMIFS(annual_details_by_tech!U$2:U$1295, annual_details_by_tech!$A$2:$A$1295, "distributed", annual_details_by_tech!$B$2:$B$1295, "storage_load"))</f>
        <v>1581.4924019745652</v>
      </c>
      <c r="Z90" s="32">
        <f>0.001*(SUMIFS(annual_details_by_tech!V$2:V$1295, annual_details_by_tech!$A$2:$A$1295, "distributed", annual_details_by_tech!$B$2:$B$1295, "total_output")-SUMIFS(annual_details_by_tech!V$2:V$1295, annual_details_by_tech!$A$2:$A$1295, "distributed", annual_details_by_tech!$B$2:$B$1295, "storage_load"))</f>
        <v>1595.2135135527944</v>
      </c>
      <c r="AA90" s="32">
        <f>0.001*(SUMIFS(annual_details_by_tech!W$2:W$1295, annual_details_by_tech!$A$2:$A$1295, "distributed", annual_details_by_tech!$B$2:$B$1295, "total_output")-SUMIFS(annual_details_by_tech!W$2:W$1295, annual_details_by_tech!$A$2:$A$1295, "distributed", annual_details_by_tech!$B$2:$B$1295, "storage_load"))</f>
        <v>1688.92606455742</v>
      </c>
      <c r="AB90" s="32">
        <f>0.001*(SUMIFS(annual_details_by_tech!X$2:X$1295, annual_details_by_tech!$A$2:$A$1295, "distributed", annual_details_by_tech!$B$2:$B$1295, "total_output")-SUMIFS(annual_details_by_tech!X$2:X$1295, annual_details_by_tech!$A$2:$A$1295, "distributed", annual_details_by_tech!$B$2:$B$1295, "storage_load"))</f>
        <v>1706.0847018443624</v>
      </c>
      <c r="AC90" s="32">
        <f>0.001*(SUMIFS(annual_details_by_tech!Y$2:Y$1295, annual_details_by_tech!$A$2:$A$1295, "distributed", annual_details_by_tech!$B$2:$B$1295, "total_output")-SUMIFS(annual_details_by_tech!Y$2:Y$1295, annual_details_by_tech!$A$2:$A$1295, "distributed", annual_details_by_tech!$B$2:$B$1295, "storage_load"))</f>
        <v>1727.8196258526664</v>
      </c>
      <c r="AD90" s="32">
        <f>0.001*(SUMIFS(annual_details_by_tech!Z$2:Z$1295, annual_details_by_tech!$A$2:$A$1295, "distributed", annual_details_by_tech!$B$2:$B$1295, "total_output")-SUMIFS(annual_details_by_tech!Z$2:Z$1295, annual_details_by_tech!$A$2:$A$1295, "distributed", annual_details_by_tech!$B$2:$B$1295, "storage_load"))</f>
        <v>1784.266030498801</v>
      </c>
      <c r="AE90" s="32">
        <f>0.001*(SUMIFS(annual_details_by_tech!AA$2:AA$1295, annual_details_by_tech!$A$2:$A$1295, "distributed", annual_details_by_tech!$B$2:$B$1295, "total_output")-SUMIFS(annual_details_by_tech!AA$2:AA$1295, annual_details_by_tech!$A$2:$A$1295, "distributed", annual_details_by_tech!$B$2:$B$1295, "storage_load"))</f>
        <v>1734.3478909607329</v>
      </c>
      <c r="AF90" s="32">
        <f>0.001*(SUMIFS(annual_details_by_tech!AB$2:AB$1295, annual_details_by_tech!$A$2:$A$1295, "distributed", annual_details_by_tech!$B$2:$B$1295, "total_output")-SUMIFS(annual_details_by_tech!AB$2:AB$1295, annual_details_by_tech!$A$2:$A$1295, "distributed", annual_details_by_tech!$B$2:$B$1295, "storage_load"))</f>
        <v>1676.4329182965882</v>
      </c>
      <c r="AG90" s="32">
        <f>0.001*(SUMIFS(annual_details_by_tech!AC$2:AC$1295, annual_details_by_tech!$A$2:$A$1295, "distributed", annual_details_by_tech!$B$2:$B$1295, "total_output")-SUMIFS(annual_details_by_tech!AC$2:AC$1295, annual_details_by_tech!$A$2:$A$1295, "distributed", annual_details_by_tech!$B$2:$B$1295, "storage_load"))</f>
        <v>1629.8174587800563</v>
      </c>
      <c r="AH90" s="32">
        <f>0.001*(SUMIFS(annual_details_by_tech!AD$2:AD$1295, annual_details_by_tech!$A$2:$A$1295, "distributed", annual_details_by_tech!$B$2:$B$1295, "total_output")-SUMIFS(annual_details_by_tech!AD$2:AD$1295, annual_details_by_tech!$A$2:$A$1295, "distributed", annual_details_by_tech!$B$2:$B$1295, "storage_load"))</f>
        <v>1592.2693950570913</v>
      </c>
      <c r="AI90" s="32">
        <f>0.001*(SUMIFS(annual_details_by_tech!AE$2:AE$1295, annual_details_by_tech!$A$2:$A$1295, "distributed", annual_details_by_tech!$B$2:$B$1295, "total_output")-SUMIFS(annual_details_by_tech!AE$2:AE$1295, annual_details_by_tech!$A$2:$A$1295, "distributed", annual_details_by_tech!$B$2:$B$1295, "storage_load"))</f>
        <v>1671.4505913790408</v>
      </c>
    </row>
    <row r="91" spans="6:35" x14ac:dyDescent="0.2">
      <c r="F91" s="17" t="s">
        <v>21</v>
      </c>
      <c r="G91" s="29"/>
      <c r="H91" s="29"/>
      <c r="I91" s="32"/>
      <c r="J91" s="32">
        <f>SUMIFS(annual_details_by_tech!F$2:F$1295, annual_details_by_tech!$A$2:$A$1295, "distributed", annual_details_by_tech!$B$2:$B$1295, "capacity_in_place")</f>
        <v>712.0969999999985</v>
      </c>
      <c r="K91" s="32">
        <f>SUMIFS(annual_details_by_tech!G$2:G$1295, annual_details_by_tech!$A$2:$A$1295, "distributed", annual_details_by_tech!$B$2:$B$1295, "capacity_in_place")</f>
        <v>754.57499999999823</v>
      </c>
      <c r="L91" s="32">
        <f>SUMIFS(annual_details_by_tech!H$2:H$1295, annual_details_by_tech!$A$2:$A$1295, "distributed", annual_details_by_tech!$B$2:$B$1295, "capacity_in_place")</f>
        <v>787.10299999999813</v>
      </c>
      <c r="M91" s="32">
        <f>SUMIFS(annual_details_by_tech!I$2:I$1295, annual_details_by_tech!$A$2:$A$1295, "distributed", annual_details_by_tech!$B$2:$B$1295, "capacity_in_place")</f>
        <v>809.40599999999802</v>
      </c>
      <c r="N91" s="32">
        <f>SUMIFS(annual_details_by_tech!J$2:J$1295, annual_details_by_tech!$A$2:$A$1295, "distributed", annual_details_by_tech!$B$2:$B$1295, "capacity_in_place")</f>
        <v>836.22499999999798</v>
      </c>
      <c r="O91" s="32">
        <f>SUMIFS(annual_details_by_tech!K$2:K$1295, annual_details_by_tech!$A$2:$A$1295, "distributed", annual_details_by_tech!$B$2:$B$1295, "capacity_in_place")</f>
        <v>865.0889999999979</v>
      </c>
      <c r="P91" s="32">
        <f>SUMIFS(annual_details_by_tech!L$2:L$1295, annual_details_by_tech!$A$2:$A$1295, "distributed", annual_details_by_tech!$B$2:$B$1295, "capacity_in_place")</f>
        <v>896.300999999998</v>
      </c>
      <c r="Q91" s="32">
        <f>SUMIFS(annual_details_by_tech!M$2:M$1295, annual_details_by_tech!$A$2:$A$1295, "distributed", annual_details_by_tech!$B$2:$B$1295, "capacity_in_place")</f>
        <v>929.6559999999979</v>
      </c>
      <c r="R91" s="32">
        <f>SUMIFS(annual_details_by_tech!N$2:N$1295, annual_details_by_tech!$A$2:$A$1295, "distributed", annual_details_by_tech!$B$2:$B$1295, "capacity_in_place")</f>
        <v>964.7619999999979</v>
      </c>
      <c r="S91" s="32">
        <f>SUMIFS(annual_details_by_tech!O$2:O$1295, annual_details_by_tech!$A$2:$A$1295, "distributed", annual_details_by_tech!$B$2:$B$1295, "capacity_in_place")</f>
        <v>1001.7709999999978</v>
      </c>
      <c r="T91" s="32">
        <f>SUMIFS(annual_details_by_tech!P$2:P$1295, annual_details_by_tech!$A$2:$A$1295, "distributed", annual_details_by_tech!$B$2:$B$1295, "capacity_in_place")</f>
        <v>1040.2059999999979</v>
      </c>
      <c r="U91" s="32">
        <f>SUMIFS(annual_details_by_tech!Q$2:Q$1295, annual_details_by_tech!$A$2:$A$1295, "distributed", annual_details_by_tech!$B$2:$B$1295, "capacity_in_place")</f>
        <v>1079.880999999998</v>
      </c>
      <c r="V91" s="32">
        <f>SUMIFS(annual_details_by_tech!R$2:R$1295, annual_details_by_tech!$A$2:$A$1295, "distributed", annual_details_by_tech!$B$2:$B$1295, "capacity_in_place")</f>
        <v>1120.8379999999979</v>
      </c>
      <c r="W91" s="32">
        <f>SUMIFS(annual_details_by_tech!S$2:S$1295, annual_details_by_tech!$A$2:$A$1295, "distributed", annual_details_by_tech!$B$2:$B$1295, "capacity_in_place")</f>
        <v>1162.2639999999976</v>
      </c>
      <c r="X91" s="32">
        <f>SUMIFS(annual_details_by_tech!T$2:T$1295, annual_details_by_tech!$A$2:$A$1295, "distributed", annual_details_by_tech!$B$2:$B$1295, "capacity_in_place")</f>
        <v>1204.5589999999977</v>
      </c>
      <c r="Y91" s="32">
        <f>SUMIFS(annual_details_by_tech!U$2:U$1295, annual_details_by_tech!$A$2:$A$1295, "distributed", annual_details_by_tech!$B$2:$B$1295, "capacity_in_place")</f>
        <v>1247.2679999999975</v>
      </c>
      <c r="Z91" s="32">
        <f>SUMIFS(annual_details_by_tech!V$2:V$1295, annual_details_by_tech!$A$2:$A$1295, "distributed", annual_details_by_tech!$B$2:$B$1295, "capacity_in_place")</f>
        <v>1289.6089999999974</v>
      </c>
      <c r="AA91" s="32">
        <f>SUMIFS(annual_details_by_tech!W$2:W$1295, annual_details_by_tech!$A$2:$A$1295, "distributed", annual_details_by_tech!$B$2:$B$1295, "capacity_in_place")</f>
        <v>1332.4719999999973</v>
      </c>
      <c r="AB91" s="32">
        <f>SUMIFS(annual_details_by_tech!X$2:X$1295, annual_details_by_tech!$A$2:$A$1295, "distributed", annual_details_by_tech!$B$2:$B$1295, "capacity_in_place")</f>
        <v>1375.259999999997</v>
      </c>
      <c r="AC91" s="32">
        <f>SUMIFS(annual_details_by_tech!Y$2:Y$1295, annual_details_by_tech!$A$2:$A$1295, "distributed", annual_details_by_tech!$B$2:$B$1295, "capacity_in_place")</f>
        <v>1418.1879999999971</v>
      </c>
      <c r="AD91" s="32">
        <f>SUMIFS(annual_details_by_tech!Z$2:Z$1295, annual_details_by_tech!$A$2:$A$1295, "distributed", annual_details_by_tech!$B$2:$B$1295, "capacity_in_place")</f>
        <v>1461.3239999999971</v>
      </c>
      <c r="AE91" s="32">
        <f>SUMIFS(annual_details_by_tech!AA$2:AA$1295, annual_details_by_tech!$A$2:$A$1295, "distributed", annual_details_by_tech!$B$2:$B$1295, "capacity_in_place")</f>
        <v>1504.7199999999971</v>
      </c>
      <c r="AF91" s="32">
        <f>SUMIFS(annual_details_by_tech!AB$2:AB$1295, annual_details_by_tech!$A$2:$A$1295, "distributed", annual_details_by_tech!$B$2:$B$1295, "capacity_in_place")</f>
        <v>1548.1609999999971</v>
      </c>
      <c r="AG91" s="32">
        <f>SUMIFS(annual_details_by_tech!AC$2:AC$1295, annual_details_by_tech!$A$2:$A$1295, "distributed", annual_details_by_tech!$B$2:$B$1295, "capacity_in_place")</f>
        <v>1592.4709999999964</v>
      </c>
      <c r="AH91" s="32">
        <f>SUMIFS(annual_details_by_tech!AD$2:AD$1295, annual_details_by_tech!$A$2:$A$1295, "distributed", annual_details_by_tech!$B$2:$B$1295, "capacity_in_place")</f>
        <v>1637.2269999999953</v>
      </c>
      <c r="AI91" s="32">
        <f>SUMIFS(annual_details_by_tech!AE$2:AE$1295, annual_details_by_tech!$A$2:$A$1295, "distributed", annual_details_by_tech!$B$2:$B$1295, "capacity_in_place")</f>
        <v>1682.7429999999958</v>
      </c>
    </row>
    <row r="92" spans="6:35" x14ac:dyDescent="0.2">
      <c r="F92" s="17" t="s">
        <v>99</v>
      </c>
      <c r="G92" s="29"/>
      <c r="H92" s="29"/>
      <c r="I92" s="32"/>
      <c r="J92" s="32">
        <f>0.001*SUMIFS(annual_details_by_tech!F$2:F$1295, annual_details_by_tech!$A$2:$A$1295, "system", annual_details_by_tech!$B$2:$B$1295, "ev_load")</f>
        <v>24.646045539869903</v>
      </c>
      <c r="K92" s="32">
        <f>0.001*SUMIFS(annual_details_by_tech!G$2:G$1295, annual_details_by_tech!$A$2:$A$1295, "system", annual_details_by_tech!$B$2:$B$1295, "ev_load")</f>
        <v>29.991353282186502</v>
      </c>
      <c r="L92" s="32">
        <f>0.001*SUMIFS(annual_details_by_tech!H$2:H$1295, annual_details_by_tech!$A$2:$A$1295, "system", annual_details_by_tech!$B$2:$B$1295, "ev_load")</f>
        <v>36.433744463208001</v>
      </c>
      <c r="M92" s="32">
        <f>0.001*SUMIFS(annual_details_by_tech!I$2:I$1295, annual_details_by_tech!$A$2:$A$1295, "system", annual_details_by_tech!$B$2:$B$1295, "ev_load")</f>
        <v>44.094823512284798</v>
      </c>
      <c r="N92" s="32">
        <f>0.001*SUMIFS(annual_details_by_tech!J$2:J$1295, annual_details_by_tech!$A$2:$A$1295, "system", annual_details_by_tech!$B$2:$B$1295, "ev_load")</f>
        <v>53.151709924340302</v>
      </c>
      <c r="O92" s="32">
        <f>0.001*SUMIFS(annual_details_by_tech!K$2:K$1295, annual_details_by_tech!$A$2:$A$1295, "system", annual_details_by_tech!$B$2:$B$1295, "ev_load")</f>
        <v>63.752443874236207</v>
      </c>
      <c r="P92" s="32">
        <f>0.001*SUMIFS(annual_details_by_tech!L$2:L$1295, annual_details_by_tech!$A$2:$A$1295, "system", annual_details_by_tech!$B$2:$B$1295, "ev_load")</f>
        <v>76.018629791322596</v>
      </c>
      <c r="Q92" s="32">
        <f>0.001*SUMIFS(annual_details_by_tech!M$2:M$1295, annual_details_by_tech!$A$2:$A$1295, "system", annual_details_by_tech!$B$2:$B$1295, "ev_load")</f>
        <v>90.108882148665515</v>
      </c>
      <c r="R92" s="32">
        <f>0.001*SUMIFS(annual_details_by_tech!N$2:N$1295, annual_details_by_tech!$A$2:$A$1295, "system", annual_details_by_tech!$B$2:$B$1295, "ev_load")</f>
        <v>106.21618188849401</v>
      </c>
      <c r="S92" s="32">
        <f>0.001*SUMIFS(annual_details_by_tech!O$2:O$1295, annual_details_by_tech!$A$2:$A$1295, "system", annual_details_by_tech!$B$2:$B$1295, "ev_load")</f>
        <v>124.49385633477399</v>
      </c>
      <c r="T92" s="32">
        <f>0.001*SUMIFS(annual_details_by_tech!P$2:P$1295, annual_details_by_tech!$A$2:$A$1295, "system", annual_details_by_tech!$B$2:$B$1295, "ev_load")</f>
        <v>145.08201493871101</v>
      </c>
      <c r="U92" s="32">
        <f>0.001*SUMIFS(annual_details_by_tech!Q$2:Q$1295, annual_details_by_tech!$A$2:$A$1295, "system", annual_details_by_tech!$B$2:$B$1295, "ev_load")</f>
        <v>168.126054300616</v>
      </c>
      <c r="V92" s="32">
        <f>0.001*SUMIFS(annual_details_by_tech!R$2:R$1295, annual_details_by_tech!$A$2:$A$1295, "system", annual_details_by_tech!$B$2:$B$1295, "ev_load")</f>
        <v>193.77665816990302</v>
      </c>
      <c r="W92" s="32">
        <f>0.001*SUMIFS(annual_details_by_tech!S$2:S$1295, annual_details_by_tech!$A$2:$A$1295, "system", annual_details_by_tech!$B$2:$B$1295, "ev_load")</f>
        <v>222.19508459418702</v>
      </c>
      <c r="X92" s="32">
        <f>0.001*SUMIFS(annual_details_by_tech!T$2:T$1295, annual_details_by_tech!$A$2:$A$1295, "system", annual_details_by_tech!$B$2:$B$1295, "ev_load")</f>
        <v>253.52673017378001</v>
      </c>
      <c r="Y92" s="32">
        <f>0.001*SUMIFS(annual_details_by_tech!U$2:U$1295, annual_details_by_tech!$A$2:$A$1295, "system", annual_details_by_tech!$B$2:$B$1295, "ev_load")</f>
        <v>287.95664512725699</v>
      </c>
      <c r="Z92" s="32">
        <f>0.001*SUMIFS(annual_details_by_tech!V$2:V$1295, annual_details_by_tech!$A$2:$A$1295, "system", annual_details_by_tech!$B$2:$B$1295, "ev_load")</f>
        <v>321.54854694803601</v>
      </c>
      <c r="AA92" s="32">
        <f>0.001*SUMIFS(annual_details_by_tech!W$2:W$1295, annual_details_by_tech!$A$2:$A$1295, "system", annual_details_by_tech!$B$2:$B$1295, "ev_load")</f>
        <v>360.45403361651904</v>
      </c>
      <c r="AB92" s="32">
        <f>0.001*SUMIFS(annual_details_by_tech!X$2:X$1295, annual_details_by_tech!$A$2:$A$1295, "system", annual_details_by_tech!$B$2:$B$1295, "ev_load")</f>
        <v>406.58705310769898</v>
      </c>
      <c r="AC92" s="32">
        <f>0.001*SUMIFS(annual_details_by_tech!Y$2:Y$1295, annual_details_by_tech!$A$2:$A$1295, "system", annual_details_by_tech!$B$2:$B$1295, "ev_load")</f>
        <v>460.66930127402503</v>
      </c>
      <c r="AD92" s="32">
        <f>0.001*SUMIFS(annual_details_by_tech!Z$2:Z$1295, annual_details_by_tech!$A$2:$A$1295, "system", annual_details_by_tech!$B$2:$B$1295, "ev_load")</f>
        <v>523.47270188441905</v>
      </c>
      <c r="AE92" s="32">
        <f>0.001*SUMIFS(annual_details_by_tech!AA$2:AA$1295, annual_details_by_tech!$A$2:$A$1295, "system", annual_details_by_tech!$B$2:$B$1295, "ev_load")</f>
        <v>597.07246096148799</v>
      </c>
      <c r="AF92" s="32">
        <f>0.001*SUMIFS(annual_details_by_tech!AB$2:AB$1295, annual_details_by_tech!$A$2:$A$1295, "system", annual_details_by_tech!$B$2:$B$1295, "ev_load")</f>
        <v>672.73420818841294</v>
      </c>
      <c r="AG92" s="32">
        <f>0.001*SUMIFS(annual_details_by_tech!AC$2:AC$1295, annual_details_by_tech!$A$2:$A$1295, "system", annual_details_by_tech!$B$2:$B$1295, "ev_load")</f>
        <v>751.34354103981104</v>
      </c>
      <c r="AH92" s="32">
        <f>0.001*SUMIFS(annual_details_by_tech!AD$2:AD$1295, annual_details_by_tech!$A$2:$A$1295, "system", annual_details_by_tech!$B$2:$B$1295, "ev_load")</f>
        <v>835.16600290596796</v>
      </c>
      <c r="AI92" s="32">
        <f>0.001*SUMIFS(annual_details_by_tech!AE$2:AE$1295, annual_details_by_tech!$A$2:$A$1295, "system", annual_details_by_tech!$B$2:$B$1295, "ev_load")</f>
        <v>925.89348149958903</v>
      </c>
    </row>
    <row r="93" spans="6:35" x14ac:dyDescent="0.2">
      <c r="F93" s="17" t="s">
        <v>105</v>
      </c>
      <c r="G93" s="29"/>
      <c r="H93" s="29"/>
      <c r="I93" s="32"/>
      <c r="J93" s="32">
        <f>0.001*(SUMIFS(annual_details_by_tech!F$2:F$1295, annual_details_by_tech!$B$2:$B$1295, "storage_load")+SUMIFS(annual_details_by_tech!F$2:F$1295, annual_details_by_tech!$B$2:$B$1295, "storage_net_load")-SUMIFS(annual_details_by_tech!F$2:F$1295, annual_details_by_tech!$A$2:$A$1295, "distributed", annual_details_by_tech!$B$2:$B$1295, "storage_load"))</f>
        <v>0</v>
      </c>
      <c r="K93" s="32">
        <f>0.001*(SUMIFS(annual_details_by_tech!G$2:G$1295, annual_details_by_tech!$B$2:$B$1295, "storage_load")+SUMIFS(annual_details_by_tech!G$2:G$1295, annual_details_by_tech!$B$2:$B$1295, "storage_net_load")-SUMIFS(annual_details_by_tech!G$2:G$1295, annual_details_by_tech!$A$2:$A$1295, "distributed", annual_details_by_tech!$B$2:$B$1295, "storage_load"))</f>
        <v>2.1452703274100569</v>
      </c>
      <c r="L93" s="32">
        <f>0.001*(SUMIFS(annual_details_by_tech!H$2:H$1295, annual_details_by_tech!$B$2:$B$1295, "storage_load")+SUMIFS(annual_details_by_tech!H$2:H$1295, annual_details_by_tech!$B$2:$B$1295, "storage_net_load")-SUMIFS(annual_details_by_tech!H$2:H$1295, annual_details_by_tech!$A$2:$A$1295, "distributed", annual_details_by_tech!$B$2:$B$1295, "storage_load"))</f>
        <v>23.439948818693491</v>
      </c>
      <c r="M93" s="32">
        <f>0.001*(SUMIFS(annual_details_by_tech!I$2:I$1295, annual_details_by_tech!$B$2:$B$1295, "storage_load")+SUMIFS(annual_details_by_tech!I$2:I$1295, annual_details_by_tech!$B$2:$B$1295, "storage_net_load")-SUMIFS(annual_details_by_tech!I$2:I$1295, annual_details_by_tech!$A$2:$A$1295, "distributed", annual_details_by_tech!$B$2:$B$1295, "storage_load"))</f>
        <v>42.140719950933622</v>
      </c>
      <c r="N93" s="32">
        <f>0.001*(SUMIFS(annual_details_by_tech!J$2:J$1295, annual_details_by_tech!$B$2:$B$1295, "storage_load")+SUMIFS(annual_details_by_tech!J$2:J$1295, annual_details_by_tech!$B$2:$B$1295, "storage_net_load")-SUMIFS(annual_details_by_tech!J$2:J$1295, annual_details_by_tech!$A$2:$A$1295, "distributed", annual_details_by_tech!$B$2:$B$1295, "storage_load"))</f>
        <v>58.298525145749878</v>
      </c>
      <c r="O93" s="32">
        <f>0.001*(SUMIFS(annual_details_by_tech!K$2:K$1295, annual_details_by_tech!$B$2:$B$1295, "storage_load")+SUMIFS(annual_details_by_tech!K$2:K$1295, annual_details_by_tech!$B$2:$B$1295, "storage_net_load")-SUMIFS(annual_details_by_tech!K$2:K$1295, annual_details_by_tech!$A$2:$A$1295, "distributed", annual_details_by_tech!$B$2:$B$1295, "storage_load"))</f>
        <v>73.06416148323305</v>
      </c>
      <c r="P93" s="32">
        <f>0.001*(SUMIFS(annual_details_by_tech!L$2:L$1295, annual_details_by_tech!$B$2:$B$1295, "storage_load")+SUMIFS(annual_details_by_tech!L$2:L$1295, annual_details_by_tech!$B$2:$B$1295, "storage_net_load")-SUMIFS(annual_details_by_tech!L$2:L$1295, annual_details_by_tech!$A$2:$A$1295, "distributed", annual_details_by_tech!$B$2:$B$1295, "storage_load"))</f>
        <v>80.217954779715043</v>
      </c>
      <c r="Q93" s="32">
        <f>0.001*(SUMIFS(annual_details_by_tech!M$2:M$1295, annual_details_by_tech!$B$2:$B$1295, "storage_load")+SUMIFS(annual_details_by_tech!M$2:M$1295, annual_details_by_tech!$B$2:$B$1295, "storage_net_load")-SUMIFS(annual_details_by_tech!M$2:M$1295, annual_details_by_tech!$A$2:$A$1295, "distributed", annual_details_by_tech!$B$2:$B$1295, "storage_load"))</f>
        <v>105.12465364193163</v>
      </c>
      <c r="R93" s="32">
        <f>0.001*(SUMIFS(annual_details_by_tech!N$2:N$1295, annual_details_by_tech!$B$2:$B$1295, "storage_load")+SUMIFS(annual_details_by_tech!N$2:N$1295, annual_details_by_tech!$B$2:$B$1295, "storage_net_load")-SUMIFS(annual_details_by_tech!N$2:N$1295, annual_details_by_tech!$A$2:$A$1295, "distributed", annual_details_by_tech!$B$2:$B$1295, "storage_load"))</f>
        <v>120.45938022559248</v>
      </c>
      <c r="S93" s="32">
        <f>0.001*(SUMIFS(annual_details_by_tech!O$2:O$1295, annual_details_by_tech!$B$2:$B$1295, "storage_load")+SUMIFS(annual_details_by_tech!O$2:O$1295, annual_details_by_tech!$B$2:$B$1295, "storage_net_load")-SUMIFS(annual_details_by_tech!O$2:O$1295, annual_details_by_tech!$A$2:$A$1295, "distributed", annual_details_by_tech!$B$2:$B$1295, "storage_load"))</f>
        <v>135.23395081407634</v>
      </c>
      <c r="T93" s="32">
        <f>0.001*(SUMIFS(annual_details_by_tech!P$2:P$1295, annual_details_by_tech!$B$2:$B$1295, "storage_load")+SUMIFS(annual_details_by_tech!P$2:P$1295, annual_details_by_tech!$B$2:$B$1295, "storage_net_load")-SUMIFS(annual_details_by_tech!P$2:P$1295, annual_details_by_tech!$A$2:$A$1295, "distributed", annual_details_by_tech!$B$2:$B$1295, "storage_load"))</f>
        <v>147.82700336701276</v>
      </c>
      <c r="U93" s="32">
        <f>0.001*(SUMIFS(annual_details_by_tech!Q$2:Q$1295, annual_details_by_tech!$B$2:$B$1295, "storage_load")+SUMIFS(annual_details_by_tech!Q$2:Q$1295, annual_details_by_tech!$B$2:$B$1295, "storage_net_load")-SUMIFS(annual_details_by_tech!Q$2:Q$1295, annual_details_by_tech!$A$2:$A$1295, "distributed", annual_details_by_tech!$B$2:$B$1295, "storage_load"))</f>
        <v>152.11085357604892</v>
      </c>
      <c r="V93" s="32">
        <f>0.001*(SUMIFS(annual_details_by_tech!R$2:R$1295, annual_details_by_tech!$B$2:$B$1295, "storage_load")+SUMIFS(annual_details_by_tech!R$2:R$1295, annual_details_by_tech!$B$2:$B$1295, "storage_net_load")-SUMIFS(annual_details_by_tech!R$2:R$1295, annual_details_by_tech!$A$2:$A$1295, "distributed", annual_details_by_tech!$B$2:$B$1295, "storage_load"))</f>
        <v>153.77516419436316</v>
      </c>
      <c r="W93" s="32">
        <f>0.001*(SUMIFS(annual_details_by_tech!S$2:S$1295, annual_details_by_tech!$B$2:$B$1295, "storage_load")+SUMIFS(annual_details_by_tech!S$2:S$1295, annual_details_by_tech!$B$2:$B$1295, "storage_net_load")-SUMIFS(annual_details_by_tech!S$2:S$1295, annual_details_by_tech!$A$2:$A$1295, "distributed", annual_details_by_tech!$B$2:$B$1295, "storage_load"))</f>
        <v>156.01064860336109</v>
      </c>
      <c r="X93" s="32">
        <f>0.001*(SUMIFS(annual_details_by_tech!T$2:T$1295, annual_details_by_tech!$B$2:$B$1295, "storage_load")+SUMIFS(annual_details_by_tech!T$2:T$1295, annual_details_by_tech!$B$2:$B$1295, "storage_net_load")-SUMIFS(annual_details_by_tech!T$2:T$1295, annual_details_by_tech!$A$2:$A$1295, "distributed", annual_details_by_tech!$B$2:$B$1295, "storage_load"))</f>
        <v>161.93745423259838</v>
      </c>
      <c r="Y93" s="32">
        <f>0.001*(SUMIFS(annual_details_by_tech!U$2:U$1295, annual_details_by_tech!$B$2:$B$1295, "storage_load")+SUMIFS(annual_details_by_tech!U$2:U$1295, annual_details_by_tech!$B$2:$B$1295, "storage_net_load")-SUMIFS(annual_details_by_tech!U$2:U$1295, annual_details_by_tech!$A$2:$A$1295, "distributed", annual_details_by_tech!$B$2:$B$1295, "storage_load"))</f>
        <v>166.85459746761481</v>
      </c>
      <c r="Z93" s="32">
        <f>0.001*(SUMIFS(annual_details_by_tech!V$2:V$1295, annual_details_by_tech!$B$2:$B$1295, "storage_load")+SUMIFS(annual_details_by_tech!V$2:V$1295, annual_details_by_tech!$B$2:$B$1295, "storage_net_load")-SUMIFS(annual_details_by_tech!V$2:V$1295, annual_details_by_tech!$A$2:$A$1295, "distributed", annual_details_by_tech!$B$2:$B$1295, "storage_load"))</f>
        <v>168.08061435468321</v>
      </c>
      <c r="AA93" s="32">
        <f>0.001*(SUMIFS(annual_details_by_tech!W$2:W$1295, annual_details_by_tech!$B$2:$B$1295, "storage_load")+SUMIFS(annual_details_by_tech!W$2:W$1295, annual_details_by_tech!$B$2:$B$1295, "storage_net_load")-SUMIFS(annual_details_by_tech!W$2:W$1295, annual_details_by_tech!$A$2:$A$1295, "distributed", annual_details_by_tech!$B$2:$B$1295, "storage_load"))</f>
        <v>172.62077132113046</v>
      </c>
      <c r="AB93" s="32">
        <f>0.001*(SUMIFS(annual_details_by_tech!X$2:X$1295, annual_details_by_tech!$B$2:$B$1295, "storage_load")+SUMIFS(annual_details_by_tech!X$2:X$1295, annual_details_by_tech!$B$2:$B$1295, "storage_net_load")-SUMIFS(annual_details_by_tech!X$2:X$1295, annual_details_by_tech!$A$2:$A$1295, "distributed", annual_details_by_tech!$B$2:$B$1295, "storage_load"))</f>
        <v>176.59497447675511</v>
      </c>
      <c r="AC93" s="32">
        <f>0.001*(SUMIFS(annual_details_by_tech!Y$2:Y$1295, annual_details_by_tech!$B$2:$B$1295, "storage_load")+SUMIFS(annual_details_by_tech!Y$2:Y$1295, annual_details_by_tech!$B$2:$B$1295, "storage_net_load")-SUMIFS(annual_details_by_tech!Y$2:Y$1295, annual_details_by_tech!$A$2:$A$1295, "distributed", annual_details_by_tech!$B$2:$B$1295, "storage_load"))</f>
        <v>178.08778387069347</v>
      </c>
      <c r="AD93" s="32">
        <f>0.001*(SUMIFS(annual_details_by_tech!Z$2:Z$1295, annual_details_by_tech!$B$2:$B$1295, "storage_load")+SUMIFS(annual_details_by_tech!Z$2:Z$1295, annual_details_by_tech!$B$2:$B$1295, "storage_net_load")-SUMIFS(annual_details_by_tech!Z$2:Z$1295, annual_details_by_tech!$A$2:$A$1295, "distributed", annual_details_by_tech!$B$2:$B$1295, "storage_load"))</f>
        <v>183.71845231872067</v>
      </c>
      <c r="AE93" s="32">
        <f>0.001*(SUMIFS(annual_details_by_tech!AA$2:AA$1295, annual_details_by_tech!$B$2:$B$1295, "storage_load")+SUMIFS(annual_details_by_tech!AA$2:AA$1295, annual_details_by_tech!$B$2:$B$1295, "storage_net_load")-SUMIFS(annual_details_by_tech!AA$2:AA$1295, annual_details_by_tech!$A$2:$A$1295, "distributed", annual_details_by_tech!$B$2:$B$1295, "storage_load"))</f>
        <v>199.96505204462085</v>
      </c>
      <c r="AF93" s="32">
        <f>0.001*(SUMIFS(annual_details_by_tech!AB$2:AB$1295, annual_details_by_tech!$B$2:$B$1295, "storage_load")+SUMIFS(annual_details_by_tech!AB$2:AB$1295, annual_details_by_tech!$B$2:$B$1295, "storage_net_load")-SUMIFS(annual_details_by_tech!AB$2:AB$1295, annual_details_by_tech!$A$2:$A$1295, "distributed", annual_details_by_tech!$B$2:$B$1295, "storage_load"))</f>
        <v>209.37982891990055</v>
      </c>
      <c r="AG93" s="32">
        <f>0.001*(SUMIFS(annual_details_by_tech!AC$2:AC$1295, annual_details_by_tech!$B$2:$B$1295, "storage_load")+SUMIFS(annual_details_by_tech!AC$2:AC$1295, annual_details_by_tech!$B$2:$B$1295, "storage_net_load")-SUMIFS(annual_details_by_tech!AC$2:AC$1295, annual_details_by_tech!$A$2:$A$1295, "distributed", annual_details_by_tech!$B$2:$B$1295, "storage_load"))</f>
        <v>209.83114839484753</v>
      </c>
      <c r="AH93" s="32">
        <f>0.001*(SUMIFS(annual_details_by_tech!AD$2:AD$1295, annual_details_by_tech!$B$2:$B$1295, "storage_load")+SUMIFS(annual_details_by_tech!AD$2:AD$1295, annual_details_by_tech!$B$2:$B$1295, "storage_net_load")-SUMIFS(annual_details_by_tech!AD$2:AD$1295, annual_details_by_tech!$A$2:$A$1295, "distributed", annual_details_by_tech!$B$2:$B$1295, "storage_load"))</f>
        <v>183.55828379388819</v>
      </c>
      <c r="AI93" s="32">
        <f>0.001*(SUMIFS(annual_details_by_tech!AE$2:AE$1295, annual_details_by_tech!$B$2:$B$1295, "storage_load")+SUMIFS(annual_details_by_tech!AE$2:AE$1295, annual_details_by_tech!$B$2:$B$1295, "storage_net_load")-SUMIFS(annual_details_by_tech!AE$2:AE$1295, annual_details_by_tech!$A$2:$A$1295, "distributed", annual_details_by_tech!$B$2:$B$1295, "storage_load"))</f>
        <v>212.11441870763895</v>
      </c>
    </row>
    <row r="94" spans="6:35" x14ac:dyDescent="0.2">
      <c r="F94" s="17" t="s">
        <v>109</v>
      </c>
      <c r="G94" s="29"/>
      <c r="H94" s="29"/>
      <c r="I94" s="35"/>
      <c r="J94" s="35">
        <f>J$88/J$84</f>
        <v>0.5928731024227939</v>
      </c>
      <c r="K94" s="35">
        <f t="shared" ref="K94:AI94" si="27">K$88/K$84</f>
        <v>0.59322789006401144</v>
      </c>
      <c r="L94" s="35">
        <f t="shared" si="27"/>
        <v>0.56981586526254202</v>
      </c>
      <c r="M94" s="35">
        <f t="shared" si="27"/>
        <v>0.45732468546563443</v>
      </c>
      <c r="N94" s="35">
        <f t="shared" si="27"/>
        <v>0.41714576416448829</v>
      </c>
      <c r="O94" s="35">
        <f t="shared" si="27"/>
        <v>0.38562398443891421</v>
      </c>
      <c r="P94" s="35">
        <f t="shared" si="27"/>
        <v>0.32706989842918999</v>
      </c>
      <c r="Q94" s="35">
        <f t="shared" si="27"/>
        <v>0.27605247931626048</v>
      </c>
      <c r="R94" s="35">
        <f t="shared" si="27"/>
        <v>0.23197586401537018</v>
      </c>
      <c r="S94" s="35">
        <f t="shared" si="27"/>
        <v>0.20122221291892012</v>
      </c>
      <c r="T94" s="35">
        <f t="shared" si="27"/>
        <v>0.1434383087829163</v>
      </c>
      <c r="U94" s="35">
        <f t="shared" si="27"/>
        <v>0.13788438437733724</v>
      </c>
      <c r="V94" s="35">
        <f t="shared" si="27"/>
        <v>0.13324173534864586</v>
      </c>
      <c r="W94" s="35">
        <f t="shared" si="27"/>
        <v>0.13044531133132747</v>
      </c>
      <c r="X94" s="35">
        <f t="shared" si="27"/>
        <v>0.1259515902373004</v>
      </c>
      <c r="Y94" s="35">
        <f t="shared" si="27"/>
        <v>0.12236739139757931</v>
      </c>
      <c r="Z94" s="35">
        <f t="shared" si="27"/>
        <v>0.11963992425642868</v>
      </c>
      <c r="AA94" s="35">
        <f t="shared" si="27"/>
        <v>0.11719950000355497</v>
      </c>
      <c r="AB94" s="35">
        <f t="shared" si="27"/>
        <v>0.1158385587092374</v>
      </c>
      <c r="AC94" s="35">
        <f t="shared" si="27"/>
        <v>0.1152194477142361</v>
      </c>
      <c r="AD94" s="35">
        <f t="shared" si="27"/>
        <v>0.11421921109735766</v>
      </c>
      <c r="AE94" s="35">
        <f t="shared" si="27"/>
        <v>9.8592046410410694E-2</v>
      </c>
      <c r="AF94" s="35">
        <f t="shared" si="27"/>
        <v>8.5053867275344183E-2</v>
      </c>
      <c r="AG94" s="35">
        <f t="shared" si="27"/>
        <v>7.6190588061721021E-2</v>
      </c>
      <c r="AH94" s="35">
        <f t="shared" si="27"/>
        <v>6.5884235847419426E-2</v>
      </c>
      <c r="AI94" s="35">
        <f t="shared" si="27"/>
        <v>0</v>
      </c>
    </row>
    <row r="95" spans="6:35" x14ac:dyDescent="0.2">
      <c r="F95" s="17" t="s">
        <v>108</v>
      </c>
      <c r="G95" s="29"/>
      <c r="H95" s="29"/>
      <c r="I95" s="32"/>
      <c r="J95" s="32">
        <f>J92*J94</f>
        <v>14.611977481676131</v>
      </c>
      <c r="K95" s="32">
        <f t="shared" ref="K95:AI95" si="28">K92*K94</f>
        <v>17.791707227755865</v>
      </c>
      <c r="L95" s="32">
        <f t="shared" si="28"/>
        <v>20.760525626057216</v>
      </c>
      <c r="M95" s="32">
        <f t="shared" si="28"/>
        <v>20.165651293418307</v>
      </c>
      <c r="N95" s="32">
        <f t="shared" si="28"/>
        <v>22.17201065303815</v>
      </c>
      <c r="O95" s="32">
        <f t="shared" si="28"/>
        <v>24.584471424501213</v>
      </c>
      <c r="P95" s="32">
        <f t="shared" si="28"/>
        <v>24.863405524574077</v>
      </c>
      <c r="Q95" s="32">
        <f t="shared" si="28"/>
        <v>24.87478032555584</v>
      </c>
      <c r="R95" s="32">
        <f t="shared" si="28"/>
        <v>24.639590565997111</v>
      </c>
      <c r="S95" s="32">
        <f t="shared" si="28"/>
        <v>25.050929266493345</v>
      </c>
      <c r="T95" s="32">
        <f t="shared" si="28"/>
        <v>20.810318857626505</v>
      </c>
      <c r="U95" s="32">
        <f t="shared" si="28"/>
        <v>23.18195749503121</v>
      </c>
      <c r="V95" s="32">
        <f t="shared" si="28"/>
        <v>25.819138204619232</v>
      </c>
      <c r="W95" s="32">
        <f t="shared" si="28"/>
        <v>28.984306986179369</v>
      </c>
      <c r="X95" s="32">
        <f t="shared" si="28"/>
        <v>31.932094833050563</v>
      </c>
      <c r="Y95" s="32">
        <f t="shared" si="28"/>
        <v>35.236503499820905</v>
      </c>
      <c r="Z95" s="32">
        <f t="shared" si="28"/>
        <v>38.470043801627732</v>
      </c>
      <c r="AA95" s="32">
        <f t="shared" si="28"/>
        <v>42.245032514120631</v>
      </c>
      <c r="AB95" s="32">
        <f t="shared" si="28"/>
        <v>47.098458221832011</v>
      </c>
      <c r="AC95" s="32">
        <f t="shared" si="28"/>
        <v>53.078062471696207</v>
      </c>
      <c r="AD95" s="32">
        <f t="shared" si="28"/>
        <v>59.790639040240634</v>
      </c>
      <c r="AE95" s="32">
        <f t="shared" si="28"/>
        <v>58.866595781493153</v>
      </c>
      <c r="AF95" s="32">
        <f t="shared" si="28"/>
        <v>57.218646054841038</v>
      </c>
      <c r="AG95" s="32">
        <f t="shared" si="28"/>
        <v>57.245306228199027</v>
      </c>
      <c r="AH95" s="32">
        <f t="shared" si="28"/>
        <v>55.024273907203373</v>
      </c>
      <c r="AI95" s="32">
        <f t="shared" si="28"/>
        <v>0</v>
      </c>
    </row>
    <row r="96" spans="6:35" x14ac:dyDescent="0.2">
      <c r="G96" s="29"/>
      <c r="H96" s="29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6:35" x14ac:dyDescent="0.2">
      <c r="F97" s="17" t="s">
        <v>38</v>
      </c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</row>
    <row r="98" spans="6:35" x14ac:dyDescent="0.2">
      <c r="F98" s="17" t="s">
        <v>39</v>
      </c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</row>
    <row r="99" spans="6:35" x14ac:dyDescent="0.2">
      <c r="G99" s="29"/>
      <c r="H99" s="29"/>
      <c r="I99" s="29"/>
      <c r="J99" s="30">
        <f>J8</f>
        <v>2020</v>
      </c>
      <c r="K99" s="30">
        <f t="shared" ref="K99:AB99" si="29">K8</f>
        <v>2021</v>
      </c>
      <c r="L99" s="30">
        <f t="shared" si="29"/>
        <v>2022</v>
      </c>
      <c r="M99" s="30">
        <f t="shared" si="29"/>
        <v>2023</v>
      </c>
      <c r="N99" s="30">
        <f t="shared" si="29"/>
        <v>2024</v>
      </c>
      <c r="O99" s="30">
        <f t="shared" si="29"/>
        <v>2025</v>
      </c>
      <c r="P99" s="30">
        <f t="shared" si="29"/>
        <v>2026</v>
      </c>
      <c r="Q99" s="30">
        <f t="shared" si="29"/>
        <v>2027</v>
      </c>
      <c r="R99" s="30">
        <f t="shared" si="29"/>
        <v>2028</v>
      </c>
      <c r="S99" s="30">
        <f t="shared" si="29"/>
        <v>2029</v>
      </c>
      <c r="T99" s="30">
        <f t="shared" si="29"/>
        <v>2030</v>
      </c>
      <c r="U99" s="30">
        <f t="shared" si="29"/>
        <v>2031</v>
      </c>
      <c r="V99" s="30">
        <f t="shared" si="29"/>
        <v>2032</v>
      </c>
      <c r="W99" s="30">
        <f t="shared" si="29"/>
        <v>2033</v>
      </c>
      <c r="X99" s="30">
        <f t="shared" si="29"/>
        <v>2034</v>
      </c>
      <c r="Y99" s="30">
        <f t="shared" si="29"/>
        <v>2035</v>
      </c>
      <c r="Z99" s="30">
        <f t="shared" si="29"/>
        <v>2036</v>
      </c>
      <c r="AA99" s="30">
        <f t="shared" si="29"/>
        <v>2037</v>
      </c>
      <c r="AB99" s="30">
        <f t="shared" si="29"/>
        <v>2038</v>
      </c>
      <c r="AC99" s="30">
        <f t="shared" ref="AC99:AI99" si="30">AC8</f>
        <v>2039</v>
      </c>
      <c r="AD99" s="30">
        <f t="shared" si="30"/>
        <v>2040</v>
      </c>
      <c r="AE99" s="30">
        <f t="shared" si="30"/>
        <v>2041</v>
      </c>
      <c r="AF99" s="30">
        <f t="shared" si="30"/>
        <v>2042</v>
      </c>
      <c r="AG99" s="30">
        <f t="shared" si="30"/>
        <v>2043</v>
      </c>
      <c r="AH99" s="30">
        <f t="shared" si="30"/>
        <v>2044</v>
      </c>
      <c r="AI99" s="30">
        <f t="shared" si="30"/>
        <v>2045</v>
      </c>
    </row>
    <row r="100" spans="6:35" x14ac:dyDescent="0.2">
      <c r="F100" s="17" t="s">
        <v>90</v>
      </c>
      <c r="G100" s="29"/>
      <c r="H100" s="29"/>
      <c r="J100" s="32">
        <f>0.001*SUMIFS(annual_details_by_tech!F$2:F$1295,annual_details_by_tech!$A$2:$A$1295,"HECO",annual_details_by_tech!$B$2:$B$1295,"renewable_output")</f>
        <v>1.1606497936692537</v>
      </c>
      <c r="K100" s="32">
        <f>0.001*SUMIFS(annual_details_by_tech!G$2:G$1295,annual_details_by_tech!$A$2:$A$1295,"HECO",annual_details_by_tech!$B$2:$B$1295,"renewable_output")</f>
        <v>0</v>
      </c>
      <c r="L100" s="32">
        <f>0.001*SUMIFS(annual_details_by_tech!H$2:H$1295,annual_details_by_tech!$A$2:$A$1295,"HECO",annual_details_by_tech!$B$2:$B$1295,"renewable_output")</f>
        <v>0</v>
      </c>
      <c r="M100" s="32">
        <f>0.001*SUMIFS(annual_details_by_tech!I$2:I$1295,annual_details_by_tech!$A$2:$A$1295,"HECO",annual_details_by_tech!$B$2:$B$1295,"renewable_output")</f>
        <v>0.37374326748515602</v>
      </c>
      <c r="N100" s="32">
        <f>0.001*SUMIFS(annual_details_by_tech!J$2:J$1295,annual_details_by_tech!$A$2:$A$1295,"HECO",annual_details_by_tech!$B$2:$B$1295,"renewable_output")</f>
        <v>0</v>
      </c>
      <c r="O100" s="32">
        <f>0.001*SUMIFS(annual_details_by_tech!K$2:K$1295,annual_details_by_tech!$A$2:$A$1295,"HECO",annual_details_by_tech!$B$2:$B$1295,"renewable_output")</f>
        <v>0</v>
      </c>
      <c r="P100" s="32">
        <f>0.001*SUMIFS(annual_details_by_tech!L$2:L$1295,annual_details_by_tech!$A$2:$A$1295,"HECO",annual_details_by_tech!$B$2:$B$1295,"renewable_output")</f>
        <v>0</v>
      </c>
      <c r="Q100" s="32">
        <f>0.001*SUMIFS(annual_details_by_tech!M$2:M$1295,annual_details_by_tech!$A$2:$A$1295,"HECO",annual_details_by_tech!$B$2:$B$1295,"renewable_output")</f>
        <v>0.63236730068163405</v>
      </c>
      <c r="R100" s="32">
        <f>0.001*SUMIFS(annual_details_by_tech!N$2:N$1295,annual_details_by_tech!$A$2:$A$1295,"HECO",annual_details_by_tech!$B$2:$B$1295,"renewable_output")</f>
        <v>1.25527274649022</v>
      </c>
      <c r="S100" s="32">
        <f>0.001*SUMIFS(annual_details_by_tech!O$2:O$1295,annual_details_by_tech!$A$2:$A$1295,"HECO",annual_details_by_tech!$B$2:$B$1295,"renewable_output")</f>
        <v>1.4703433289851839</v>
      </c>
      <c r="T100" s="32">
        <f>0.001*SUMIFS(annual_details_by_tech!P$2:P$1295,annual_details_by_tech!$A$2:$A$1295,"HECO",annual_details_by_tech!$B$2:$B$1295,"renewable_output")</f>
        <v>0</v>
      </c>
      <c r="U100" s="32">
        <f>0.001*SUMIFS(annual_details_by_tech!Q$2:Q$1295,annual_details_by_tech!$A$2:$A$1295,"HECO",annual_details_by_tech!$B$2:$B$1295,"renewable_output")</f>
        <v>0</v>
      </c>
      <c r="V100" s="32">
        <f>0.001*SUMIFS(annual_details_by_tech!R$2:R$1295,annual_details_by_tech!$A$2:$A$1295,"HECO",annual_details_by_tech!$B$2:$B$1295,"renewable_output")</f>
        <v>7.7271814796508909E-2</v>
      </c>
      <c r="W100" s="32">
        <f>0.001*SUMIFS(annual_details_by_tech!S$2:S$1295,annual_details_by_tech!$A$2:$A$1295,"HECO",annual_details_by_tech!$B$2:$B$1295,"renewable_output")</f>
        <v>0</v>
      </c>
      <c r="X100" s="32">
        <f>0.001*SUMIFS(annual_details_by_tech!T$2:T$1295,annual_details_by_tech!$A$2:$A$1295,"HECO",annual_details_by_tech!$B$2:$B$1295,"renewable_output")</f>
        <v>0</v>
      </c>
      <c r="Y100" s="32">
        <f>0.001*SUMIFS(annual_details_by_tech!U$2:U$1295,annual_details_by_tech!$A$2:$A$1295,"HECO",annual_details_by_tech!$B$2:$B$1295,"renewable_output")</f>
        <v>0.52455974511778802</v>
      </c>
      <c r="Z100" s="32">
        <f>0.001*SUMIFS(annual_details_by_tech!V$2:V$1295,annual_details_by_tech!$A$2:$A$1295,"HECO",annual_details_by_tech!$B$2:$B$1295,"renewable_output")</f>
        <v>0.38427634315518899</v>
      </c>
      <c r="AA100" s="32">
        <f>0.001*SUMIFS(annual_details_by_tech!W$2:W$1295,annual_details_by_tech!$A$2:$A$1295,"HECO",annual_details_by_tech!$B$2:$B$1295,"renewable_output")</f>
        <v>0.72803752633129004</v>
      </c>
      <c r="AB100" s="32">
        <f>0.001*SUMIFS(annual_details_by_tech!X$2:X$1295,annual_details_by_tech!$A$2:$A$1295,"HECO",annual_details_by_tech!$B$2:$B$1295,"renewable_output")</f>
        <v>0.98275962590025101</v>
      </c>
      <c r="AC100" s="32">
        <f>0.001*SUMIFS(annual_details_by_tech!Y$2:Y$1295,annual_details_by_tech!$A$2:$A$1295,"HECO",annual_details_by_tech!$B$2:$B$1295,"renewable_output")</f>
        <v>1.1825287133684552</v>
      </c>
      <c r="AD100" s="32">
        <f>0.001*SUMIFS(annual_details_by_tech!Z$2:Z$1295,annual_details_by_tech!$A$2:$A$1295,"HECO",annual_details_by_tech!$B$2:$B$1295,"renewable_output")</f>
        <v>1.95737558972592</v>
      </c>
      <c r="AE100" s="32">
        <f>0.001*SUMIFS(annual_details_by_tech!AA$2:AA$1295,annual_details_by_tech!$A$2:$A$1295,"HECO",annual_details_by_tech!$B$2:$B$1295,"renewable_output")</f>
        <v>0.90318688541961301</v>
      </c>
      <c r="AF100" s="32">
        <f>0.001*SUMIFS(annual_details_by_tech!AB$2:AB$1295,annual_details_by_tech!$A$2:$A$1295,"HECO",annual_details_by_tech!$B$2:$B$1295,"renewable_output")</f>
        <v>0.30908725918603602</v>
      </c>
      <c r="AG100" s="32">
        <f>0.001*SUMIFS(annual_details_by_tech!AC$2:AC$1295,annual_details_by_tech!$A$2:$A$1295,"HECO",annual_details_by_tech!$B$2:$B$1295,"renewable_output")</f>
        <v>0.32328004149559902</v>
      </c>
      <c r="AH100" s="32">
        <f>0.001*SUMIFS(annual_details_by_tech!AD$2:AD$1295,annual_details_by_tech!$A$2:$A$1295,"HECO",annual_details_by_tech!$B$2:$B$1295,"renewable_output")</f>
        <v>0</v>
      </c>
      <c r="AI100" s="32">
        <f>0.001*SUMIFS(annual_details_by_tech!AE$2:AE$1295,annual_details_by_tech!$A$2:$A$1295,"HECO",annual_details_by_tech!$B$2:$B$1295,"renewable_output")</f>
        <v>58.718810178817037</v>
      </c>
    </row>
    <row r="101" spans="6:35" x14ac:dyDescent="0.2">
      <c r="F101" s="17" t="s">
        <v>91</v>
      </c>
      <c r="G101" s="29"/>
      <c r="H101" s="29"/>
      <c r="J101" s="32">
        <f>0.001*SUMIFS(annual_details_by_tech!F$2:F$1295,annual_details_by_tech!$A$2:$A$1295,"HECO",annual_details_by_tech!$B$2:$B$1295,"non_renewable_output")</f>
        <v>2985.9650027412163</v>
      </c>
      <c r="K101" s="32">
        <f>0.001*SUMIFS(annual_details_by_tech!G$2:G$1295,annual_details_by_tech!$A$2:$A$1295,"HECO",annual_details_by_tech!$B$2:$B$1295,"non_renewable_output")</f>
        <v>2930.9104885613719</v>
      </c>
      <c r="L101" s="32">
        <f>0.001*SUMIFS(annual_details_by_tech!H$2:H$1295,annual_details_by_tech!$A$2:$A$1295,"HECO",annual_details_by_tech!$B$2:$B$1295,"non_renewable_output")</f>
        <v>2784.6797553214533</v>
      </c>
      <c r="M101" s="32">
        <f>0.001*SUMIFS(annual_details_by_tech!I$2:I$1295,annual_details_by_tech!$A$2:$A$1295,"HECO",annual_details_by_tech!$B$2:$B$1295,"non_renewable_output")</f>
        <v>3066.0656608210534</v>
      </c>
      <c r="N101" s="32">
        <f>0.001*SUMIFS(annual_details_by_tech!J$2:J$1295,annual_details_by_tech!$A$2:$A$1295,"HECO",annual_details_by_tech!$B$2:$B$1295,"non_renewable_output")</f>
        <v>2688.3875348644938</v>
      </c>
      <c r="O101" s="32">
        <f>0.001*SUMIFS(annual_details_by_tech!K$2:K$1295,annual_details_by_tech!$A$2:$A$1295,"HECO",annual_details_by_tech!$B$2:$B$1295,"non_renewable_output")</f>
        <v>2415.8365535766707</v>
      </c>
      <c r="P101" s="32">
        <f>0.001*SUMIFS(annual_details_by_tech!L$2:L$1295,annual_details_by_tech!$A$2:$A$1295,"HECO",annual_details_by_tech!$B$2:$B$1295,"non_renewable_output")</f>
        <v>1805.7586354084983</v>
      </c>
      <c r="Q101" s="32">
        <f>0.001*SUMIFS(annual_details_by_tech!M$2:M$1295,annual_details_by_tech!$A$2:$A$1295,"HECO",annual_details_by_tech!$B$2:$B$1295,"non_renewable_output")</f>
        <v>1319.9229982465649</v>
      </c>
      <c r="R101" s="32">
        <f>0.001*SUMIFS(annual_details_by_tech!N$2:N$1295,annual_details_by_tech!$A$2:$A$1295,"HECO",annual_details_by_tech!$B$2:$B$1295,"non_renewable_output")</f>
        <v>976.94730652038663</v>
      </c>
      <c r="S101" s="32">
        <f>0.001*SUMIFS(annual_details_by_tech!O$2:O$1295,annual_details_by_tech!$A$2:$A$1295,"HECO",annual_details_by_tech!$B$2:$B$1295,"non_renewable_output")</f>
        <v>730.71596033568596</v>
      </c>
      <c r="T101" s="32">
        <f>0.001*SUMIFS(annual_details_by_tech!P$2:P$1295,annual_details_by_tech!$A$2:$A$1295,"HECO",annual_details_by_tech!$B$2:$B$1295,"non_renewable_output")</f>
        <v>290.60007087956484</v>
      </c>
      <c r="U101" s="32">
        <f>0.001*SUMIFS(annual_details_by_tech!Q$2:Q$1295,annual_details_by_tech!$A$2:$A$1295,"HECO",annual_details_by_tech!$B$2:$B$1295,"non_renewable_output")</f>
        <v>260.50394126374681</v>
      </c>
      <c r="V101" s="32">
        <f>0.001*SUMIFS(annual_details_by_tech!R$2:R$1295,annual_details_by_tech!$A$2:$A$1295,"HECO",annual_details_by_tech!$B$2:$B$1295,"non_renewable_output")</f>
        <v>247.43189401743314</v>
      </c>
      <c r="W101" s="32">
        <f>0.001*SUMIFS(annual_details_by_tech!S$2:S$1295,annual_details_by_tech!$A$2:$A$1295,"HECO",annual_details_by_tech!$B$2:$B$1295,"non_renewable_output")</f>
        <v>233.82014360995947</v>
      </c>
      <c r="X101" s="32">
        <f>0.001*SUMIFS(annual_details_by_tech!T$2:T$1295,annual_details_by_tech!$A$2:$A$1295,"HECO",annual_details_by_tech!$B$2:$B$1295,"non_renewable_output")</f>
        <v>228.53664563213931</v>
      </c>
      <c r="Y101" s="32">
        <f>0.001*SUMIFS(annual_details_by_tech!U$2:U$1295,annual_details_by_tech!$A$2:$A$1295,"HECO",annual_details_by_tech!$B$2:$B$1295,"non_renewable_output")</f>
        <v>207.60450890128158</v>
      </c>
      <c r="Z101" s="32">
        <f>0.001*SUMIFS(annual_details_by_tech!V$2:V$1295,annual_details_by_tech!$A$2:$A$1295,"HECO",annual_details_by_tech!$B$2:$B$1295,"non_renewable_output")</f>
        <v>193.26714514715474</v>
      </c>
      <c r="AA101" s="32">
        <f>0.001*SUMIFS(annual_details_by_tech!W$2:W$1295,annual_details_by_tech!$A$2:$A$1295,"HECO",annual_details_by_tech!$B$2:$B$1295,"non_renewable_output")</f>
        <v>190.8331708642086</v>
      </c>
      <c r="AB101" s="32">
        <f>0.001*SUMIFS(annual_details_by_tech!X$2:X$1295,annual_details_by_tech!$A$2:$A$1295,"HECO",annual_details_by_tech!$B$2:$B$1295,"non_renewable_output")</f>
        <v>179.38497978096402</v>
      </c>
      <c r="AC101" s="32">
        <f>0.001*SUMIFS(annual_details_by_tech!Y$2:Y$1295,annual_details_by_tech!$A$2:$A$1295,"HECO",annual_details_by_tech!$B$2:$B$1295,"non_renewable_output")</f>
        <v>187.8081514848941</v>
      </c>
      <c r="AD101" s="32">
        <f>0.001*SUMIFS(annual_details_by_tech!Z$2:Z$1295,annual_details_by_tech!$A$2:$A$1295,"HECO",annual_details_by_tech!$B$2:$B$1295,"non_renewable_output")</f>
        <v>183.5919946832116</v>
      </c>
      <c r="AE101" s="32">
        <f>0.001*SUMIFS(annual_details_by_tech!AA$2:AA$1295,annual_details_by_tech!$A$2:$A$1295,"HECO",annual_details_by_tech!$B$2:$B$1295,"non_renewable_output")</f>
        <v>115.37425576404142</v>
      </c>
      <c r="AF101" s="32">
        <f>0.001*SUMIFS(annual_details_by_tech!AB$2:AB$1295,annual_details_by_tech!$A$2:$A$1295,"HECO",annual_details_by_tech!$B$2:$B$1295,"non_renewable_output")</f>
        <v>81.860195503702357</v>
      </c>
      <c r="AG101" s="32">
        <f>0.001*SUMIFS(annual_details_by_tech!AC$2:AC$1295,annual_details_by_tech!$A$2:$A$1295,"HECO",annual_details_by_tech!$B$2:$B$1295,"non_renewable_output")</f>
        <v>60.235752811540486</v>
      </c>
      <c r="AH101" s="32">
        <f>0.001*SUMIFS(annual_details_by_tech!AD$2:AD$1295,annual_details_by_tech!$A$2:$A$1295,"HECO",annual_details_by_tech!$B$2:$B$1295,"non_renewable_output")</f>
        <v>45.075125161289101</v>
      </c>
      <c r="AI101" s="32">
        <f>0.001*SUMIFS(annual_details_by_tech!AE$2:AE$1295,annual_details_by_tech!$A$2:$A$1295,"HECO",annual_details_by_tech!$B$2:$B$1295,"non_renewable_output")</f>
        <v>2.8467645480721349E-15</v>
      </c>
    </row>
    <row r="102" spans="6:35" x14ac:dyDescent="0.2">
      <c r="F102" s="17" t="s">
        <v>92</v>
      </c>
      <c r="G102" s="29"/>
      <c r="H102" s="29"/>
      <c r="J102" s="32">
        <f>0.001*SUMIFS(annual_details_by_tech!F$2:F$1295,annual_details_by_tech!$A$2:$A$1295,"PPA",annual_details_by_tech!$B$2:$B$1295,"renewable_output")</f>
        <v>1216.8505538963666</v>
      </c>
      <c r="K102" s="32">
        <f>0.001*SUMIFS(annual_details_by_tech!G$2:G$1295,annual_details_by_tech!$A$2:$A$1295,"PPA",annual_details_by_tech!$B$2:$B$1295,"renewable_output")</f>
        <v>1172.8939296788017</v>
      </c>
      <c r="L102" s="32">
        <f>0.001*SUMIFS(annual_details_by_tech!H$2:H$1295,annual_details_by_tech!$A$2:$A$1295,"PPA",annual_details_by_tech!$B$2:$B$1295,"renewable_output")</f>
        <v>1434.9242075808236</v>
      </c>
      <c r="M102" s="32">
        <f>0.001*SUMIFS(annual_details_by_tech!I$2:I$1295,annual_details_by_tech!$A$2:$A$1295,"PPA",annual_details_by_tech!$B$2:$B$1295,"renewable_output")</f>
        <v>1723.0867044395484</v>
      </c>
      <c r="N102" s="32">
        <f>0.001*SUMIFS(annual_details_by_tech!J$2:J$1295,annual_details_by_tech!$A$2:$A$1295,"PPA",annual_details_by_tech!$B$2:$B$1295,"renewable_output")</f>
        <v>2146.9196108671204</v>
      </c>
      <c r="O102" s="32">
        <f>0.001*SUMIFS(annual_details_by_tech!K$2:K$1295,annual_details_by_tech!$A$2:$A$1295,"PPA",annual_details_by_tech!$B$2:$B$1295,"renewable_output")</f>
        <v>2509.8365722665144</v>
      </c>
      <c r="P102" s="32">
        <f>0.001*SUMIFS(annual_details_by_tech!L$2:L$1295,annual_details_by_tech!$A$2:$A$1295,"PPA",annual_details_by_tech!$B$2:$B$1295,"renewable_output")</f>
        <v>3169.6575290806863</v>
      </c>
      <c r="Q102" s="32">
        <f>0.001*SUMIFS(annual_details_by_tech!M$2:M$1295,annual_details_by_tech!$A$2:$A$1295,"PPA",annual_details_by_tech!$B$2:$B$1295,"renewable_output")</f>
        <v>3784.5736642393117</v>
      </c>
      <c r="R102" s="32">
        <f>0.001*SUMIFS(annual_details_by_tech!N$2:N$1295,annual_details_by_tech!$A$2:$A$1295,"PPA",annual_details_by_tech!$B$2:$B$1295,"renewable_output")</f>
        <v>4356.174426408681</v>
      </c>
      <c r="S102" s="32">
        <f>0.001*SUMIFS(annual_details_by_tech!O$2:O$1295,annual_details_by_tech!$A$2:$A$1295,"PPA",annual_details_by_tech!$B$2:$B$1295,"renewable_output")</f>
        <v>4867.9925846795932</v>
      </c>
      <c r="T102" s="32">
        <f>0.001*SUMIFS(annual_details_by_tech!P$2:P$1295,annual_details_by_tech!$A$2:$A$1295,"PPA",annual_details_by_tech!$B$2:$B$1295,"renewable_output")</f>
        <v>5555.3229710020651</v>
      </c>
      <c r="U102" s="32">
        <f>0.001*SUMIFS(annual_details_by_tech!Q$2:Q$1295,annual_details_by_tech!$A$2:$A$1295,"PPA",annual_details_by_tech!$B$2:$B$1295,"renewable_output")</f>
        <v>5616.6915439794429</v>
      </c>
      <c r="V102" s="32">
        <f>0.001*SUMIFS(annual_details_by_tech!R$2:R$1295,annual_details_by_tech!$A$2:$A$1295,"PPA",annual_details_by_tech!$B$2:$B$1295,"renewable_output")</f>
        <v>5659.8791913244204</v>
      </c>
      <c r="W102" s="32">
        <f>0.001*SUMIFS(annual_details_by_tech!S$2:S$1295,annual_details_by_tech!$A$2:$A$1295,"PPA",annual_details_by_tech!$B$2:$B$1295,"renewable_output")</f>
        <v>5721.9392874656378</v>
      </c>
      <c r="X102" s="32">
        <f>0.001*SUMIFS(annual_details_by_tech!T$2:T$1295,annual_details_by_tech!$A$2:$A$1295,"PPA",annual_details_by_tech!$B$2:$B$1295,"renewable_output")</f>
        <v>5772.1728731383018</v>
      </c>
      <c r="Y102" s="32">
        <f>0.001*SUMIFS(annual_details_by_tech!U$2:U$1295,annual_details_by_tech!$A$2:$A$1295,"PPA",annual_details_by_tech!$B$2:$B$1295,"renewable_output")</f>
        <v>5813.3224303815632</v>
      </c>
      <c r="Z102" s="32">
        <f>0.001*SUMIFS(annual_details_by_tech!V$2:V$1295,annual_details_by_tech!$A$2:$A$1295,"PPA",annual_details_by_tech!$B$2:$B$1295,"renewable_output")</f>
        <v>5897.9042285640708</v>
      </c>
      <c r="AA102" s="32">
        <f>0.001*SUMIFS(annual_details_by_tech!W$2:W$1295,annual_details_by_tech!$A$2:$A$1295,"PPA",annual_details_by_tech!$B$2:$B$1295,"renewable_output")</f>
        <v>5904.8491369086732</v>
      </c>
      <c r="AB102" s="32">
        <f>0.001*SUMIFS(annual_details_by_tech!X$2:X$1295,annual_details_by_tech!$A$2:$A$1295,"PPA",annual_details_by_tech!$B$2:$B$1295,"renewable_output")</f>
        <v>5987.0150674131255</v>
      </c>
      <c r="AC102" s="32">
        <f>0.001*SUMIFS(annual_details_by_tech!Y$2:Y$1295,annual_details_by_tech!$A$2:$A$1295,"PPA",annual_details_by_tech!$B$2:$B$1295,"renewable_output")</f>
        <v>6068.2874744058663</v>
      </c>
      <c r="AD102" s="32">
        <f>0.001*SUMIFS(annual_details_by_tech!Z$2:Z$1295,annual_details_by_tech!$A$2:$A$1295,"PPA",annual_details_by_tech!$B$2:$B$1295,"renewable_output")</f>
        <v>6121.1238206450425</v>
      </c>
      <c r="AE102" s="32">
        <f>0.001*SUMIFS(annual_details_by_tech!AA$2:AA$1295,annual_details_by_tech!$A$2:$A$1295,"PPA",annual_details_by_tech!$B$2:$B$1295,"renewable_output")</f>
        <v>6460.4508669586312</v>
      </c>
      <c r="AF102" s="32">
        <f>0.001*SUMIFS(annual_details_by_tech!AB$2:AB$1295,annual_details_by_tech!$A$2:$A$1295,"PPA",annual_details_by_tech!$B$2:$B$1295,"renewable_output")</f>
        <v>6805.1933439770264</v>
      </c>
      <c r="AG102" s="32">
        <f>0.001*SUMIFS(annual_details_by_tech!AC$2:AC$1295,annual_details_by_tech!$A$2:$A$1295,"PPA",annual_details_by_tech!$B$2:$B$1295,"renewable_output")</f>
        <v>7085.8028215468303</v>
      </c>
      <c r="AH102" s="32">
        <f>0.001*SUMIFS(annual_details_by_tech!AD$2:AD$1295,annual_details_by_tech!$A$2:$A$1295,"PPA",annual_details_by_tech!$B$2:$B$1295,"renewable_output")</f>
        <v>7364.6502011564571</v>
      </c>
      <c r="AI102" s="32">
        <f>0.001*SUMIFS(annual_details_by_tech!AE$2:AE$1295,annual_details_by_tech!$A$2:$A$1295,"PPA",annual_details_by_tech!$B$2:$B$1295,"renewable_output")</f>
        <v>8408.2652466089439</v>
      </c>
    </row>
    <row r="103" spans="6:35" x14ac:dyDescent="0.2">
      <c r="F103" s="17" t="s">
        <v>93</v>
      </c>
      <c r="G103" s="29"/>
      <c r="H103" s="29"/>
      <c r="J103" s="32">
        <f>0.001*SUMIFS(annual_details_by_tech!F$2:F$1295,annual_details_by_tech!$A$2:$A$1295,"PPA",annual_details_by_tech!$B$2:$B$1295,"non_renewable_output")</f>
        <v>2577.0863349403826</v>
      </c>
      <c r="K103" s="32">
        <f>0.001*SUMIFS(annual_details_by_tech!G$2:G$1295,annual_details_by_tech!$A$2:$A$1295,"PPA",annual_details_by_tech!$B$2:$B$1295,"non_renewable_output")</f>
        <v>2648.5882491704979</v>
      </c>
      <c r="L103" s="32">
        <f>0.001*SUMIFS(annual_details_by_tech!H$2:H$1295,annual_details_by_tech!$A$2:$A$1295,"PPA",annual_details_by_tech!$B$2:$B$1295,"non_renewable_output")</f>
        <v>2585.7906140050241</v>
      </c>
      <c r="M103" s="32">
        <f>0.001*SUMIFS(annual_details_by_tech!I$2:I$1295,annual_details_by_tech!$A$2:$A$1295,"PPA",annual_details_by_tech!$B$2:$B$1295,"non_renewable_output")</f>
        <v>2068.3039999999992</v>
      </c>
      <c r="N103" s="32">
        <f>0.001*SUMIFS(annual_details_by_tech!J$2:J$1295,annual_details_by_tech!$A$2:$A$1295,"PPA",annual_details_by_tech!$B$2:$B$1295,"non_renewable_output")</f>
        <v>2068.3039999999992</v>
      </c>
      <c r="O103" s="32">
        <f>0.001*SUMIFS(annual_details_by_tech!K$2:K$1295,annual_details_by_tech!$A$2:$A$1295,"PPA",annual_details_by_tech!$B$2:$B$1295,"non_renewable_output")</f>
        <v>2068.3039999999992</v>
      </c>
      <c r="P103" s="32">
        <f>0.001*SUMIFS(annual_details_by_tech!L$2:L$1295,annual_details_by_tech!$A$2:$A$1295,"PPA",annual_details_by_tech!$B$2:$B$1295,"non_renewable_output")</f>
        <v>2016.612213296562</v>
      </c>
      <c r="Q103" s="32">
        <f>0.001*SUMIFS(annual_details_by_tech!M$2:M$1295,annual_details_by_tech!$A$2:$A$1295,"PPA",annual_details_by_tech!$B$2:$B$1295,"non_renewable_output")</f>
        <v>1937.9635794048991</v>
      </c>
      <c r="R103" s="32">
        <f>0.001*SUMIFS(annual_details_by_tech!N$2:N$1295,annual_details_by_tech!$A$2:$A$1295,"PPA",annual_details_by_tech!$B$2:$B$1295,"non_renewable_output")</f>
        <v>1795.070425605787</v>
      </c>
      <c r="S103" s="32">
        <f>0.001*SUMIFS(annual_details_by_tech!O$2:O$1295,annual_details_by_tech!$A$2:$A$1295,"PPA",annual_details_by_tech!$B$2:$B$1295,"non_renewable_output")</f>
        <v>1709.2257504942299</v>
      </c>
      <c r="T103" s="32">
        <f>0.001*SUMIFS(annual_details_by_tech!P$2:P$1295,annual_details_by_tech!$A$2:$A$1295,"PPA",annual_details_by_tech!$B$2:$B$1295,"non_renewable_output")</f>
        <v>1537.5557245303544</v>
      </c>
      <c r="U103" s="32">
        <f>0.001*SUMIFS(annual_details_by_tech!Q$2:Q$1295,annual_details_by_tech!$A$2:$A$1295,"PPA",annual_details_by_tech!$B$2:$B$1295,"non_renewable_output")</f>
        <v>1522.084491964484</v>
      </c>
      <c r="V103" s="32">
        <f>0.001*SUMIFS(annual_details_by_tech!R$2:R$1295,annual_details_by_tech!$A$2:$A$1295,"PPA",annual_details_by_tech!$B$2:$B$1295,"non_renewable_output")</f>
        <v>1474.790629683511</v>
      </c>
      <c r="W103" s="32">
        <f>0.001*SUMIFS(annual_details_by_tech!S$2:S$1295,annual_details_by_tech!$A$2:$A$1295,"PPA",annual_details_by_tech!$B$2:$B$1295,"non_renewable_output")</f>
        <v>1472.3097242711031</v>
      </c>
      <c r="X103" s="32">
        <f>0.001*SUMIFS(annual_details_by_tech!T$2:T$1295,annual_details_by_tech!$A$2:$A$1295,"PPA",annual_details_by_tech!$B$2:$B$1295,"non_renewable_output")</f>
        <v>1435.9221679845809</v>
      </c>
      <c r="Y103" s="32">
        <f>0.001*SUMIFS(annual_details_by_tech!U$2:U$1295,annual_details_by_tech!$A$2:$A$1295,"PPA",annual_details_by_tech!$B$2:$B$1295,"non_renewable_output")</f>
        <v>1425.7750903295062</v>
      </c>
      <c r="Z103" s="32">
        <f>0.001*SUMIFS(annual_details_by_tech!V$2:V$1295,annual_details_by_tech!$A$2:$A$1295,"PPA",annual_details_by_tech!$B$2:$B$1295,"non_renewable_output")</f>
        <v>1414.1240611959968</v>
      </c>
      <c r="AA103" s="32">
        <f>0.001*SUMIFS(annual_details_by_tech!W$2:W$1295,annual_details_by_tech!$A$2:$A$1295,"PPA",annual_details_by_tech!$B$2:$B$1295,"non_renewable_output")</f>
        <v>1398.5088531186839</v>
      </c>
      <c r="AB103" s="32">
        <f>0.001*SUMIFS(annual_details_by_tech!X$2:X$1295,annual_details_by_tech!$A$2:$A$1295,"PPA",annual_details_by_tech!$B$2:$B$1295,"non_renewable_output")</f>
        <v>1396.9686365269704</v>
      </c>
      <c r="AC103" s="32">
        <f>0.001*SUMIFS(annual_details_by_tech!Y$2:Y$1295,annual_details_by_tech!$A$2:$A$1295,"PPA",annual_details_by_tech!$B$2:$B$1295,"non_renewable_output")</f>
        <v>1390.1726441626395</v>
      </c>
      <c r="AD103" s="32">
        <f>0.001*SUMIFS(annual_details_by_tech!Z$2:Z$1295,annual_details_by_tech!$A$2:$A$1295,"PPA",annual_details_by_tech!$B$2:$B$1295,"non_renewable_output")</f>
        <v>1414.8300878422517</v>
      </c>
      <c r="AE103" s="32">
        <f>0.001*SUMIFS(annual_details_by_tech!AA$2:AA$1295,annual_details_by_tech!$A$2:$A$1295,"PPA",annual_details_by_tech!$B$2:$B$1295,"non_renewable_output")</f>
        <v>1303.0360181046422</v>
      </c>
      <c r="AF103" s="32">
        <f>0.001*SUMIFS(annual_details_by_tech!AB$2:AB$1295,annual_details_by_tech!$A$2:$A$1295,"PPA",annual_details_by_tech!$B$2:$B$1295,"non_renewable_output")</f>
        <v>1170.199583954502</v>
      </c>
      <c r="AG103" s="32">
        <f>0.001*SUMIFS(annual_details_by_tech!AC$2:AC$1295,annual_details_by_tech!$A$2:$A$1295,"PPA",annual_details_by_tech!$B$2:$B$1295,"non_renewable_output")</f>
        <v>1087.5645315241018</v>
      </c>
      <c r="AH103" s="32">
        <f>0.001*SUMIFS(annual_details_by_tech!AD$2:AD$1295,annual_details_by_tech!$A$2:$A$1295,"PPA",annual_details_by_tech!$B$2:$B$1295,"non_renewable_output")</f>
        <v>974.91132299067124</v>
      </c>
      <c r="AI103" s="32">
        <f>0.001*SUMIFS(annual_details_by_tech!AE$2:AE$1295,annual_details_by_tech!$A$2:$A$1295,"PPA",annual_details_by_tech!$B$2:$B$1295,"non_renewable_output")</f>
        <v>2.880476233509833E-13</v>
      </c>
    </row>
    <row r="104" spans="6:35" x14ac:dyDescent="0.2">
      <c r="F104" s="17" t="s">
        <v>94</v>
      </c>
      <c r="G104" s="29"/>
      <c r="H104" s="29"/>
      <c r="J104" s="32">
        <f>0.001*SUMIFS(annual_details_by_tech!F$2:F$1295,annual_details_by_tech!$A$2:$A$1295,"distributed",annual_details_by_tech!$B$2:$B$1295,"renewable_output")</f>
        <v>1166.1536553163583</v>
      </c>
      <c r="K104" s="32">
        <f>0.001*SUMIFS(annual_details_by_tech!G$2:G$1295,annual_details_by_tech!$A$2:$A$1295,"distributed",annual_details_by_tech!$B$2:$B$1295,"renewable_output")</f>
        <v>1218.3198150634121</v>
      </c>
      <c r="L104" s="32">
        <f>0.001*SUMIFS(annual_details_by_tech!H$2:H$1295,annual_details_by_tech!$A$2:$A$1295,"distributed",annual_details_by_tech!$B$2:$B$1295,"renewable_output")</f>
        <v>1258.6066289146374</v>
      </c>
      <c r="M104" s="32">
        <f>0.001*SUMIFS(annual_details_by_tech!I$2:I$1295,annual_details_by_tech!$A$2:$A$1295,"distributed",annual_details_by_tech!$B$2:$B$1295,"renewable_output")</f>
        <v>1292.5704151263321</v>
      </c>
      <c r="N104" s="32">
        <f>0.001*SUMIFS(annual_details_by_tech!J$2:J$1295,annual_details_by_tech!$A$2:$A$1295,"distributed",annual_details_by_tech!$B$2:$B$1295,"renewable_output")</f>
        <v>1333.382347694296</v>
      </c>
      <c r="O104" s="32">
        <f>0.001*SUMIFS(annual_details_by_tech!K$2:K$1295,annual_details_by_tech!$A$2:$A$1295,"distributed",annual_details_by_tech!$B$2:$B$1295,"renewable_output")</f>
        <v>1376.3774455380203</v>
      </c>
      <c r="P104" s="32">
        <f>0.001*SUMIFS(annual_details_by_tech!L$2:L$1295,annual_details_by_tech!$A$2:$A$1295,"distributed",annual_details_by_tech!$B$2:$B$1295,"renewable_output")</f>
        <v>1422.1408323063076</v>
      </c>
      <c r="Q104" s="32">
        <f>0.001*SUMIFS(annual_details_by_tech!M$2:M$1295,annual_details_by_tech!$A$2:$A$1295,"distributed",annual_details_by_tech!$B$2:$B$1295,"renewable_output")</f>
        <v>1432.2262618300572</v>
      </c>
      <c r="R104" s="32">
        <f>0.001*SUMIFS(annual_details_by_tech!N$2:N$1295,annual_details_by_tech!$A$2:$A$1295,"distributed",annual_details_by_tech!$B$2:$B$1295,"renewable_output")</f>
        <v>1400.249710569499</v>
      </c>
      <c r="S104" s="32">
        <f>0.001*SUMIFS(annual_details_by_tech!O$2:O$1295,annual_details_by_tech!$A$2:$A$1295,"distributed",annual_details_by_tech!$B$2:$B$1295,"renewable_output")</f>
        <v>1317.2624257567911</v>
      </c>
      <c r="T104" s="32">
        <f>0.001*SUMIFS(annual_details_by_tech!P$2:P$1295,annual_details_by_tech!$A$2:$A$1295,"distributed",annual_details_by_tech!$B$2:$B$1295,"renewable_output")</f>
        <v>1351.4440800230232</v>
      </c>
      <c r="U104" s="32">
        <f>0.001*SUMIFS(annual_details_by_tech!Q$2:Q$1295,annual_details_by_tech!$A$2:$A$1295,"distributed",annual_details_by_tech!$B$2:$B$1295,"renewable_output")</f>
        <v>1394.719907622298</v>
      </c>
      <c r="V104" s="32">
        <f>0.001*SUMIFS(annual_details_by_tech!R$2:R$1295,annual_details_by_tech!$A$2:$A$1295,"distributed",annual_details_by_tech!$B$2:$B$1295,"renewable_output")</f>
        <v>1449.2185416808395</v>
      </c>
      <c r="W104" s="32">
        <f>0.001*SUMIFS(annual_details_by_tech!S$2:S$1295,annual_details_by_tech!$A$2:$A$1295,"distributed",annual_details_by_tech!$B$2:$B$1295,"renewable_output")</f>
        <v>1496.706409376997</v>
      </c>
      <c r="X104" s="32">
        <f>0.001*SUMIFS(annual_details_by_tech!T$2:T$1295,annual_details_by_tech!$A$2:$A$1295,"distributed",annual_details_by_tech!$B$2:$B$1295,"renewable_output")</f>
        <v>1547.3109581673291</v>
      </c>
      <c r="Y104" s="32">
        <f>0.001*SUMIFS(annual_details_by_tech!U$2:U$1295,annual_details_by_tech!$A$2:$A$1295,"distributed",annual_details_by_tech!$B$2:$B$1295,"renewable_output")</f>
        <v>1604.287462494392</v>
      </c>
      <c r="Z104" s="32">
        <f>0.001*SUMIFS(annual_details_by_tech!V$2:V$1295,annual_details_by_tech!$A$2:$A$1295,"distributed",annual_details_by_tech!$B$2:$B$1295,"renewable_output")</f>
        <v>1619.9720883836465</v>
      </c>
      <c r="AA104" s="32">
        <f>0.001*SUMIFS(annual_details_by_tech!W$2:W$1295,annual_details_by_tech!$A$2:$A$1295,"distributed",annual_details_by_tech!$B$2:$B$1295,"renewable_output")</f>
        <v>1714.8572238307997</v>
      </c>
      <c r="AB104" s="32">
        <f>0.001*SUMIFS(annual_details_by_tech!X$2:X$1295,annual_details_by_tech!$A$2:$A$1295,"distributed",annual_details_by_tech!$B$2:$B$1295,"renewable_output")</f>
        <v>1733.19746899558</v>
      </c>
      <c r="AC104" s="32">
        <f>0.001*SUMIFS(annual_details_by_tech!Y$2:Y$1295,annual_details_by_tech!$A$2:$A$1295,"distributed",annual_details_by_tech!$B$2:$B$1295,"renewable_output")</f>
        <v>1757.8400111707761</v>
      </c>
      <c r="AD104" s="32">
        <f>0.001*SUMIFS(annual_details_by_tech!Z$2:Z$1295,annual_details_by_tech!$A$2:$A$1295,"distributed",annual_details_by_tech!$B$2:$B$1295,"renewable_output")</f>
        <v>1814.6013008534974</v>
      </c>
      <c r="AE104" s="32">
        <f>0.001*SUMIFS(annual_details_by_tech!AA$2:AA$1295,annual_details_by_tech!$A$2:$A$1295,"distributed",annual_details_by_tech!$B$2:$B$1295,"renewable_output")</f>
        <v>1766.7529869928746</v>
      </c>
      <c r="AF104" s="32">
        <f>0.001*SUMIFS(annual_details_by_tech!AB$2:AB$1295,annual_details_by_tech!$A$2:$A$1295,"distributed",annual_details_by_tech!$B$2:$B$1295,"renewable_output")</f>
        <v>1708.5131790783782</v>
      </c>
      <c r="AG104" s="32">
        <f>0.001*SUMIFS(annual_details_by_tech!AC$2:AC$1295,annual_details_by_tech!$A$2:$A$1295,"distributed",annual_details_by_tech!$B$2:$B$1295,"renewable_output")</f>
        <v>1665.084585744049</v>
      </c>
      <c r="AH104" s="32">
        <f>0.001*SUMIFS(annual_details_by_tech!AD$2:AD$1295,annual_details_by_tech!$A$2:$A$1295,"distributed",annual_details_by_tech!$B$2:$B$1295,"renewable_output")</f>
        <v>1624.972887897861</v>
      </c>
      <c r="AI104" s="32">
        <f>0.001*SUMIFS(annual_details_by_tech!AE$2:AE$1295,annual_details_by_tech!$A$2:$A$1295,"distributed",annual_details_by_tech!$B$2:$B$1295,"renewable_output")</f>
        <v>1701.5553643172802</v>
      </c>
    </row>
    <row r="105" spans="6:35" x14ac:dyDescent="0.2">
      <c r="F105" s="17" t="s">
        <v>95</v>
      </c>
      <c r="G105" s="29"/>
      <c r="H105" s="29"/>
      <c r="J105" s="32">
        <f>0.001*SUMIFS(annual_details_by_tech!F$2:F$1295,annual_details_by_tech!$A$2:$A$1295,"distributed",annual_details_by_tech!$B$2:$B$1295,"non_renewable_output")</f>
        <v>0</v>
      </c>
      <c r="K105" s="32">
        <f>0.001*SUMIFS(annual_details_by_tech!G$2:G$1295,annual_details_by_tech!$A$2:$A$1295,"distributed",annual_details_by_tech!$B$2:$B$1295,"non_renewable_output")</f>
        <v>0</v>
      </c>
      <c r="L105" s="32">
        <f>0.001*SUMIFS(annual_details_by_tech!H$2:H$1295,annual_details_by_tech!$A$2:$A$1295,"distributed",annual_details_by_tech!$B$2:$B$1295,"non_renewable_output")</f>
        <v>0</v>
      </c>
      <c r="M105" s="32">
        <f>0.001*SUMIFS(annual_details_by_tech!I$2:I$1295,annual_details_by_tech!$A$2:$A$1295,"distributed",annual_details_by_tech!$B$2:$B$1295,"non_renewable_output")</f>
        <v>0</v>
      </c>
      <c r="N105" s="32">
        <f>0.001*SUMIFS(annual_details_by_tech!J$2:J$1295,annual_details_by_tech!$A$2:$A$1295,"distributed",annual_details_by_tech!$B$2:$B$1295,"non_renewable_output")</f>
        <v>0</v>
      </c>
      <c r="O105" s="32">
        <f>0.001*SUMIFS(annual_details_by_tech!K$2:K$1295,annual_details_by_tech!$A$2:$A$1295,"distributed",annual_details_by_tech!$B$2:$B$1295,"non_renewable_output")</f>
        <v>0</v>
      </c>
      <c r="P105" s="32">
        <f>0.001*SUMIFS(annual_details_by_tech!L$2:L$1295,annual_details_by_tech!$A$2:$A$1295,"distributed",annual_details_by_tech!$B$2:$B$1295,"non_renewable_output")</f>
        <v>0</v>
      </c>
      <c r="Q105" s="32">
        <f>0.001*SUMIFS(annual_details_by_tech!M$2:M$1295,annual_details_by_tech!$A$2:$A$1295,"distributed",annual_details_by_tech!$B$2:$B$1295,"non_renewable_output")</f>
        <v>0</v>
      </c>
      <c r="R105" s="32">
        <f>0.001*SUMIFS(annual_details_by_tech!N$2:N$1295,annual_details_by_tech!$A$2:$A$1295,"distributed",annual_details_by_tech!$B$2:$B$1295,"non_renewable_output")</f>
        <v>0</v>
      </c>
      <c r="S105" s="32">
        <f>0.001*SUMIFS(annual_details_by_tech!O$2:O$1295,annual_details_by_tech!$A$2:$A$1295,"distributed",annual_details_by_tech!$B$2:$B$1295,"non_renewable_output")</f>
        <v>0</v>
      </c>
      <c r="T105" s="32">
        <f>0.001*SUMIFS(annual_details_by_tech!P$2:P$1295,annual_details_by_tech!$A$2:$A$1295,"distributed",annual_details_by_tech!$B$2:$B$1295,"non_renewable_output")</f>
        <v>0</v>
      </c>
      <c r="U105" s="32">
        <f>0.001*SUMIFS(annual_details_by_tech!Q$2:Q$1295,annual_details_by_tech!$A$2:$A$1295,"distributed",annual_details_by_tech!$B$2:$B$1295,"non_renewable_output")</f>
        <v>0</v>
      </c>
      <c r="V105" s="32">
        <f>0.001*SUMIFS(annual_details_by_tech!R$2:R$1295,annual_details_by_tech!$A$2:$A$1295,"distributed",annual_details_by_tech!$B$2:$B$1295,"non_renewable_output")</f>
        <v>0</v>
      </c>
      <c r="W105" s="32">
        <f>0.001*SUMIFS(annual_details_by_tech!S$2:S$1295,annual_details_by_tech!$A$2:$A$1295,"distributed",annual_details_by_tech!$B$2:$B$1295,"non_renewable_output")</f>
        <v>0</v>
      </c>
      <c r="X105" s="32">
        <f>0.001*SUMIFS(annual_details_by_tech!T$2:T$1295,annual_details_by_tech!$A$2:$A$1295,"distributed",annual_details_by_tech!$B$2:$B$1295,"non_renewable_output")</f>
        <v>0</v>
      </c>
      <c r="Y105" s="32">
        <f>0.001*SUMIFS(annual_details_by_tech!U$2:U$1295,annual_details_by_tech!$A$2:$A$1295,"distributed",annual_details_by_tech!$B$2:$B$1295,"non_renewable_output")</f>
        <v>0</v>
      </c>
      <c r="Z105" s="32">
        <f>0.001*SUMIFS(annual_details_by_tech!V$2:V$1295,annual_details_by_tech!$A$2:$A$1295,"distributed",annual_details_by_tech!$B$2:$B$1295,"non_renewable_output")</f>
        <v>0</v>
      </c>
      <c r="AA105" s="32">
        <f>0.001*SUMIFS(annual_details_by_tech!W$2:W$1295,annual_details_by_tech!$A$2:$A$1295,"distributed",annual_details_by_tech!$B$2:$B$1295,"non_renewable_output")</f>
        <v>0</v>
      </c>
      <c r="AB105" s="32">
        <f>0.001*SUMIFS(annual_details_by_tech!X$2:X$1295,annual_details_by_tech!$A$2:$A$1295,"distributed",annual_details_by_tech!$B$2:$B$1295,"non_renewable_output")</f>
        <v>0</v>
      </c>
      <c r="AC105" s="32">
        <f>0.001*SUMIFS(annual_details_by_tech!Y$2:Y$1295,annual_details_by_tech!$A$2:$A$1295,"distributed",annual_details_by_tech!$B$2:$B$1295,"non_renewable_output")</f>
        <v>0</v>
      </c>
      <c r="AD105" s="32">
        <f>0.001*SUMIFS(annual_details_by_tech!Z$2:Z$1295,annual_details_by_tech!$A$2:$A$1295,"distributed",annual_details_by_tech!$B$2:$B$1295,"non_renewable_output")</f>
        <v>0</v>
      </c>
      <c r="AE105" s="32">
        <f>0.001*SUMIFS(annual_details_by_tech!AA$2:AA$1295,annual_details_by_tech!$A$2:$A$1295,"distributed",annual_details_by_tech!$B$2:$B$1295,"non_renewable_output")</f>
        <v>0</v>
      </c>
      <c r="AF105" s="32">
        <f>0.001*SUMIFS(annual_details_by_tech!AB$2:AB$1295,annual_details_by_tech!$A$2:$A$1295,"distributed",annual_details_by_tech!$B$2:$B$1295,"non_renewable_output")</f>
        <v>0</v>
      </c>
      <c r="AG105" s="32">
        <f>0.001*SUMIFS(annual_details_by_tech!AC$2:AC$1295,annual_details_by_tech!$A$2:$A$1295,"distributed",annual_details_by_tech!$B$2:$B$1295,"non_renewable_output")</f>
        <v>0</v>
      </c>
      <c r="AH105" s="32">
        <f>0.001*SUMIFS(annual_details_by_tech!AD$2:AD$1295,annual_details_by_tech!$A$2:$A$1295,"distributed",annual_details_by_tech!$B$2:$B$1295,"non_renewable_output")</f>
        <v>0</v>
      </c>
      <c r="AI105" s="32">
        <f>0.001*SUMIFS(annual_details_by_tech!AE$2:AE$1295,annual_details_by_tech!$A$2:$A$1295,"distributed",annual_details_by_tech!$B$2:$B$1295,"non_renewable_output")</f>
        <v>0</v>
      </c>
    </row>
    <row r="106" spans="6:35" x14ac:dyDescent="0.2"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6:35" x14ac:dyDescent="0.2"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6:35" x14ac:dyDescent="0.2"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6:35" x14ac:dyDescent="0.2"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6:35" x14ac:dyDescent="0.2"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6:35" x14ac:dyDescent="0.2"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6:35" x14ac:dyDescent="0.2"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7:28" x14ac:dyDescent="0.2"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7:28" x14ac:dyDescent="0.2"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7:28" x14ac:dyDescent="0.2"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7:28" x14ac:dyDescent="0.2"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7:28" x14ac:dyDescent="0.2"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7:28" x14ac:dyDescent="0.2"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7:28" x14ac:dyDescent="0.2"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7:28" x14ac:dyDescent="0.2"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7:28" x14ac:dyDescent="0.2"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7:28" x14ac:dyDescent="0.2"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7:28" x14ac:dyDescent="0.2"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7:28" x14ac:dyDescent="0.2"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7:28" x14ac:dyDescent="0.2"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7:28" x14ac:dyDescent="0.2"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7:28" x14ac:dyDescent="0.2"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7:28" x14ac:dyDescent="0.2"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7:28" x14ac:dyDescent="0.2"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7:28" x14ac:dyDescent="0.2"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7:28" x14ac:dyDescent="0.2"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7:28" x14ac:dyDescent="0.2"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7:28" x14ac:dyDescent="0.2"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7:28" x14ac:dyDescent="0.2"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7:28" x14ac:dyDescent="0.2"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7:28" x14ac:dyDescent="0.2"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7:28" x14ac:dyDescent="0.2"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7:28" x14ac:dyDescent="0.2"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7:28" x14ac:dyDescent="0.2"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7:28" x14ac:dyDescent="0.2"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7:28" x14ac:dyDescent="0.2"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7:28" x14ac:dyDescent="0.2"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7:28" x14ac:dyDescent="0.2"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7:28" x14ac:dyDescent="0.2"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7:28" x14ac:dyDescent="0.2"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7:28" x14ac:dyDescent="0.2"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7:28" x14ac:dyDescent="0.2"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7:28" x14ac:dyDescent="0.2"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7:28" x14ac:dyDescent="0.2"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7:28" x14ac:dyDescent="0.2"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7:28" x14ac:dyDescent="0.2"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7:28" x14ac:dyDescent="0.2"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7:28" x14ac:dyDescent="0.2"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7:28" x14ac:dyDescent="0.2"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7:28" x14ac:dyDescent="0.2"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7:28" x14ac:dyDescent="0.2"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  <row r="157" spans="7:28" x14ac:dyDescent="0.2"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</row>
    <row r="158" spans="7:28" x14ac:dyDescent="0.2"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</row>
    <row r="159" spans="7:28" x14ac:dyDescent="0.2"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</row>
    <row r="160" spans="7:28" x14ac:dyDescent="0.2"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</row>
    <row r="161" spans="7:28" x14ac:dyDescent="0.2"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</row>
    <row r="162" spans="7:28" x14ac:dyDescent="0.2"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</row>
    <row r="163" spans="7:28" x14ac:dyDescent="0.2"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</row>
    <row r="164" spans="7:28" x14ac:dyDescent="0.2"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</row>
    <row r="165" spans="7:28" x14ac:dyDescent="0.2"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</row>
    <row r="166" spans="7:28" x14ac:dyDescent="0.2"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</row>
    <row r="167" spans="7:28" x14ac:dyDescent="0.2"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</row>
    <row r="168" spans="7:28" x14ac:dyDescent="0.2"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</row>
    <row r="169" spans="7:28" x14ac:dyDescent="0.2"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</row>
    <row r="170" spans="7:28" x14ac:dyDescent="0.2"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</row>
    <row r="171" spans="7:28" x14ac:dyDescent="0.2"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</row>
    <row r="172" spans="7:28" x14ac:dyDescent="0.2"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</row>
    <row r="173" spans="7:28" x14ac:dyDescent="0.2"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</row>
    <row r="174" spans="7:28" x14ac:dyDescent="0.2"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</row>
    <row r="175" spans="7:28" x14ac:dyDescent="0.2"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</row>
    <row r="176" spans="7:28" x14ac:dyDescent="0.2"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</row>
    <row r="177" spans="7:28" x14ac:dyDescent="0.2"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</row>
    <row r="178" spans="7:28" x14ac:dyDescent="0.2"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</row>
    <row r="179" spans="7:28" x14ac:dyDescent="0.2"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</row>
    <row r="180" spans="7:28" x14ac:dyDescent="0.2"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</row>
    <row r="181" spans="7:28" x14ac:dyDescent="0.2"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</row>
    <row r="182" spans="7:28" x14ac:dyDescent="0.2"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</row>
    <row r="183" spans="7:28" x14ac:dyDescent="0.2"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</row>
    <row r="184" spans="7:28" x14ac:dyDescent="0.2"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</row>
    <row r="185" spans="7:28" x14ac:dyDescent="0.2"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</row>
    <row r="186" spans="7:28" x14ac:dyDescent="0.2"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</row>
    <row r="187" spans="7:28" x14ac:dyDescent="0.2"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</row>
    <row r="188" spans="7:28" x14ac:dyDescent="0.2"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</row>
    <row r="189" spans="7:28" x14ac:dyDescent="0.2"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</row>
    <row r="190" spans="7:28" x14ac:dyDescent="0.2"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</row>
    <row r="191" spans="7:28" x14ac:dyDescent="0.2"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</row>
    <row r="192" spans="7:28" x14ac:dyDescent="0.2"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</row>
    <row r="193" spans="7:28" x14ac:dyDescent="0.2"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</row>
    <row r="194" spans="7:28" x14ac:dyDescent="0.2"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</row>
    <row r="195" spans="7:28" x14ac:dyDescent="0.2"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</row>
    <row r="196" spans="7:28" x14ac:dyDescent="0.2"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</row>
    <row r="197" spans="7:28" x14ac:dyDescent="0.2"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</row>
    <row r="198" spans="7:28" x14ac:dyDescent="0.2"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</row>
    <row r="199" spans="7:28" x14ac:dyDescent="0.2"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</row>
    <row r="200" spans="7:28" x14ac:dyDescent="0.2"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</row>
    <row r="201" spans="7:28" x14ac:dyDescent="0.2"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</row>
    <row r="202" spans="7:28" x14ac:dyDescent="0.2"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</row>
    <row r="203" spans="7:28" x14ac:dyDescent="0.2"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</row>
    <row r="204" spans="7:28" x14ac:dyDescent="0.2"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</row>
    <row r="205" spans="7:28" x14ac:dyDescent="0.2"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</row>
    <row r="206" spans="7:28" x14ac:dyDescent="0.2"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</row>
    <row r="207" spans="7:28" x14ac:dyDescent="0.2"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</row>
    <row r="208" spans="7:28" x14ac:dyDescent="0.2"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</row>
    <row r="209" spans="7:28" x14ac:dyDescent="0.2"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</row>
    <row r="210" spans="7:28" x14ac:dyDescent="0.2"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</row>
    <row r="211" spans="7:28" x14ac:dyDescent="0.2"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</row>
    <row r="212" spans="7:28" x14ac:dyDescent="0.2"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</row>
    <row r="213" spans="7:28" x14ac:dyDescent="0.2"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</row>
    <row r="214" spans="7:28" x14ac:dyDescent="0.2"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</row>
    <row r="215" spans="7:28" x14ac:dyDescent="0.2"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</row>
    <row r="216" spans="7:28" x14ac:dyDescent="0.2"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</row>
    <row r="217" spans="7:28" x14ac:dyDescent="0.2"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</row>
    <row r="218" spans="7:28" x14ac:dyDescent="0.2"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</row>
    <row r="219" spans="7:28" x14ac:dyDescent="0.2"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</row>
    <row r="220" spans="7:28" x14ac:dyDescent="0.2"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</row>
    <row r="221" spans="7:28" x14ac:dyDescent="0.2"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</row>
    <row r="222" spans="7:28" x14ac:dyDescent="0.2"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</row>
    <row r="223" spans="7:28" x14ac:dyDescent="0.2"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</row>
    <row r="224" spans="7:28" x14ac:dyDescent="0.2"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</row>
    <row r="225" spans="7:28" x14ac:dyDescent="0.2"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</row>
    <row r="226" spans="7:28" x14ac:dyDescent="0.2"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</row>
    <row r="227" spans="7:28" x14ac:dyDescent="0.2"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</row>
    <row r="228" spans="7:28" x14ac:dyDescent="0.2"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</row>
    <row r="229" spans="7:28" x14ac:dyDescent="0.2"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</row>
    <row r="230" spans="7:28" x14ac:dyDescent="0.2"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</row>
    <row r="231" spans="7:28" x14ac:dyDescent="0.2"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</row>
    <row r="232" spans="7:28" x14ac:dyDescent="0.2"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</row>
    <row r="233" spans="7:28" x14ac:dyDescent="0.2"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</row>
    <row r="234" spans="7:28" x14ac:dyDescent="0.2"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</row>
    <row r="235" spans="7:28" x14ac:dyDescent="0.2"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</row>
    <row r="236" spans="7:28" x14ac:dyDescent="0.2"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</row>
    <row r="237" spans="7:28" x14ac:dyDescent="0.2"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</row>
    <row r="238" spans="7:28" x14ac:dyDescent="0.2"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</row>
    <row r="239" spans="7:28" x14ac:dyDescent="0.2"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</row>
    <row r="240" spans="7:28" x14ac:dyDescent="0.2"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</row>
    <row r="241" spans="7:28" x14ac:dyDescent="0.2"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</row>
    <row r="242" spans="7:28" x14ac:dyDescent="0.2"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</row>
    <row r="243" spans="7:28" x14ac:dyDescent="0.2"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</row>
    <row r="244" spans="7:28" x14ac:dyDescent="0.2"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</row>
    <row r="245" spans="7:28" x14ac:dyDescent="0.2"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</row>
    <row r="246" spans="7:28" x14ac:dyDescent="0.2"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</row>
    <row r="247" spans="7:28" x14ac:dyDescent="0.2"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</row>
    <row r="248" spans="7:28" x14ac:dyDescent="0.2"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</row>
    <row r="249" spans="7:28" x14ac:dyDescent="0.2"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</row>
    <row r="250" spans="7:28" x14ac:dyDescent="0.2"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</row>
    <row r="251" spans="7:28" x14ac:dyDescent="0.2"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</row>
    <row r="252" spans="7:28" x14ac:dyDescent="0.2"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</row>
    <row r="253" spans="7:28" x14ac:dyDescent="0.2"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</row>
    <row r="254" spans="7:28" x14ac:dyDescent="0.2"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</row>
    <row r="255" spans="7:28" x14ac:dyDescent="0.2"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</row>
    <row r="256" spans="7:28" x14ac:dyDescent="0.2"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</row>
    <row r="257" spans="7:28" x14ac:dyDescent="0.2"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</row>
    <row r="258" spans="7:28" x14ac:dyDescent="0.2"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</row>
    <row r="259" spans="7:28" x14ac:dyDescent="0.2"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</row>
    <row r="260" spans="7:28" x14ac:dyDescent="0.2"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</row>
    <row r="261" spans="7:28" x14ac:dyDescent="0.2"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</row>
    <row r="262" spans="7:28" x14ac:dyDescent="0.2"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</row>
    <row r="263" spans="7:28" x14ac:dyDescent="0.2"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</row>
    <row r="264" spans="7:28" x14ac:dyDescent="0.2"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</row>
    <row r="265" spans="7:28" x14ac:dyDescent="0.2"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</row>
    <row r="266" spans="7:28" x14ac:dyDescent="0.2"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</row>
    <row r="267" spans="7:28" x14ac:dyDescent="0.2"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</row>
    <row r="268" spans="7:28" x14ac:dyDescent="0.2"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</row>
    <row r="269" spans="7:28" x14ac:dyDescent="0.2"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</row>
    <row r="270" spans="7:28" x14ac:dyDescent="0.2"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</row>
    <row r="271" spans="7:28" x14ac:dyDescent="0.2"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</row>
    <row r="272" spans="7:28" x14ac:dyDescent="0.2"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</row>
    <row r="273" spans="7:28" x14ac:dyDescent="0.2"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</row>
    <row r="274" spans="7:28" x14ac:dyDescent="0.2"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</row>
    <row r="275" spans="7:28" x14ac:dyDescent="0.2"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</row>
    <row r="276" spans="7:28" x14ac:dyDescent="0.2"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</row>
    <row r="277" spans="7:28" x14ac:dyDescent="0.2"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</row>
    <row r="278" spans="7:28" x14ac:dyDescent="0.2"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</row>
    <row r="279" spans="7:28" x14ac:dyDescent="0.2"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</row>
    <row r="280" spans="7:28" x14ac:dyDescent="0.2"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</row>
    <row r="281" spans="7:28" x14ac:dyDescent="0.2"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</row>
    <row r="282" spans="7:28" x14ac:dyDescent="0.2"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</row>
    <row r="283" spans="7:28" x14ac:dyDescent="0.2"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</row>
    <row r="284" spans="7:28" x14ac:dyDescent="0.2"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</row>
    <row r="285" spans="7:28" x14ac:dyDescent="0.2"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</row>
    <row r="286" spans="7:28" x14ac:dyDescent="0.2"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</row>
    <row r="287" spans="7:28" x14ac:dyDescent="0.2"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</row>
    <row r="288" spans="7:28" x14ac:dyDescent="0.2"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</row>
    <row r="289" spans="7:28" x14ac:dyDescent="0.2"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</row>
    <row r="290" spans="7:28" x14ac:dyDescent="0.2"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</row>
    <row r="291" spans="7:28" x14ac:dyDescent="0.2"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</row>
    <row r="292" spans="7:28" x14ac:dyDescent="0.2"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</row>
    <row r="293" spans="7:28" x14ac:dyDescent="0.2"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</row>
    <row r="294" spans="7:28" x14ac:dyDescent="0.2"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</row>
    <row r="295" spans="7:28" x14ac:dyDescent="0.2"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</row>
    <row r="296" spans="7:28" x14ac:dyDescent="0.2"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</row>
    <row r="297" spans="7:28" x14ac:dyDescent="0.2"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</row>
    <row r="298" spans="7:28" x14ac:dyDescent="0.2"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</row>
    <row r="299" spans="7:28" x14ac:dyDescent="0.2"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</row>
    <row r="300" spans="7:28" x14ac:dyDescent="0.2"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</row>
    <row r="301" spans="7:28" x14ac:dyDescent="0.2"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</row>
    <row r="302" spans="7:28" x14ac:dyDescent="0.2"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</row>
    <row r="303" spans="7:28" x14ac:dyDescent="0.2"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</row>
    <row r="304" spans="7:28" x14ac:dyDescent="0.2"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</row>
    <row r="305" spans="7:28" x14ac:dyDescent="0.2"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</row>
    <row r="306" spans="7:28" x14ac:dyDescent="0.2"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</row>
    <row r="307" spans="7:28" x14ac:dyDescent="0.2"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</row>
    <row r="308" spans="7:28" x14ac:dyDescent="0.2"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</row>
    <row r="309" spans="7:28" x14ac:dyDescent="0.2"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</row>
    <row r="310" spans="7:28" x14ac:dyDescent="0.2"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</row>
    <row r="311" spans="7:28" x14ac:dyDescent="0.2"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</row>
    <row r="312" spans="7:28" x14ac:dyDescent="0.2"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</row>
    <row r="313" spans="7:28" x14ac:dyDescent="0.2"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</row>
    <row r="314" spans="7:28" x14ac:dyDescent="0.2"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</row>
    <row r="315" spans="7:28" x14ac:dyDescent="0.2"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</row>
    <row r="316" spans="7:28" x14ac:dyDescent="0.2"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</row>
    <row r="317" spans="7:28" x14ac:dyDescent="0.2"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</row>
    <row r="318" spans="7:28" x14ac:dyDescent="0.2"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</row>
    <row r="319" spans="7:28" x14ac:dyDescent="0.2"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</row>
    <row r="320" spans="7:28" x14ac:dyDescent="0.2"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</row>
    <row r="321" spans="7:28" x14ac:dyDescent="0.2"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</row>
    <row r="322" spans="7:28" x14ac:dyDescent="0.2"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</row>
    <row r="323" spans="7:28" x14ac:dyDescent="0.2"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</row>
    <row r="324" spans="7:28" x14ac:dyDescent="0.2"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</row>
    <row r="325" spans="7:28" x14ac:dyDescent="0.2"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</row>
    <row r="326" spans="7:28" x14ac:dyDescent="0.2"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</row>
    <row r="327" spans="7:28" x14ac:dyDescent="0.2"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</row>
    <row r="328" spans="7:28" x14ac:dyDescent="0.2"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</row>
    <row r="329" spans="7:28" x14ac:dyDescent="0.2"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</row>
    <row r="330" spans="7:28" x14ac:dyDescent="0.2"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</row>
    <row r="331" spans="7:28" x14ac:dyDescent="0.2"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</row>
    <row r="332" spans="7:28" x14ac:dyDescent="0.2"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</row>
    <row r="333" spans="7:28" x14ac:dyDescent="0.2"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</row>
    <row r="334" spans="7:28" x14ac:dyDescent="0.2"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</row>
    <row r="335" spans="7:28" x14ac:dyDescent="0.2"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</row>
    <row r="336" spans="7:28" x14ac:dyDescent="0.2"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</row>
    <row r="337" spans="7:28" x14ac:dyDescent="0.2"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</row>
    <row r="338" spans="7:28" x14ac:dyDescent="0.2"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</row>
    <row r="339" spans="7:28" x14ac:dyDescent="0.2"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</row>
    <row r="340" spans="7:28" x14ac:dyDescent="0.2"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</row>
    <row r="341" spans="7:28" x14ac:dyDescent="0.2"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</row>
    <row r="342" spans="7:28" x14ac:dyDescent="0.2"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</row>
    <row r="343" spans="7:28" x14ac:dyDescent="0.2"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</row>
    <row r="344" spans="7:28" x14ac:dyDescent="0.2"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</row>
    <row r="345" spans="7:28" x14ac:dyDescent="0.2"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</row>
    <row r="346" spans="7:28" x14ac:dyDescent="0.2"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</row>
    <row r="347" spans="7:28" x14ac:dyDescent="0.2"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</row>
    <row r="348" spans="7:28" x14ac:dyDescent="0.2"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</row>
    <row r="349" spans="7:28" x14ac:dyDescent="0.2"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</row>
    <row r="350" spans="7:28" x14ac:dyDescent="0.2"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</row>
    <row r="351" spans="7:28" x14ac:dyDescent="0.2"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</row>
    <row r="352" spans="7:28" x14ac:dyDescent="0.2"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</row>
    <row r="353" spans="7:28" x14ac:dyDescent="0.2"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</row>
    <row r="354" spans="7:28" x14ac:dyDescent="0.2"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</row>
    <row r="355" spans="7:28" x14ac:dyDescent="0.2"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</row>
    <row r="356" spans="7:28" x14ac:dyDescent="0.2"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</row>
    <row r="357" spans="7:28" x14ac:dyDescent="0.2"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</row>
    <row r="358" spans="7:28" x14ac:dyDescent="0.2"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</row>
    <row r="359" spans="7:28" x14ac:dyDescent="0.2"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</row>
    <row r="360" spans="7:28" x14ac:dyDescent="0.2"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</row>
    <row r="361" spans="7:28" x14ac:dyDescent="0.2"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</row>
    <row r="362" spans="7:28" x14ac:dyDescent="0.2"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</row>
    <row r="363" spans="7:28" x14ac:dyDescent="0.2"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</row>
    <row r="364" spans="7:28" x14ac:dyDescent="0.2"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</row>
    <row r="365" spans="7:28" x14ac:dyDescent="0.2"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</row>
    <row r="366" spans="7:28" x14ac:dyDescent="0.2"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</row>
    <row r="367" spans="7:28" x14ac:dyDescent="0.2"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</row>
    <row r="368" spans="7:28" x14ac:dyDescent="0.2"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</row>
    <row r="369" spans="7:28" x14ac:dyDescent="0.2"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</row>
    <row r="370" spans="7:28" x14ac:dyDescent="0.2"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</row>
    <row r="371" spans="7:28" x14ac:dyDescent="0.2"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</row>
    <row r="372" spans="7:28" x14ac:dyDescent="0.2"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</row>
    <row r="373" spans="7:28" x14ac:dyDescent="0.2"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</row>
    <row r="374" spans="7:28" x14ac:dyDescent="0.2"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</row>
    <row r="375" spans="7:28" x14ac:dyDescent="0.2"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</row>
    <row r="376" spans="7:28" x14ac:dyDescent="0.2"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</row>
    <row r="377" spans="7:28" x14ac:dyDescent="0.2"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</row>
    <row r="378" spans="7:28" x14ac:dyDescent="0.2"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</row>
    <row r="379" spans="7:28" x14ac:dyDescent="0.2"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</row>
    <row r="380" spans="7:28" x14ac:dyDescent="0.2"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</row>
    <row r="381" spans="7:28" x14ac:dyDescent="0.2"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</row>
    <row r="382" spans="7:28" x14ac:dyDescent="0.2"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</row>
    <row r="383" spans="7:28" x14ac:dyDescent="0.2"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</row>
    <row r="384" spans="7:28" x14ac:dyDescent="0.2"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</row>
    <row r="385" spans="7:28" x14ac:dyDescent="0.2"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</row>
    <row r="386" spans="7:28" x14ac:dyDescent="0.2"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</row>
    <row r="387" spans="7:28" x14ac:dyDescent="0.2"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</row>
    <row r="388" spans="7:28" x14ac:dyDescent="0.2"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</row>
    <row r="389" spans="7:28" x14ac:dyDescent="0.2"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</row>
    <row r="390" spans="7:28" x14ac:dyDescent="0.2"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</row>
    <row r="391" spans="7:28" x14ac:dyDescent="0.2"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</row>
    <row r="392" spans="7:28" x14ac:dyDescent="0.2"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</row>
    <row r="393" spans="7:28" x14ac:dyDescent="0.2"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</row>
    <row r="394" spans="7:28" x14ac:dyDescent="0.2"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</row>
    <row r="395" spans="7:28" x14ac:dyDescent="0.2"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</row>
    <row r="396" spans="7:28" x14ac:dyDescent="0.2"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</row>
    <row r="397" spans="7:28" x14ac:dyDescent="0.2"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</row>
    <row r="398" spans="7:28" x14ac:dyDescent="0.2"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</row>
    <row r="399" spans="7:28" x14ac:dyDescent="0.2"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</row>
    <row r="400" spans="7:28" x14ac:dyDescent="0.2"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</row>
    <row r="401" spans="7:28" x14ac:dyDescent="0.2"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</row>
    <row r="402" spans="7:28" x14ac:dyDescent="0.2"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</row>
    <row r="403" spans="7:28" x14ac:dyDescent="0.2"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</row>
    <row r="404" spans="7:28" x14ac:dyDescent="0.2"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</row>
    <row r="405" spans="7:28" x14ac:dyDescent="0.2"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</row>
    <row r="406" spans="7:28" x14ac:dyDescent="0.2"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</row>
    <row r="407" spans="7:28" x14ac:dyDescent="0.2"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</row>
    <row r="408" spans="7:28" x14ac:dyDescent="0.2"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</row>
    <row r="409" spans="7:28" x14ac:dyDescent="0.2"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</row>
    <row r="410" spans="7:28" x14ac:dyDescent="0.2"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</row>
    <row r="411" spans="7:28" x14ac:dyDescent="0.2"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</row>
    <row r="412" spans="7:28" x14ac:dyDescent="0.2"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</row>
    <row r="413" spans="7:28" x14ac:dyDescent="0.2"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</row>
    <row r="414" spans="7:28" x14ac:dyDescent="0.2"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</row>
    <row r="415" spans="7:28" x14ac:dyDescent="0.2"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</row>
    <row r="416" spans="7:28" x14ac:dyDescent="0.2"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</row>
    <row r="417" spans="7:28" x14ac:dyDescent="0.2"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</row>
    <row r="418" spans="7:28" x14ac:dyDescent="0.2"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</row>
    <row r="419" spans="7:28" x14ac:dyDescent="0.2"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</row>
    <row r="420" spans="7:28" x14ac:dyDescent="0.2"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</row>
    <row r="421" spans="7:28" x14ac:dyDescent="0.2"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</row>
    <row r="422" spans="7:28" x14ac:dyDescent="0.2"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</row>
    <row r="423" spans="7:28" x14ac:dyDescent="0.2"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</row>
    <row r="424" spans="7:28" x14ac:dyDescent="0.2"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</row>
    <row r="425" spans="7:28" x14ac:dyDescent="0.2"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</row>
    <row r="426" spans="7:28" x14ac:dyDescent="0.2"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</row>
    <row r="427" spans="7:28" x14ac:dyDescent="0.2"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</row>
    <row r="428" spans="7:28" x14ac:dyDescent="0.2"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</row>
    <row r="429" spans="7:28" x14ac:dyDescent="0.2"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</row>
    <row r="430" spans="7:28" x14ac:dyDescent="0.2"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</row>
    <row r="431" spans="7:28" x14ac:dyDescent="0.2"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</row>
    <row r="432" spans="7:28" x14ac:dyDescent="0.2"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</row>
    <row r="433" spans="7:28" x14ac:dyDescent="0.2"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</row>
    <row r="434" spans="7:28" x14ac:dyDescent="0.2"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</row>
    <row r="435" spans="7:28" x14ac:dyDescent="0.2"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</row>
    <row r="436" spans="7:28" x14ac:dyDescent="0.2"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</row>
    <row r="437" spans="7:28" x14ac:dyDescent="0.2"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</row>
    <row r="438" spans="7:28" x14ac:dyDescent="0.2"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</row>
    <row r="439" spans="7:28" x14ac:dyDescent="0.2"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</row>
    <row r="440" spans="7:28" x14ac:dyDescent="0.2"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</row>
    <row r="441" spans="7:28" x14ac:dyDescent="0.2"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</row>
    <row r="442" spans="7:28" x14ac:dyDescent="0.2"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</row>
    <row r="443" spans="7:28" x14ac:dyDescent="0.2"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</row>
    <row r="444" spans="7:28" x14ac:dyDescent="0.2"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</row>
    <row r="445" spans="7:28" x14ac:dyDescent="0.2"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</row>
    <row r="446" spans="7:28" x14ac:dyDescent="0.2"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</row>
    <row r="447" spans="7:28" x14ac:dyDescent="0.2"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</row>
    <row r="448" spans="7:28" x14ac:dyDescent="0.2"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</row>
    <row r="449" spans="7:28" x14ac:dyDescent="0.2"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</row>
    <row r="450" spans="7:28" x14ac:dyDescent="0.2"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</row>
    <row r="451" spans="7:28" x14ac:dyDescent="0.2"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</row>
    <row r="452" spans="7:28" x14ac:dyDescent="0.2"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</row>
    <row r="453" spans="7:28" x14ac:dyDescent="0.2"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</row>
    <row r="454" spans="7:28" x14ac:dyDescent="0.2"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</row>
    <row r="455" spans="7:28" x14ac:dyDescent="0.2"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</row>
    <row r="456" spans="7:28" x14ac:dyDescent="0.2"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</row>
    <row r="457" spans="7:28" x14ac:dyDescent="0.2"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</row>
    <row r="458" spans="7:28" x14ac:dyDescent="0.2"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</row>
    <row r="459" spans="7:28" x14ac:dyDescent="0.2"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</row>
    <row r="460" spans="7:28" x14ac:dyDescent="0.2"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</row>
    <row r="461" spans="7:28" x14ac:dyDescent="0.2"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</row>
    <row r="462" spans="7:28" x14ac:dyDescent="0.2"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</row>
    <row r="463" spans="7:28" x14ac:dyDescent="0.2"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</row>
    <row r="464" spans="7:28" x14ac:dyDescent="0.2"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</row>
    <row r="465" spans="7:28" x14ac:dyDescent="0.2"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</row>
    <row r="466" spans="7:28" x14ac:dyDescent="0.2"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</row>
    <row r="467" spans="7:28" x14ac:dyDescent="0.2"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</row>
    <row r="468" spans="7:28" x14ac:dyDescent="0.2"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</row>
    <row r="469" spans="7:28" x14ac:dyDescent="0.2"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</row>
    <row r="470" spans="7:28" x14ac:dyDescent="0.2"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</row>
    <row r="471" spans="7:28" x14ac:dyDescent="0.2"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</row>
    <row r="472" spans="7:28" x14ac:dyDescent="0.2"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</row>
    <row r="473" spans="7:28" x14ac:dyDescent="0.2"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</row>
    <row r="474" spans="7:28" x14ac:dyDescent="0.2"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</row>
    <row r="475" spans="7:28" x14ac:dyDescent="0.2"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</row>
    <row r="476" spans="7:28" x14ac:dyDescent="0.2"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</row>
    <row r="477" spans="7:28" x14ac:dyDescent="0.2"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</row>
    <row r="478" spans="7:28" x14ac:dyDescent="0.2"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</row>
    <row r="479" spans="7:28" x14ac:dyDescent="0.2"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</row>
    <row r="480" spans="7:28" x14ac:dyDescent="0.2"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</row>
    <row r="481" spans="7:28" x14ac:dyDescent="0.2"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</row>
    <row r="482" spans="7:28" x14ac:dyDescent="0.2"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</row>
    <row r="483" spans="7:28" x14ac:dyDescent="0.2"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</row>
    <row r="484" spans="7:28" x14ac:dyDescent="0.2"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</row>
    <row r="485" spans="7:28" x14ac:dyDescent="0.2"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</row>
    <row r="486" spans="7:28" x14ac:dyDescent="0.2"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</row>
    <row r="487" spans="7:28" x14ac:dyDescent="0.2"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</row>
    <row r="488" spans="7:28" x14ac:dyDescent="0.2"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</row>
    <row r="489" spans="7:28" x14ac:dyDescent="0.2"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</row>
    <row r="490" spans="7:28" x14ac:dyDescent="0.2"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</row>
    <row r="491" spans="7:28" x14ac:dyDescent="0.2"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</row>
    <row r="492" spans="7:28" x14ac:dyDescent="0.2"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</row>
    <row r="493" spans="7:28" x14ac:dyDescent="0.2"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</row>
    <row r="494" spans="7:28" x14ac:dyDescent="0.2"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</row>
    <row r="495" spans="7:28" x14ac:dyDescent="0.2"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</row>
    <row r="496" spans="7:28" x14ac:dyDescent="0.2"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</row>
    <row r="497" spans="7:28" x14ac:dyDescent="0.2"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</row>
    <row r="498" spans="7:28" x14ac:dyDescent="0.2"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</row>
    <row r="499" spans="7:28" x14ac:dyDescent="0.2"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</row>
    <row r="500" spans="7:28" x14ac:dyDescent="0.2"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</row>
    <row r="501" spans="7:28" x14ac:dyDescent="0.2"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</row>
    <row r="502" spans="7:28" x14ac:dyDescent="0.2"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</row>
    <row r="503" spans="7:28" x14ac:dyDescent="0.2"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</row>
    <row r="504" spans="7:28" x14ac:dyDescent="0.2"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</row>
    <row r="505" spans="7:28" x14ac:dyDescent="0.2"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</row>
    <row r="506" spans="7:28" x14ac:dyDescent="0.2"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</row>
    <row r="507" spans="7:28" x14ac:dyDescent="0.2"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</row>
    <row r="508" spans="7:28" x14ac:dyDescent="0.2"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</row>
    <row r="509" spans="7:28" x14ac:dyDescent="0.2"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</row>
    <row r="510" spans="7:28" x14ac:dyDescent="0.2"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</row>
    <row r="511" spans="7:28" x14ac:dyDescent="0.2"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</row>
    <row r="512" spans="7:28" x14ac:dyDescent="0.2"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</row>
    <row r="513" spans="7:28" x14ac:dyDescent="0.2"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</row>
    <row r="514" spans="7:28" x14ac:dyDescent="0.2"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</row>
    <row r="515" spans="7:28" x14ac:dyDescent="0.2"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</row>
    <row r="516" spans="7:28" x14ac:dyDescent="0.2"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</row>
    <row r="517" spans="7:28" x14ac:dyDescent="0.2"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</row>
    <row r="518" spans="7:28" x14ac:dyDescent="0.2"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</row>
    <row r="519" spans="7:28" x14ac:dyDescent="0.2"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</row>
    <row r="520" spans="7:28" x14ac:dyDescent="0.2"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</row>
    <row r="521" spans="7:28" x14ac:dyDescent="0.2"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</row>
    <row r="522" spans="7:28" x14ac:dyDescent="0.2"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</row>
    <row r="523" spans="7:28" x14ac:dyDescent="0.2"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</row>
    <row r="524" spans="7:28" x14ac:dyDescent="0.2"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</row>
    <row r="525" spans="7:28" x14ac:dyDescent="0.2"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</row>
    <row r="526" spans="7:28" x14ac:dyDescent="0.2"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</row>
    <row r="527" spans="7:28" x14ac:dyDescent="0.2"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</row>
    <row r="528" spans="7:28" x14ac:dyDescent="0.2"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</row>
    <row r="529" spans="7:28" x14ac:dyDescent="0.2"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</row>
    <row r="530" spans="7:28" x14ac:dyDescent="0.2"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</row>
    <row r="531" spans="7:28" x14ac:dyDescent="0.2"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</row>
    <row r="532" spans="7:28" x14ac:dyDescent="0.2"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</row>
    <row r="533" spans="7:28" x14ac:dyDescent="0.2"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</row>
    <row r="534" spans="7:28" x14ac:dyDescent="0.2"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</row>
    <row r="535" spans="7:28" x14ac:dyDescent="0.2"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</row>
    <row r="536" spans="7:28" x14ac:dyDescent="0.2"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</row>
    <row r="537" spans="7:28" x14ac:dyDescent="0.2"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</row>
    <row r="538" spans="7:28" x14ac:dyDescent="0.2"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</row>
    <row r="539" spans="7:28" x14ac:dyDescent="0.2"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</row>
    <row r="540" spans="7:28" x14ac:dyDescent="0.2"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</row>
    <row r="541" spans="7:28" x14ac:dyDescent="0.2"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</row>
    <row r="542" spans="7:28" x14ac:dyDescent="0.2"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</row>
    <row r="543" spans="7:28" x14ac:dyDescent="0.2"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</row>
    <row r="544" spans="7:28" x14ac:dyDescent="0.2"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</row>
    <row r="545" spans="7:28" x14ac:dyDescent="0.2"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</row>
    <row r="546" spans="7:28" x14ac:dyDescent="0.2"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</row>
    <row r="547" spans="7:28" x14ac:dyDescent="0.2"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</row>
    <row r="548" spans="7:28" x14ac:dyDescent="0.2"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</row>
    <row r="549" spans="7:28" x14ac:dyDescent="0.2"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</row>
    <row r="550" spans="7:28" x14ac:dyDescent="0.2"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</row>
    <row r="551" spans="7:28" x14ac:dyDescent="0.2"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</row>
    <row r="552" spans="7:28" x14ac:dyDescent="0.2"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</row>
    <row r="553" spans="7:28" x14ac:dyDescent="0.2"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</row>
    <row r="554" spans="7:28" x14ac:dyDescent="0.2"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</row>
    <row r="555" spans="7:28" x14ac:dyDescent="0.2"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</row>
    <row r="556" spans="7:28" x14ac:dyDescent="0.2"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</row>
    <row r="557" spans="7:28" x14ac:dyDescent="0.2"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</row>
    <row r="558" spans="7:28" x14ac:dyDescent="0.2"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</row>
    <row r="559" spans="7:28" x14ac:dyDescent="0.2"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</row>
    <row r="560" spans="7:28" x14ac:dyDescent="0.2"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</row>
    <row r="561" spans="7:28" x14ac:dyDescent="0.2"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</row>
    <row r="562" spans="7:28" x14ac:dyDescent="0.2"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</row>
    <row r="563" spans="7:28" x14ac:dyDescent="0.2"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</row>
    <row r="564" spans="7:28" x14ac:dyDescent="0.2"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</row>
    <row r="565" spans="7:28" x14ac:dyDescent="0.2"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</row>
    <row r="566" spans="7:28" x14ac:dyDescent="0.2"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</row>
    <row r="567" spans="7:28" x14ac:dyDescent="0.2"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</row>
    <row r="568" spans="7:28" x14ac:dyDescent="0.2"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</row>
    <row r="569" spans="7:28" x14ac:dyDescent="0.2"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</row>
    <row r="570" spans="7:28" x14ac:dyDescent="0.2"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</row>
    <row r="571" spans="7:28" x14ac:dyDescent="0.2"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</row>
    <row r="572" spans="7:28" x14ac:dyDescent="0.2"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</row>
    <row r="573" spans="7:28" x14ac:dyDescent="0.2"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</row>
    <row r="574" spans="7:28" x14ac:dyDescent="0.2"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</row>
    <row r="575" spans="7:28" x14ac:dyDescent="0.2"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</row>
    <row r="576" spans="7:28" x14ac:dyDescent="0.2"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</row>
    <row r="577" spans="7:28" x14ac:dyDescent="0.2"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</row>
    <row r="578" spans="7:28" x14ac:dyDescent="0.2"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</row>
    <row r="579" spans="7:28" x14ac:dyDescent="0.2"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</row>
    <row r="580" spans="7:28" x14ac:dyDescent="0.2"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</row>
    <row r="581" spans="7:28" x14ac:dyDescent="0.2"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</row>
    <row r="582" spans="7:28" x14ac:dyDescent="0.2"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</row>
    <row r="583" spans="7:28" x14ac:dyDescent="0.2"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</row>
    <row r="584" spans="7:28" x14ac:dyDescent="0.2"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</row>
    <row r="585" spans="7:28" x14ac:dyDescent="0.2"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</row>
    <row r="586" spans="7:28" x14ac:dyDescent="0.2"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</row>
    <row r="587" spans="7:28" x14ac:dyDescent="0.2"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</row>
    <row r="588" spans="7:28" x14ac:dyDescent="0.2"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</row>
    <row r="589" spans="7:28" x14ac:dyDescent="0.2"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</row>
    <row r="590" spans="7:28" x14ac:dyDescent="0.2"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</row>
    <row r="591" spans="7:28" x14ac:dyDescent="0.2"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</row>
    <row r="592" spans="7:28" x14ac:dyDescent="0.2"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</row>
    <row r="593" spans="7:28" x14ac:dyDescent="0.2"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</row>
    <row r="594" spans="7:28" x14ac:dyDescent="0.2"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</row>
    <row r="595" spans="7:28" x14ac:dyDescent="0.2"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</row>
    <row r="596" spans="7:28" x14ac:dyDescent="0.2"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</row>
    <row r="597" spans="7:28" x14ac:dyDescent="0.2"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</row>
    <row r="598" spans="7:28" x14ac:dyDescent="0.2"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</row>
    <row r="599" spans="7:28" x14ac:dyDescent="0.2"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</row>
    <row r="600" spans="7:28" x14ac:dyDescent="0.2"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</row>
    <row r="601" spans="7:28" x14ac:dyDescent="0.2"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</row>
    <row r="602" spans="7:28" x14ac:dyDescent="0.2"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</row>
    <row r="603" spans="7:28" x14ac:dyDescent="0.2"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</row>
    <row r="604" spans="7:28" x14ac:dyDescent="0.2"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</row>
    <row r="605" spans="7:28" x14ac:dyDescent="0.2"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</row>
    <row r="606" spans="7:28" x14ac:dyDescent="0.2"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</row>
    <row r="607" spans="7:28" x14ac:dyDescent="0.2"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</row>
    <row r="608" spans="7:28" x14ac:dyDescent="0.2"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</row>
    <row r="609" spans="7:28" x14ac:dyDescent="0.2"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</row>
    <row r="610" spans="7:28" x14ac:dyDescent="0.2"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</row>
    <row r="611" spans="7:28" x14ac:dyDescent="0.2"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</row>
  </sheetData>
  <pageMargins left="0.7" right="0.7" top="0.75" bottom="0.75" header="0.3" footer="0.3"/>
  <pageSetup orientation="portrait" r:id="rId1"/>
  <headerFooter alignWithMargins="0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3E028188-0167-455D-9EA1-82DEBA1E0FEC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C42:C44 B10:B45 B47:B50 B60:B64 B52:B58</xm:sqref>
        </x14:dataValidation>
        <x14:dataValidation type="list" allowBlank="1" showInputMessage="1" showErrorMessage="1" xr:uid="{F36B167D-2C1E-437E-8FC5-1DF11528876D}">
          <x14:formula1>
            <xm:f>'/Users/matthias/Library/Containers/com.microsoft.Excel/Data/Documents/C:\Users\M709972\Documents\Ulupono\Model WIP\[1155486_1_2019.10.25_v2_PBR RIST Model (Pre-Final).xlsx]Lists'!#REF!</xm:f>
          </x14:formula1>
          <xm:sqref>C45 C10:C41 C47:C50 C60:C64 C52:C58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F5AB-B296-454D-9559-DBADBAE658F2}">
  <dimension ref="A1:AI1193"/>
  <sheetViews>
    <sheetView workbookViewId="0">
      <pane xSplit="5" ySplit="1" topLeftCell="F1153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13" x14ac:dyDescent="0.15"/>
  <cols>
    <col min="1" max="1" width="10.83203125" style="34"/>
    <col min="2" max="2" width="19.33203125" style="34" bestFit="1" customWidth="1"/>
    <col min="3" max="5" width="14.6640625" style="34" customWidth="1"/>
    <col min="6" max="6" width="14.5" style="34" bestFit="1" customWidth="1"/>
    <col min="7" max="25" width="14.33203125" style="34" bestFit="1" customWidth="1"/>
    <col min="26" max="31" width="12.83203125" style="34" bestFit="1" customWidth="1"/>
    <col min="32" max="35" width="11.1640625" style="34" bestFit="1" customWidth="1"/>
    <col min="36" max="16384" width="10.83203125" style="34"/>
  </cols>
  <sheetData>
    <row r="1" spans="1:35" x14ac:dyDescent="0.15">
      <c r="A1" t="s">
        <v>61</v>
      </c>
      <c r="B1" t="s">
        <v>60</v>
      </c>
      <c r="C1" t="s">
        <v>89</v>
      </c>
      <c r="D1" t="s">
        <v>96</v>
      </c>
      <c r="E1" t="s">
        <v>97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</row>
    <row r="2" spans="1:35" customFormat="1" x14ac:dyDescent="0.15">
      <c r="A2" t="s">
        <v>59</v>
      </c>
      <c r="B2" t="s">
        <v>55</v>
      </c>
      <c r="C2" t="s">
        <v>88</v>
      </c>
      <c r="D2">
        <v>2013</v>
      </c>
      <c r="E2">
        <v>0</v>
      </c>
      <c r="F2">
        <v>283791.85665924998</v>
      </c>
      <c r="G2">
        <v>283791.85665924998</v>
      </c>
      <c r="H2">
        <v>283791.85665924998</v>
      </c>
      <c r="I2">
        <v>283791.85665924998</v>
      </c>
      <c r="J2">
        <v>283791.85665924998</v>
      </c>
      <c r="K2">
        <v>283791.85665924998</v>
      </c>
      <c r="L2">
        <v>283791.85665924998</v>
      </c>
      <c r="M2">
        <v>283791.85665924998</v>
      </c>
      <c r="N2">
        <v>283791.85665924998</v>
      </c>
      <c r="O2">
        <v>283791.85665924998</v>
      </c>
      <c r="P2">
        <v>283791.85665924998</v>
      </c>
      <c r="Q2">
        <v>283791.85665924998</v>
      </c>
      <c r="R2">
        <v>283791.85665924998</v>
      </c>
      <c r="S2">
        <v>283791.85665924998</v>
      </c>
      <c r="T2">
        <v>283791.85665924998</v>
      </c>
      <c r="U2">
        <v>283791.85665924998</v>
      </c>
      <c r="V2">
        <v>283791.85665924998</v>
      </c>
      <c r="W2">
        <v>283791.85665924998</v>
      </c>
      <c r="X2">
        <v>283791.85665924998</v>
      </c>
      <c r="Y2">
        <v>283791.85665924998</v>
      </c>
      <c r="Z2">
        <v>283791.85665924998</v>
      </c>
      <c r="AA2">
        <v>283791.85665924998</v>
      </c>
      <c r="AB2">
        <v>283791.85665924998</v>
      </c>
      <c r="AC2">
        <v>283791.85665924998</v>
      </c>
      <c r="AD2">
        <v>283791.85665924998</v>
      </c>
      <c r="AE2">
        <v>283791.85665924998</v>
      </c>
      <c r="AF2">
        <v>283791.85665924998</v>
      </c>
      <c r="AG2">
        <v>283791.85665924998</v>
      </c>
      <c r="AH2">
        <v>283791.85665924998</v>
      </c>
      <c r="AI2">
        <v>283791.85665924998</v>
      </c>
    </row>
    <row r="3" spans="1:35" customFormat="1" x14ac:dyDescent="0.15">
      <c r="A3" t="s">
        <v>59</v>
      </c>
      <c r="B3" t="s">
        <v>55</v>
      </c>
      <c r="C3" t="s">
        <v>87</v>
      </c>
      <c r="D3">
        <v>2009</v>
      </c>
      <c r="E3">
        <v>0</v>
      </c>
      <c r="F3">
        <v>4008559.9753119098</v>
      </c>
      <c r="G3">
        <v>4008559.9753119098</v>
      </c>
      <c r="H3">
        <v>4008559.9753119098</v>
      </c>
      <c r="I3">
        <v>4008559.9753119098</v>
      </c>
      <c r="J3">
        <v>4008559.9753119098</v>
      </c>
      <c r="K3">
        <v>4008559.9753119098</v>
      </c>
      <c r="L3">
        <v>4008559.9753119098</v>
      </c>
      <c r="M3">
        <v>4008559.9753119098</v>
      </c>
      <c r="N3">
        <v>4008559.9753119098</v>
      </c>
      <c r="O3">
        <v>4008559.9753119098</v>
      </c>
      <c r="P3">
        <v>4008559.9753119098</v>
      </c>
      <c r="Q3">
        <v>4008559.9753119098</v>
      </c>
      <c r="R3">
        <v>4008559.9753119098</v>
      </c>
      <c r="S3">
        <v>4008559.9753119098</v>
      </c>
      <c r="T3">
        <v>4008559.9753119098</v>
      </c>
      <c r="U3">
        <v>4008559.9753119098</v>
      </c>
      <c r="V3">
        <v>4008559.9753119098</v>
      </c>
      <c r="W3">
        <v>4008559.9753119098</v>
      </c>
      <c r="X3">
        <v>4008559.9753119098</v>
      </c>
      <c r="Y3">
        <v>4008559.9753119098</v>
      </c>
      <c r="Z3">
        <v>4008559.9753119098</v>
      </c>
      <c r="AA3">
        <v>4008559.9753119098</v>
      </c>
      <c r="AB3">
        <v>4008559.9753119098</v>
      </c>
      <c r="AC3">
        <v>4008559.9753119098</v>
      </c>
      <c r="AD3">
        <v>4008559.9753119098</v>
      </c>
      <c r="AE3">
        <v>4008559.9753119098</v>
      </c>
      <c r="AF3">
        <v>4008559.9753119098</v>
      </c>
      <c r="AG3">
        <v>4008559.9753119098</v>
      </c>
      <c r="AH3">
        <v>4008559.9753119098</v>
      </c>
      <c r="AI3">
        <v>4008559.9753119098</v>
      </c>
    </row>
    <row r="4" spans="1:35" customFormat="1" x14ac:dyDescent="0.15">
      <c r="A4" t="s">
        <v>59</v>
      </c>
      <c r="B4" t="s">
        <v>55</v>
      </c>
      <c r="C4" t="s">
        <v>86</v>
      </c>
      <c r="D4">
        <v>2018</v>
      </c>
      <c r="E4">
        <v>0</v>
      </c>
      <c r="F4">
        <v>10364121.385557899</v>
      </c>
      <c r="G4">
        <v>10364121.385557899</v>
      </c>
      <c r="H4">
        <v>10364121.385557899</v>
      </c>
      <c r="I4">
        <v>10364121.385557899</v>
      </c>
      <c r="J4">
        <v>10364121.385557899</v>
      </c>
      <c r="K4">
        <v>10364121.385557899</v>
      </c>
      <c r="L4">
        <v>10364121.385557899</v>
      </c>
      <c r="M4">
        <v>10364121.385557899</v>
      </c>
      <c r="N4">
        <v>10364121.385557899</v>
      </c>
      <c r="O4">
        <v>10364121.385557899</v>
      </c>
      <c r="P4">
        <v>10364121.385557899</v>
      </c>
      <c r="Q4">
        <v>10364121.385557899</v>
      </c>
      <c r="R4">
        <v>10364121.385557899</v>
      </c>
      <c r="S4">
        <v>10364121.385557899</v>
      </c>
      <c r="T4">
        <v>10364121.385557899</v>
      </c>
      <c r="U4">
        <v>10364121.385557899</v>
      </c>
      <c r="V4">
        <v>10364121.385557899</v>
      </c>
      <c r="W4">
        <v>10364121.385557899</v>
      </c>
      <c r="X4">
        <v>10364121.385557899</v>
      </c>
      <c r="Y4">
        <v>10364121.385557899</v>
      </c>
      <c r="Z4">
        <v>10364121.385557899</v>
      </c>
      <c r="AA4">
        <v>10364121.385557899</v>
      </c>
      <c r="AB4">
        <v>10364121.385557899</v>
      </c>
      <c r="AC4">
        <v>10364121.385557899</v>
      </c>
      <c r="AD4">
        <v>10364121.385557899</v>
      </c>
      <c r="AE4">
        <v>10364121.385557899</v>
      </c>
      <c r="AF4">
        <v>10364121.385557899</v>
      </c>
      <c r="AG4">
        <v>10364121.385557899</v>
      </c>
      <c r="AH4">
        <v>10364121.385557899</v>
      </c>
      <c r="AI4">
        <v>10364121.385557899</v>
      </c>
    </row>
    <row r="5" spans="1:35" customFormat="1" x14ac:dyDescent="0.15">
      <c r="A5" t="s">
        <v>59</v>
      </c>
      <c r="B5" t="s">
        <v>55</v>
      </c>
      <c r="C5" t="s">
        <v>85</v>
      </c>
      <c r="D5">
        <v>1963</v>
      </c>
      <c r="E5">
        <v>0</v>
      </c>
      <c r="F5">
        <v>2872396.9716934902</v>
      </c>
      <c r="G5">
        <v>2872396.9716934902</v>
      </c>
      <c r="H5">
        <v>2872396.9716934902</v>
      </c>
      <c r="I5">
        <v>2872396.9716934902</v>
      </c>
      <c r="J5">
        <v>2872396.9716934902</v>
      </c>
      <c r="K5">
        <v>2872396.9716934902</v>
      </c>
      <c r="L5">
        <v>2872396.9716934902</v>
      </c>
      <c r="M5">
        <v>2872396.9716934902</v>
      </c>
      <c r="N5">
        <v>2872396.9716934902</v>
      </c>
      <c r="O5">
        <v>2872396.9716934902</v>
      </c>
      <c r="P5">
        <v>2872396.9716934902</v>
      </c>
      <c r="Q5">
        <v>2872396.9716934902</v>
      </c>
      <c r="R5">
        <v>2872396.9716934902</v>
      </c>
      <c r="S5">
        <v>2872396.9716934902</v>
      </c>
      <c r="T5">
        <v>2872396.9716934902</v>
      </c>
    </row>
    <row r="6" spans="1:35" customFormat="1" x14ac:dyDescent="0.15">
      <c r="A6" t="s">
        <v>59</v>
      </c>
      <c r="B6" t="s">
        <v>55</v>
      </c>
      <c r="C6" t="s">
        <v>84</v>
      </c>
      <c r="D6">
        <v>1964</v>
      </c>
      <c r="E6">
        <v>0</v>
      </c>
      <c r="F6">
        <v>2875035.5180343702</v>
      </c>
      <c r="G6">
        <v>2875035.5180343702</v>
      </c>
      <c r="H6">
        <v>2875035.5180343702</v>
      </c>
      <c r="I6">
        <v>2875035.5180343702</v>
      </c>
      <c r="J6">
        <v>2875035.5180343702</v>
      </c>
      <c r="K6">
        <v>2875035.5180343702</v>
      </c>
      <c r="L6">
        <v>2875035.5180343702</v>
      </c>
      <c r="M6">
        <v>2875035.5180343702</v>
      </c>
      <c r="N6">
        <v>2875035.5180343702</v>
      </c>
      <c r="O6">
        <v>2875035.5180343702</v>
      </c>
      <c r="P6">
        <v>2875035.5180343702</v>
      </c>
      <c r="Q6">
        <v>2875035.5180343702</v>
      </c>
      <c r="R6">
        <v>2875035.5180343702</v>
      </c>
      <c r="S6">
        <v>2875035.5180343702</v>
      </c>
      <c r="T6">
        <v>2875035.5180343702</v>
      </c>
    </row>
    <row r="7" spans="1:35" customFormat="1" x14ac:dyDescent="0.15">
      <c r="A7" t="s">
        <v>59</v>
      </c>
      <c r="B7" t="s">
        <v>55</v>
      </c>
      <c r="C7" t="s">
        <v>83</v>
      </c>
      <c r="D7">
        <v>1970</v>
      </c>
      <c r="E7">
        <v>0</v>
      </c>
      <c r="F7">
        <v>3021170.2733307201</v>
      </c>
      <c r="G7">
        <v>3021170.2733307201</v>
      </c>
      <c r="H7">
        <v>3021170.2733307201</v>
      </c>
      <c r="I7">
        <v>3021170.2733307201</v>
      </c>
      <c r="J7">
        <v>3021170.2733307201</v>
      </c>
      <c r="K7">
        <v>3021170.2733307201</v>
      </c>
      <c r="L7">
        <v>3021170.2733307201</v>
      </c>
      <c r="M7">
        <v>3021170.2733307201</v>
      </c>
      <c r="N7">
        <v>3021170.2733307201</v>
      </c>
      <c r="O7">
        <v>3021170.2733307201</v>
      </c>
      <c r="P7">
        <v>3021170.2733307201</v>
      </c>
      <c r="Q7">
        <v>3021170.2733307201</v>
      </c>
      <c r="R7">
        <v>3021170.2733307201</v>
      </c>
      <c r="S7">
        <v>3021170.2733307201</v>
      </c>
      <c r="T7">
        <v>3021170.2733307201</v>
      </c>
      <c r="U7">
        <v>3021170.2733307201</v>
      </c>
      <c r="V7">
        <v>3021170.2733307201</v>
      </c>
      <c r="W7">
        <v>3021170.2733307201</v>
      </c>
      <c r="X7">
        <v>3021170.2733307201</v>
      </c>
    </row>
    <row r="8" spans="1:35" customFormat="1" x14ac:dyDescent="0.15">
      <c r="A8" t="s">
        <v>59</v>
      </c>
      <c r="B8" t="s">
        <v>55</v>
      </c>
      <c r="C8" t="s">
        <v>82</v>
      </c>
      <c r="D8">
        <v>1972</v>
      </c>
      <c r="E8">
        <v>0</v>
      </c>
      <c r="F8">
        <v>2999873.5481505101</v>
      </c>
      <c r="G8">
        <v>2999873.5481505101</v>
      </c>
      <c r="H8">
        <v>2999873.5481505101</v>
      </c>
      <c r="I8">
        <v>2999873.5481505101</v>
      </c>
      <c r="J8">
        <v>2999873.5481505101</v>
      </c>
      <c r="K8">
        <v>2999873.5481505101</v>
      </c>
      <c r="L8">
        <v>2999873.5481505101</v>
      </c>
      <c r="M8">
        <v>2999873.5481505101</v>
      </c>
      <c r="N8">
        <v>2999873.5481505101</v>
      </c>
      <c r="O8">
        <v>2999873.5481505101</v>
      </c>
      <c r="P8">
        <v>2999873.5481505101</v>
      </c>
      <c r="Q8">
        <v>2999873.5481505101</v>
      </c>
      <c r="R8">
        <v>2999873.5481505101</v>
      </c>
      <c r="S8">
        <v>2999873.5481505101</v>
      </c>
      <c r="T8">
        <v>2999873.5481505101</v>
      </c>
      <c r="U8">
        <v>2999873.5481505101</v>
      </c>
      <c r="V8">
        <v>2999873.5481505101</v>
      </c>
      <c r="W8">
        <v>2999873.5481505101</v>
      </c>
      <c r="X8">
        <v>2999873.5481505101</v>
      </c>
    </row>
    <row r="9" spans="1:35" customFormat="1" x14ac:dyDescent="0.15">
      <c r="A9" t="s">
        <v>59</v>
      </c>
      <c r="B9" t="s">
        <v>55</v>
      </c>
      <c r="C9" t="s">
        <v>81</v>
      </c>
      <c r="D9">
        <v>1974</v>
      </c>
      <c r="E9">
        <v>0</v>
      </c>
      <c r="F9">
        <v>4703011.8157371096</v>
      </c>
      <c r="G9">
        <v>4703011.8157371096</v>
      </c>
      <c r="H9">
        <v>4703011.8157371096</v>
      </c>
      <c r="I9">
        <v>4703011.8157371096</v>
      </c>
      <c r="J9">
        <v>4703011.8157371096</v>
      </c>
      <c r="K9">
        <v>4703011.8157371096</v>
      </c>
      <c r="L9">
        <v>4703011.8157371096</v>
      </c>
      <c r="M9">
        <v>4703011.8157371096</v>
      </c>
      <c r="N9">
        <v>4703011.8157371096</v>
      </c>
      <c r="O9">
        <v>4703011.8157371096</v>
      </c>
      <c r="P9">
        <v>4703011.8157371096</v>
      </c>
      <c r="Q9">
        <v>4703011.8157371096</v>
      </c>
      <c r="R9">
        <v>4703011.8157371096</v>
      </c>
      <c r="S9">
        <v>4703011.8157371096</v>
      </c>
      <c r="T9">
        <v>4703011.8157371096</v>
      </c>
      <c r="U9">
        <v>4703011.8157371096</v>
      </c>
      <c r="V9">
        <v>4703011.8157371096</v>
      </c>
      <c r="W9">
        <v>4703011.8157371096</v>
      </c>
      <c r="X9">
        <v>4703011.8157371096</v>
      </c>
      <c r="Y9">
        <v>4703011.8157371096</v>
      </c>
      <c r="Z9">
        <v>4703011.8157371096</v>
      </c>
      <c r="AA9">
        <v>4703011.8157371096</v>
      </c>
      <c r="AB9">
        <v>4703011.8157371096</v>
      </c>
      <c r="AC9">
        <v>4703011.8157371096</v>
      </c>
      <c r="AD9">
        <v>4703011.8157371096</v>
      </c>
    </row>
    <row r="10" spans="1:35" customFormat="1" x14ac:dyDescent="0.15">
      <c r="A10" t="s">
        <v>59</v>
      </c>
      <c r="B10" t="s">
        <v>55</v>
      </c>
      <c r="C10" t="s">
        <v>80</v>
      </c>
      <c r="D10">
        <v>1981</v>
      </c>
      <c r="E10">
        <v>0</v>
      </c>
      <c r="F10">
        <v>4745297.4663614696</v>
      </c>
      <c r="G10">
        <v>4745297.4663614696</v>
      </c>
      <c r="H10">
        <v>4745297.4663614696</v>
      </c>
      <c r="I10">
        <v>4745297.4663614696</v>
      </c>
      <c r="J10">
        <v>4745297.4663614696</v>
      </c>
      <c r="K10">
        <v>4745297.4663614696</v>
      </c>
      <c r="L10">
        <v>4745297.4663614696</v>
      </c>
      <c r="M10">
        <v>4745297.4663614696</v>
      </c>
      <c r="N10">
        <v>4745297.4663614696</v>
      </c>
      <c r="O10">
        <v>4745297.4663614696</v>
      </c>
      <c r="P10">
        <v>4745297.4663614696</v>
      </c>
      <c r="Q10">
        <v>4745297.4663614696</v>
      </c>
      <c r="R10">
        <v>4745297.4663614696</v>
      </c>
      <c r="S10">
        <v>4745297.4663614696</v>
      </c>
      <c r="T10">
        <v>4745297.4663614696</v>
      </c>
      <c r="U10">
        <v>4745297.4663614696</v>
      </c>
      <c r="V10">
        <v>4745297.4663614696</v>
      </c>
      <c r="W10">
        <v>4745297.4663614696</v>
      </c>
      <c r="X10">
        <v>4745297.4663614696</v>
      </c>
      <c r="Y10">
        <v>4745297.4663614696</v>
      </c>
      <c r="Z10">
        <v>4745297.4663614696</v>
      </c>
      <c r="AA10">
        <v>4745297.4663614696</v>
      </c>
      <c r="AB10">
        <v>4745297.4663614696</v>
      </c>
      <c r="AC10">
        <v>4745297.4663614696</v>
      </c>
      <c r="AD10">
        <v>4745297.4663614696</v>
      </c>
    </row>
    <row r="11" spans="1:35" customFormat="1" x14ac:dyDescent="0.15">
      <c r="A11" t="s">
        <v>59</v>
      </c>
      <c r="B11" t="s">
        <v>55</v>
      </c>
      <c r="C11" t="s">
        <v>79</v>
      </c>
      <c r="D11">
        <v>1973</v>
      </c>
      <c r="E11">
        <v>0</v>
      </c>
      <c r="F11">
        <v>1734116.19307134</v>
      </c>
      <c r="G11">
        <v>1734116.19307134</v>
      </c>
      <c r="H11">
        <v>1734116.19307134</v>
      </c>
      <c r="I11">
        <v>1734116.19307134</v>
      </c>
      <c r="J11">
        <v>1734116.19307134</v>
      </c>
      <c r="K11">
        <v>1734116.19307134</v>
      </c>
      <c r="L11">
        <v>1734116.19307134</v>
      </c>
      <c r="M11">
        <v>1734116.19307134</v>
      </c>
      <c r="N11">
        <v>1734116.19307134</v>
      </c>
      <c r="O11">
        <v>1734116.19307134</v>
      </c>
      <c r="P11">
        <v>1734116.19307134</v>
      </c>
      <c r="Q11">
        <v>1734116.19307134</v>
      </c>
      <c r="R11">
        <v>1734116.19307134</v>
      </c>
      <c r="S11">
        <v>1734116.19307134</v>
      </c>
      <c r="T11">
        <v>1734116.19307134</v>
      </c>
      <c r="U11">
        <v>1734116.19307134</v>
      </c>
      <c r="V11">
        <v>1734116.19307134</v>
      </c>
      <c r="W11">
        <v>1734116.19307134</v>
      </c>
      <c r="X11">
        <v>1734116.19307134</v>
      </c>
      <c r="Y11">
        <v>1734116.19307134</v>
      </c>
      <c r="Z11">
        <v>1734116.19307134</v>
      </c>
      <c r="AA11">
        <v>1734116.19307134</v>
      </c>
      <c r="AB11">
        <v>1734116.19307134</v>
      </c>
      <c r="AC11">
        <v>1734116.19307134</v>
      </c>
      <c r="AD11">
        <v>1734116.19307134</v>
      </c>
      <c r="AE11">
        <v>1734116.19307134</v>
      </c>
      <c r="AF11">
        <v>1734116.19307134</v>
      </c>
      <c r="AG11">
        <v>1734116.19307134</v>
      </c>
      <c r="AH11">
        <v>1734116.19307134</v>
      </c>
      <c r="AI11">
        <v>1734116.19307134</v>
      </c>
    </row>
    <row r="12" spans="1:35" customFormat="1" x14ac:dyDescent="0.15">
      <c r="A12" t="s">
        <v>59</v>
      </c>
      <c r="B12" t="s">
        <v>55</v>
      </c>
      <c r="C12" t="s">
        <v>114</v>
      </c>
      <c r="D12">
        <v>1947</v>
      </c>
      <c r="E12">
        <v>0</v>
      </c>
      <c r="F12">
        <v>1625205.63733945</v>
      </c>
      <c r="G12">
        <v>1625205.63733945</v>
      </c>
      <c r="H12">
        <v>1625205.63733945</v>
      </c>
    </row>
    <row r="13" spans="1:35" customFormat="1" x14ac:dyDescent="0.15">
      <c r="A13" t="s">
        <v>59</v>
      </c>
      <c r="B13" t="s">
        <v>55</v>
      </c>
      <c r="C13" t="s">
        <v>115</v>
      </c>
      <c r="D13">
        <v>1950</v>
      </c>
      <c r="E13">
        <v>0</v>
      </c>
      <c r="F13">
        <v>1628963.5702203601</v>
      </c>
      <c r="G13">
        <v>1628963.5702203601</v>
      </c>
      <c r="H13">
        <v>1628963.5702203601</v>
      </c>
    </row>
    <row r="14" spans="1:35" customFormat="1" x14ac:dyDescent="0.15">
      <c r="A14" t="s">
        <v>59</v>
      </c>
      <c r="B14" t="s">
        <v>55</v>
      </c>
      <c r="C14" t="s">
        <v>116</v>
      </c>
      <c r="D14">
        <v>1959</v>
      </c>
      <c r="E14">
        <v>0</v>
      </c>
      <c r="F14">
        <v>1916683.5682790501</v>
      </c>
      <c r="G14">
        <v>1916683.5682790501</v>
      </c>
      <c r="H14">
        <v>1916683.5682790501</v>
      </c>
      <c r="I14">
        <v>1916683.5682790501</v>
      </c>
      <c r="J14">
        <v>1916683.5682790501</v>
      </c>
      <c r="K14">
        <v>1916683.5682790501</v>
      </c>
    </row>
    <row r="15" spans="1:35" customFormat="1" x14ac:dyDescent="0.15">
      <c r="A15" t="s">
        <v>59</v>
      </c>
      <c r="B15" t="s">
        <v>55</v>
      </c>
      <c r="C15" t="s">
        <v>78</v>
      </c>
      <c r="D15">
        <v>1961</v>
      </c>
      <c r="E15">
        <v>0</v>
      </c>
      <c r="F15">
        <v>1886312.22296878</v>
      </c>
      <c r="G15">
        <v>1886312.22296878</v>
      </c>
      <c r="H15">
        <v>1886312.22296878</v>
      </c>
      <c r="I15">
        <v>1886312.22296878</v>
      </c>
      <c r="J15">
        <v>1886312.22296878</v>
      </c>
      <c r="K15">
        <v>1886312.22296878</v>
      </c>
    </row>
    <row r="16" spans="1:35" customFormat="1" x14ac:dyDescent="0.15">
      <c r="A16" t="s">
        <v>59</v>
      </c>
      <c r="B16" t="s">
        <v>55</v>
      </c>
      <c r="C16" t="s">
        <v>77</v>
      </c>
      <c r="D16">
        <v>1966</v>
      </c>
      <c r="E16">
        <v>0</v>
      </c>
      <c r="F16">
        <v>2922902.4912918098</v>
      </c>
      <c r="G16">
        <v>2922902.4912918098</v>
      </c>
      <c r="H16">
        <v>2922902.4912918098</v>
      </c>
      <c r="I16">
        <v>2922902.4912918098</v>
      </c>
      <c r="J16">
        <v>2922902.4912918098</v>
      </c>
      <c r="K16">
        <v>2922902.4912918098</v>
      </c>
      <c r="L16">
        <v>2922902.4912918098</v>
      </c>
      <c r="M16">
        <v>2922902.4912918098</v>
      </c>
      <c r="N16">
        <v>2922902.4912918098</v>
      </c>
      <c r="O16">
        <v>2922902.4912918098</v>
      </c>
      <c r="P16">
        <v>2922902.4912918098</v>
      </c>
    </row>
    <row r="17" spans="1:35" customFormat="1" x14ac:dyDescent="0.15">
      <c r="A17" t="s">
        <v>59</v>
      </c>
      <c r="B17" t="s">
        <v>55</v>
      </c>
      <c r="C17" t="s">
        <v>76</v>
      </c>
      <c r="D17">
        <v>1968</v>
      </c>
      <c r="E17">
        <v>0</v>
      </c>
      <c r="F17">
        <v>3044450.2630597702</v>
      </c>
      <c r="G17">
        <v>3044450.2630597702</v>
      </c>
      <c r="H17">
        <v>3044450.2630597702</v>
      </c>
      <c r="I17">
        <v>3044450.2630597702</v>
      </c>
      <c r="J17">
        <v>3044450.2630597702</v>
      </c>
      <c r="K17">
        <v>3044450.2630597702</v>
      </c>
      <c r="L17">
        <v>3044450.2630597702</v>
      </c>
      <c r="M17">
        <v>3044450.2630597702</v>
      </c>
      <c r="N17">
        <v>3044450.2630597702</v>
      </c>
      <c r="O17">
        <v>3044450.2630597702</v>
      </c>
      <c r="P17">
        <v>3044450.2630597702</v>
      </c>
    </row>
    <row r="18" spans="1:35" customFormat="1" x14ac:dyDescent="0.15">
      <c r="A18" t="s">
        <v>59</v>
      </c>
      <c r="B18" t="s">
        <v>55</v>
      </c>
      <c r="C18" t="s">
        <v>75</v>
      </c>
      <c r="D18">
        <v>1973</v>
      </c>
      <c r="E18">
        <v>0</v>
      </c>
      <c r="F18">
        <v>1838371.67562072</v>
      </c>
      <c r="G18">
        <v>1838371.67562072</v>
      </c>
      <c r="H18">
        <v>1838371.67562072</v>
      </c>
      <c r="I18">
        <v>1838371.67562072</v>
      </c>
      <c r="J18">
        <v>1838371.67562072</v>
      </c>
      <c r="K18">
        <v>1838371.67562072</v>
      </c>
      <c r="L18">
        <v>1838371.67562072</v>
      </c>
      <c r="M18">
        <v>1838371.67562072</v>
      </c>
      <c r="N18">
        <v>1838371.67562072</v>
      </c>
      <c r="O18">
        <v>1838371.67562072</v>
      </c>
      <c r="P18">
        <v>1838371.67562072</v>
      </c>
      <c r="Q18">
        <v>1838371.67562072</v>
      </c>
      <c r="R18">
        <v>1838371.67562072</v>
      </c>
      <c r="S18">
        <v>1838371.67562072</v>
      </c>
      <c r="T18">
        <v>1838371.67562072</v>
      </c>
      <c r="U18">
        <v>1838371.67562072</v>
      </c>
      <c r="V18">
        <v>1838371.67562072</v>
      </c>
      <c r="W18">
        <v>1838371.67562072</v>
      </c>
      <c r="X18">
        <v>1838371.67562072</v>
      </c>
      <c r="Y18">
        <v>1838371.67562072</v>
      </c>
      <c r="Z18">
        <v>1838371.67562072</v>
      </c>
      <c r="AA18">
        <v>1838371.67562072</v>
      </c>
      <c r="AB18">
        <v>1838371.67562072</v>
      </c>
      <c r="AC18">
        <v>1838371.67562072</v>
      </c>
      <c r="AD18">
        <v>1838371.67562072</v>
      </c>
      <c r="AE18">
        <v>1838371.67562072</v>
      </c>
      <c r="AF18">
        <v>1838371.67562072</v>
      </c>
      <c r="AG18">
        <v>1838371.67562072</v>
      </c>
      <c r="AH18">
        <v>1838371.67562072</v>
      </c>
      <c r="AI18">
        <v>1838371.67562072</v>
      </c>
    </row>
    <row r="19" spans="1:35" customFormat="1" x14ac:dyDescent="0.15">
      <c r="A19" t="s">
        <v>59</v>
      </c>
      <c r="B19" t="s">
        <v>53</v>
      </c>
      <c r="C19" t="s">
        <v>88</v>
      </c>
      <c r="D19">
        <v>2013</v>
      </c>
      <c r="E19">
        <v>0</v>
      </c>
      <c r="F19">
        <v>8</v>
      </c>
      <c r="G19">
        <v>8</v>
      </c>
      <c r="H19">
        <v>8</v>
      </c>
      <c r="I19">
        <v>8</v>
      </c>
      <c r="J19">
        <v>8</v>
      </c>
      <c r="K19">
        <v>8</v>
      </c>
      <c r="L19">
        <v>8</v>
      </c>
      <c r="M19">
        <v>8</v>
      </c>
      <c r="N19">
        <v>8</v>
      </c>
      <c r="O19">
        <v>8</v>
      </c>
      <c r="P19">
        <v>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  <c r="W19">
        <v>8</v>
      </c>
      <c r="X19">
        <v>8</v>
      </c>
      <c r="Y19">
        <v>8</v>
      </c>
      <c r="Z19">
        <v>8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8</v>
      </c>
      <c r="AH19">
        <v>8</v>
      </c>
      <c r="AI19">
        <v>8</v>
      </c>
    </row>
    <row r="20" spans="1:35" customFormat="1" x14ac:dyDescent="0.15">
      <c r="A20" t="s">
        <v>59</v>
      </c>
      <c r="B20" t="s">
        <v>53</v>
      </c>
      <c r="C20" t="s">
        <v>87</v>
      </c>
      <c r="D20">
        <v>2009</v>
      </c>
      <c r="E20">
        <v>0</v>
      </c>
      <c r="F20">
        <v>113</v>
      </c>
      <c r="G20">
        <v>113</v>
      </c>
      <c r="H20">
        <v>113</v>
      </c>
      <c r="I20">
        <v>113</v>
      </c>
      <c r="J20">
        <v>113</v>
      </c>
      <c r="K20">
        <v>113</v>
      </c>
      <c r="L20">
        <v>113</v>
      </c>
      <c r="M20">
        <v>113</v>
      </c>
      <c r="N20">
        <v>113</v>
      </c>
      <c r="O20">
        <v>113</v>
      </c>
      <c r="P20">
        <v>113</v>
      </c>
      <c r="Q20">
        <v>113</v>
      </c>
      <c r="R20">
        <v>113</v>
      </c>
      <c r="S20">
        <v>113</v>
      </c>
      <c r="T20">
        <v>113</v>
      </c>
      <c r="U20">
        <v>113</v>
      </c>
      <c r="V20">
        <v>113</v>
      </c>
      <c r="W20">
        <v>113</v>
      </c>
      <c r="X20">
        <v>113</v>
      </c>
      <c r="Y20">
        <v>113</v>
      </c>
      <c r="Z20">
        <v>113</v>
      </c>
      <c r="AA20">
        <v>113</v>
      </c>
      <c r="AB20">
        <v>113</v>
      </c>
      <c r="AC20">
        <v>113</v>
      </c>
      <c r="AD20">
        <v>113</v>
      </c>
      <c r="AE20">
        <v>113</v>
      </c>
      <c r="AF20">
        <v>113</v>
      </c>
      <c r="AG20">
        <v>113</v>
      </c>
      <c r="AH20">
        <v>113</v>
      </c>
      <c r="AI20">
        <v>113</v>
      </c>
    </row>
    <row r="21" spans="1:35" customFormat="1" x14ac:dyDescent="0.15">
      <c r="A21" t="s">
        <v>59</v>
      </c>
      <c r="B21" t="s">
        <v>53</v>
      </c>
      <c r="C21" t="s">
        <v>86</v>
      </c>
      <c r="D21">
        <v>2018</v>
      </c>
      <c r="E21">
        <v>0</v>
      </c>
      <c r="F21">
        <v>48.84</v>
      </c>
      <c r="G21">
        <v>48.84</v>
      </c>
      <c r="H21">
        <v>48.84</v>
      </c>
      <c r="I21">
        <v>48.84</v>
      </c>
      <c r="J21">
        <v>48.84</v>
      </c>
      <c r="K21">
        <v>48.84</v>
      </c>
      <c r="L21">
        <v>48.84</v>
      </c>
      <c r="M21">
        <v>48.84</v>
      </c>
      <c r="N21">
        <v>48.84</v>
      </c>
      <c r="O21">
        <v>48.84</v>
      </c>
      <c r="P21">
        <v>48.84</v>
      </c>
      <c r="Q21">
        <v>48.84</v>
      </c>
      <c r="R21">
        <v>48.84</v>
      </c>
      <c r="S21">
        <v>48.84</v>
      </c>
      <c r="T21">
        <v>48.84</v>
      </c>
      <c r="U21">
        <v>48.84</v>
      </c>
      <c r="V21">
        <v>48.84</v>
      </c>
      <c r="W21">
        <v>48.84</v>
      </c>
      <c r="X21">
        <v>48.84</v>
      </c>
      <c r="Y21">
        <v>48.84</v>
      </c>
      <c r="Z21">
        <v>48.84</v>
      </c>
      <c r="AA21">
        <v>48.84</v>
      </c>
      <c r="AB21">
        <v>48.84</v>
      </c>
      <c r="AC21">
        <v>48.84</v>
      </c>
      <c r="AD21">
        <v>48.84</v>
      </c>
      <c r="AE21">
        <v>48.84</v>
      </c>
      <c r="AF21">
        <v>48.84</v>
      </c>
      <c r="AG21">
        <v>48.84</v>
      </c>
      <c r="AH21">
        <v>48.84</v>
      </c>
      <c r="AI21">
        <v>48.84</v>
      </c>
    </row>
    <row r="22" spans="1:35" customFormat="1" x14ac:dyDescent="0.15">
      <c r="A22" t="s">
        <v>59</v>
      </c>
      <c r="B22" t="s">
        <v>53</v>
      </c>
      <c r="C22" t="s">
        <v>85</v>
      </c>
      <c r="D22">
        <v>1963</v>
      </c>
      <c r="E22">
        <v>0</v>
      </c>
      <c r="F22">
        <v>82.1</v>
      </c>
      <c r="G22">
        <v>82.1</v>
      </c>
      <c r="H22">
        <v>82.1</v>
      </c>
      <c r="I22">
        <v>82.1</v>
      </c>
      <c r="J22">
        <v>82.1</v>
      </c>
      <c r="K22">
        <v>82.1</v>
      </c>
      <c r="L22">
        <v>82.1</v>
      </c>
      <c r="M22">
        <v>82.1</v>
      </c>
      <c r="N22">
        <v>82.1</v>
      </c>
      <c r="O22">
        <v>82.1</v>
      </c>
      <c r="P22">
        <v>82.1</v>
      </c>
      <c r="Q22">
        <v>82.1</v>
      </c>
      <c r="R22">
        <v>82.1</v>
      </c>
      <c r="S22">
        <v>82.1</v>
      </c>
      <c r="T22">
        <v>82.1</v>
      </c>
    </row>
    <row r="23" spans="1:35" customFormat="1" x14ac:dyDescent="0.15">
      <c r="A23" t="s">
        <v>59</v>
      </c>
      <c r="B23" t="s">
        <v>53</v>
      </c>
      <c r="C23" t="s">
        <v>84</v>
      </c>
      <c r="D23">
        <v>1964</v>
      </c>
      <c r="E23">
        <v>0</v>
      </c>
      <c r="F23">
        <v>82.1</v>
      </c>
      <c r="G23">
        <v>82.1</v>
      </c>
      <c r="H23">
        <v>82.1</v>
      </c>
      <c r="I23">
        <v>82.1</v>
      </c>
      <c r="J23">
        <v>82.1</v>
      </c>
      <c r="K23">
        <v>82.1</v>
      </c>
      <c r="L23">
        <v>82.1</v>
      </c>
      <c r="M23">
        <v>82.1</v>
      </c>
      <c r="N23">
        <v>82.1</v>
      </c>
      <c r="O23">
        <v>82.1</v>
      </c>
      <c r="P23">
        <v>82.1</v>
      </c>
      <c r="Q23">
        <v>82.1</v>
      </c>
      <c r="R23">
        <v>82.1</v>
      </c>
      <c r="S23">
        <v>82.1</v>
      </c>
      <c r="T23">
        <v>82.1</v>
      </c>
    </row>
    <row r="24" spans="1:35" customFormat="1" x14ac:dyDescent="0.15">
      <c r="A24" t="s">
        <v>59</v>
      </c>
      <c r="B24" t="s">
        <v>53</v>
      </c>
      <c r="C24" t="s">
        <v>83</v>
      </c>
      <c r="D24">
        <v>1970</v>
      </c>
      <c r="E24">
        <v>0</v>
      </c>
      <c r="F24">
        <v>86.1</v>
      </c>
      <c r="G24">
        <v>86.1</v>
      </c>
      <c r="H24">
        <v>86.1</v>
      </c>
      <c r="I24">
        <v>86.1</v>
      </c>
      <c r="J24">
        <v>86.1</v>
      </c>
      <c r="K24">
        <v>86.1</v>
      </c>
      <c r="L24">
        <v>86.1</v>
      </c>
      <c r="M24">
        <v>86.1</v>
      </c>
      <c r="N24">
        <v>86.1</v>
      </c>
      <c r="O24">
        <v>86.1</v>
      </c>
      <c r="P24">
        <v>86.1</v>
      </c>
      <c r="Q24">
        <v>86.1</v>
      </c>
      <c r="R24">
        <v>86.1</v>
      </c>
      <c r="S24">
        <v>86.1</v>
      </c>
      <c r="T24">
        <v>86.1</v>
      </c>
      <c r="U24">
        <v>86.1</v>
      </c>
      <c r="V24">
        <v>86.1</v>
      </c>
      <c r="W24">
        <v>86.1</v>
      </c>
      <c r="X24">
        <v>86.1</v>
      </c>
    </row>
    <row r="25" spans="1:35" customFormat="1" x14ac:dyDescent="0.15">
      <c r="A25" t="s">
        <v>59</v>
      </c>
      <c r="B25" t="s">
        <v>53</v>
      </c>
      <c r="C25" t="s">
        <v>82</v>
      </c>
      <c r="D25">
        <v>1972</v>
      </c>
      <c r="E25">
        <v>0</v>
      </c>
      <c r="F25">
        <v>85.3</v>
      </c>
      <c r="G25">
        <v>85.3</v>
      </c>
      <c r="H25">
        <v>85.3</v>
      </c>
      <c r="I25">
        <v>85.3</v>
      </c>
      <c r="J25">
        <v>85.3</v>
      </c>
      <c r="K25">
        <v>85.3</v>
      </c>
      <c r="L25">
        <v>85.3</v>
      </c>
      <c r="M25">
        <v>85.3</v>
      </c>
      <c r="N25">
        <v>85.3</v>
      </c>
      <c r="O25">
        <v>85.3</v>
      </c>
      <c r="P25">
        <v>85.3</v>
      </c>
      <c r="Q25">
        <v>85.3</v>
      </c>
      <c r="R25">
        <v>85.3</v>
      </c>
      <c r="S25">
        <v>85.3</v>
      </c>
      <c r="T25">
        <v>85.3</v>
      </c>
      <c r="U25">
        <v>85.3</v>
      </c>
      <c r="V25">
        <v>85.3</v>
      </c>
      <c r="W25">
        <v>85.3</v>
      </c>
      <c r="X25">
        <v>85.3</v>
      </c>
    </row>
    <row r="26" spans="1:35" customFormat="1" x14ac:dyDescent="0.15">
      <c r="A26" t="s">
        <v>59</v>
      </c>
      <c r="B26" t="s">
        <v>53</v>
      </c>
      <c r="C26" t="s">
        <v>81</v>
      </c>
      <c r="D26">
        <v>1974</v>
      </c>
      <c r="E26">
        <v>0</v>
      </c>
      <c r="F26">
        <v>134.30000000000001</v>
      </c>
      <c r="G26">
        <v>134.30000000000001</v>
      </c>
      <c r="H26">
        <v>134.30000000000001</v>
      </c>
      <c r="I26">
        <v>134.30000000000001</v>
      </c>
      <c r="J26">
        <v>134.30000000000001</v>
      </c>
      <c r="K26">
        <v>134.30000000000001</v>
      </c>
      <c r="L26">
        <v>134.30000000000001</v>
      </c>
      <c r="M26">
        <v>134.30000000000001</v>
      </c>
      <c r="N26">
        <v>134.30000000000001</v>
      </c>
      <c r="O26">
        <v>134.30000000000001</v>
      </c>
      <c r="P26">
        <v>134.30000000000001</v>
      </c>
      <c r="Q26">
        <v>134.30000000000001</v>
      </c>
      <c r="R26">
        <v>134.30000000000001</v>
      </c>
      <c r="S26">
        <v>134.30000000000001</v>
      </c>
      <c r="T26">
        <v>134.30000000000001</v>
      </c>
      <c r="U26">
        <v>134.30000000000001</v>
      </c>
      <c r="V26">
        <v>134.30000000000001</v>
      </c>
      <c r="W26">
        <v>134.30000000000001</v>
      </c>
      <c r="X26">
        <v>134.30000000000001</v>
      </c>
      <c r="Y26">
        <v>134.30000000000001</v>
      </c>
      <c r="Z26">
        <v>134.30000000000001</v>
      </c>
      <c r="AA26">
        <v>134.30000000000001</v>
      </c>
      <c r="AB26">
        <v>134.30000000000001</v>
      </c>
      <c r="AC26">
        <v>134.30000000000001</v>
      </c>
      <c r="AD26">
        <v>134.30000000000001</v>
      </c>
    </row>
    <row r="27" spans="1:35" customFormat="1" x14ac:dyDescent="0.15">
      <c r="A27" t="s">
        <v>59</v>
      </c>
      <c r="B27" t="s">
        <v>53</v>
      </c>
      <c r="C27" t="s">
        <v>80</v>
      </c>
      <c r="D27">
        <v>1981</v>
      </c>
      <c r="E27">
        <v>0</v>
      </c>
      <c r="F27">
        <v>134.4</v>
      </c>
      <c r="G27">
        <v>134.4</v>
      </c>
      <c r="H27">
        <v>134.4</v>
      </c>
      <c r="I27">
        <v>134.4</v>
      </c>
      <c r="J27">
        <v>134.4</v>
      </c>
      <c r="K27">
        <v>134.4</v>
      </c>
      <c r="L27">
        <v>134.4</v>
      </c>
      <c r="M27">
        <v>134.4</v>
      </c>
      <c r="N27">
        <v>134.4</v>
      </c>
      <c r="O27">
        <v>134.4</v>
      </c>
      <c r="P27">
        <v>134.4</v>
      </c>
      <c r="Q27">
        <v>134.4</v>
      </c>
      <c r="R27">
        <v>134.4</v>
      </c>
      <c r="S27">
        <v>134.4</v>
      </c>
      <c r="T27">
        <v>134.4</v>
      </c>
      <c r="U27">
        <v>134.4</v>
      </c>
      <c r="V27">
        <v>134.4</v>
      </c>
      <c r="W27">
        <v>134.4</v>
      </c>
      <c r="X27">
        <v>134.4</v>
      </c>
      <c r="Y27">
        <v>134.4</v>
      </c>
      <c r="Z27">
        <v>134.4</v>
      </c>
      <c r="AA27">
        <v>134.4</v>
      </c>
      <c r="AB27">
        <v>134.4</v>
      </c>
      <c r="AC27">
        <v>134.4</v>
      </c>
      <c r="AD27">
        <v>134.4</v>
      </c>
    </row>
    <row r="28" spans="1:35" customFormat="1" x14ac:dyDescent="0.15">
      <c r="A28" t="s">
        <v>59</v>
      </c>
      <c r="B28" t="s">
        <v>53</v>
      </c>
      <c r="C28" t="s">
        <v>79</v>
      </c>
      <c r="D28">
        <v>1973</v>
      </c>
      <c r="E28">
        <v>0</v>
      </c>
      <c r="F28">
        <v>49.9</v>
      </c>
      <c r="G28">
        <v>49.9</v>
      </c>
      <c r="H28">
        <v>49.9</v>
      </c>
      <c r="I28">
        <v>49.9</v>
      </c>
      <c r="J28">
        <v>49.9</v>
      </c>
      <c r="K28">
        <v>49.9</v>
      </c>
      <c r="L28">
        <v>49.9</v>
      </c>
      <c r="M28">
        <v>49.9</v>
      </c>
      <c r="N28">
        <v>49.9</v>
      </c>
      <c r="O28">
        <v>49.9</v>
      </c>
      <c r="P28">
        <v>49.9</v>
      </c>
      <c r="Q28">
        <v>49.9</v>
      </c>
      <c r="R28">
        <v>49.9</v>
      </c>
      <c r="S28">
        <v>49.9</v>
      </c>
      <c r="T28">
        <v>49.9</v>
      </c>
      <c r="U28">
        <v>49.9</v>
      </c>
      <c r="V28">
        <v>49.9</v>
      </c>
      <c r="W28">
        <v>49.9</v>
      </c>
      <c r="X28">
        <v>49.9</v>
      </c>
      <c r="Y28">
        <v>49.9</v>
      </c>
      <c r="Z28">
        <v>49.9</v>
      </c>
      <c r="AA28">
        <v>49.9</v>
      </c>
      <c r="AB28">
        <v>49.9</v>
      </c>
      <c r="AC28">
        <v>49.9</v>
      </c>
      <c r="AD28">
        <v>49.9</v>
      </c>
      <c r="AE28">
        <v>49.9</v>
      </c>
      <c r="AF28">
        <v>49.9</v>
      </c>
      <c r="AG28">
        <v>49.9</v>
      </c>
      <c r="AH28">
        <v>49.9</v>
      </c>
      <c r="AI28">
        <v>49.9</v>
      </c>
    </row>
    <row r="29" spans="1:35" customFormat="1" x14ac:dyDescent="0.15">
      <c r="A29" t="s">
        <v>59</v>
      </c>
      <c r="B29" t="s">
        <v>53</v>
      </c>
      <c r="C29" t="s">
        <v>114</v>
      </c>
      <c r="D29">
        <v>1947</v>
      </c>
      <c r="E29">
        <v>0</v>
      </c>
      <c r="F29">
        <v>46.6</v>
      </c>
      <c r="G29">
        <v>46.6</v>
      </c>
      <c r="H29">
        <v>46.6</v>
      </c>
    </row>
    <row r="30" spans="1:35" customFormat="1" x14ac:dyDescent="0.15">
      <c r="A30" t="s">
        <v>59</v>
      </c>
      <c r="B30" t="s">
        <v>53</v>
      </c>
      <c r="C30" t="s">
        <v>115</v>
      </c>
      <c r="D30">
        <v>1950</v>
      </c>
      <c r="E30">
        <v>0</v>
      </c>
      <c r="F30">
        <v>46.6</v>
      </c>
      <c r="G30">
        <v>46.6</v>
      </c>
      <c r="H30">
        <v>46.6</v>
      </c>
    </row>
    <row r="31" spans="1:35" customFormat="1" x14ac:dyDescent="0.15">
      <c r="A31" t="s">
        <v>59</v>
      </c>
      <c r="B31" t="s">
        <v>53</v>
      </c>
      <c r="C31" t="s">
        <v>116</v>
      </c>
      <c r="D31">
        <v>1959</v>
      </c>
      <c r="E31">
        <v>0</v>
      </c>
      <c r="F31">
        <v>54.5</v>
      </c>
      <c r="G31">
        <v>54.5</v>
      </c>
      <c r="H31">
        <v>54.5</v>
      </c>
      <c r="I31">
        <v>54.5</v>
      </c>
      <c r="J31">
        <v>54.5</v>
      </c>
      <c r="K31">
        <v>54.5</v>
      </c>
    </row>
    <row r="32" spans="1:35" customFormat="1" x14ac:dyDescent="0.15">
      <c r="A32" t="s">
        <v>59</v>
      </c>
      <c r="B32" t="s">
        <v>53</v>
      </c>
      <c r="C32" t="s">
        <v>78</v>
      </c>
      <c r="D32">
        <v>1961</v>
      </c>
      <c r="E32">
        <v>0</v>
      </c>
      <c r="F32">
        <v>53.5</v>
      </c>
      <c r="G32">
        <v>53.5</v>
      </c>
      <c r="H32">
        <v>53.5</v>
      </c>
      <c r="I32">
        <v>53.5</v>
      </c>
      <c r="J32">
        <v>53.5</v>
      </c>
      <c r="K32">
        <v>53.5</v>
      </c>
    </row>
    <row r="33" spans="1:35" customFormat="1" x14ac:dyDescent="0.15">
      <c r="A33" t="s">
        <v>59</v>
      </c>
      <c r="B33" t="s">
        <v>53</v>
      </c>
      <c r="C33" t="s">
        <v>77</v>
      </c>
      <c r="D33">
        <v>1966</v>
      </c>
      <c r="E33">
        <v>0</v>
      </c>
      <c r="F33">
        <v>82.9</v>
      </c>
      <c r="G33">
        <v>82.9</v>
      </c>
      <c r="H33">
        <v>82.9</v>
      </c>
      <c r="I33">
        <v>82.9</v>
      </c>
      <c r="J33">
        <v>82.9</v>
      </c>
      <c r="K33">
        <v>82.9</v>
      </c>
      <c r="L33">
        <v>82.9</v>
      </c>
      <c r="M33">
        <v>82.9</v>
      </c>
      <c r="N33">
        <v>82.9</v>
      </c>
      <c r="O33">
        <v>82.9</v>
      </c>
      <c r="P33">
        <v>82.9</v>
      </c>
    </row>
    <row r="34" spans="1:35" customFormat="1" x14ac:dyDescent="0.15">
      <c r="A34" t="s">
        <v>59</v>
      </c>
      <c r="B34" t="s">
        <v>53</v>
      </c>
      <c r="C34" t="s">
        <v>76</v>
      </c>
      <c r="D34">
        <v>1968</v>
      </c>
      <c r="E34">
        <v>0</v>
      </c>
      <c r="F34">
        <v>86.1</v>
      </c>
      <c r="G34">
        <v>86.1</v>
      </c>
      <c r="H34">
        <v>86.1</v>
      </c>
      <c r="I34">
        <v>86.1</v>
      </c>
      <c r="J34">
        <v>86.1</v>
      </c>
      <c r="K34">
        <v>86.1</v>
      </c>
      <c r="L34">
        <v>86.1</v>
      </c>
      <c r="M34">
        <v>86.1</v>
      </c>
      <c r="N34">
        <v>86.1</v>
      </c>
      <c r="O34">
        <v>86.1</v>
      </c>
      <c r="P34">
        <v>86.1</v>
      </c>
    </row>
    <row r="35" spans="1:35" customFormat="1" x14ac:dyDescent="0.15">
      <c r="A35" t="s">
        <v>59</v>
      </c>
      <c r="B35" t="s">
        <v>53</v>
      </c>
      <c r="C35" t="s">
        <v>75</v>
      </c>
      <c r="D35">
        <v>1973</v>
      </c>
      <c r="E35">
        <v>0</v>
      </c>
      <c r="F35">
        <v>52.9</v>
      </c>
      <c r="G35">
        <v>52.9</v>
      </c>
      <c r="H35">
        <v>52.9</v>
      </c>
      <c r="I35">
        <v>52.9</v>
      </c>
      <c r="J35">
        <v>52.9</v>
      </c>
      <c r="K35">
        <v>52.9</v>
      </c>
      <c r="L35">
        <v>52.9</v>
      </c>
      <c r="M35">
        <v>52.9</v>
      </c>
      <c r="N35">
        <v>52.9</v>
      </c>
      <c r="O35">
        <v>52.9</v>
      </c>
      <c r="P35">
        <v>52.9</v>
      </c>
      <c r="Q35">
        <v>52.9</v>
      </c>
      <c r="R35">
        <v>52.9</v>
      </c>
      <c r="S35">
        <v>52.9</v>
      </c>
      <c r="T35">
        <v>52.9</v>
      </c>
      <c r="U35">
        <v>52.9</v>
      </c>
      <c r="V35">
        <v>52.9</v>
      </c>
      <c r="W35">
        <v>52.9</v>
      </c>
      <c r="X35">
        <v>52.9</v>
      </c>
      <c r="Y35">
        <v>52.9</v>
      </c>
      <c r="Z35">
        <v>52.9</v>
      </c>
      <c r="AA35">
        <v>52.9</v>
      </c>
      <c r="AB35">
        <v>52.9</v>
      </c>
      <c r="AC35">
        <v>52.9</v>
      </c>
      <c r="AD35">
        <v>52.9</v>
      </c>
      <c r="AE35">
        <v>52.9</v>
      </c>
      <c r="AF35">
        <v>52.9</v>
      </c>
      <c r="AG35">
        <v>52.9</v>
      </c>
      <c r="AH35">
        <v>52.9</v>
      </c>
      <c r="AI35">
        <v>52.9</v>
      </c>
    </row>
    <row r="36" spans="1:35" customFormat="1" x14ac:dyDescent="0.15">
      <c r="A36" t="s">
        <v>59</v>
      </c>
      <c r="B36" t="s">
        <v>52</v>
      </c>
      <c r="C36" t="s">
        <v>85</v>
      </c>
      <c r="D36">
        <v>1963</v>
      </c>
      <c r="E36">
        <v>0</v>
      </c>
      <c r="U36">
        <v>82.1</v>
      </c>
    </row>
    <row r="37" spans="1:35" customFormat="1" x14ac:dyDescent="0.15">
      <c r="A37" t="s">
        <v>59</v>
      </c>
      <c r="B37" t="s">
        <v>52</v>
      </c>
      <c r="C37" t="s">
        <v>84</v>
      </c>
      <c r="D37">
        <v>1964</v>
      </c>
      <c r="E37">
        <v>0</v>
      </c>
      <c r="U37">
        <v>82.1</v>
      </c>
    </row>
    <row r="38" spans="1:35" customFormat="1" x14ac:dyDescent="0.15">
      <c r="A38" t="s">
        <v>59</v>
      </c>
      <c r="B38" t="s">
        <v>52</v>
      </c>
      <c r="C38" t="s">
        <v>83</v>
      </c>
      <c r="D38">
        <v>1970</v>
      </c>
      <c r="E38">
        <v>0</v>
      </c>
      <c r="Y38">
        <v>86.1</v>
      </c>
    </row>
    <row r="39" spans="1:35" customFormat="1" x14ac:dyDescent="0.15">
      <c r="A39" t="s">
        <v>59</v>
      </c>
      <c r="B39" t="s">
        <v>52</v>
      </c>
      <c r="C39" t="s">
        <v>82</v>
      </c>
      <c r="D39">
        <v>1972</v>
      </c>
      <c r="E39">
        <v>0</v>
      </c>
      <c r="Y39">
        <v>85.3</v>
      </c>
    </row>
    <row r="40" spans="1:35" customFormat="1" x14ac:dyDescent="0.15">
      <c r="A40" t="s">
        <v>59</v>
      </c>
      <c r="B40" t="s">
        <v>52</v>
      </c>
      <c r="C40" t="s">
        <v>81</v>
      </c>
      <c r="D40">
        <v>1974</v>
      </c>
      <c r="E40">
        <v>0</v>
      </c>
      <c r="AE40">
        <v>134.30000000000001</v>
      </c>
    </row>
    <row r="41" spans="1:35" customFormat="1" x14ac:dyDescent="0.15">
      <c r="A41" t="s">
        <v>59</v>
      </c>
      <c r="B41" t="s">
        <v>52</v>
      </c>
      <c r="C41" t="s">
        <v>80</v>
      </c>
      <c r="D41">
        <v>1981</v>
      </c>
      <c r="E41">
        <v>0</v>
      </c>
      <c r="AE41">
        <v>134.4</v>
      </c>
    </row>
    <row r="42" spans="1:35" customFormat="1" x14ac:dyDescent="0.15">
      <c r="A42" t="s">
        <v>59</v>
      </c>
      <c r="B42" t="s">
        <v>52</v>
      </c>
      <c r="C42" t="s">
        <v>114</v>
      </c>
      <c r="D42">
        <v>1947</v>
      </c>
      <c r="E42">
        <v>0</v>
      </c>
      <c r="I42">
        <v>46.6</v>
      </c>
    </row>
    <row r="43" spans="1:35" customFormat="1" x14ac:dyDescent="0.15">
      <c r="A43" t="s">
        <v>59</v>
      </c>
      <c r="B43" t="s">
        <v>52</v>
      </c>
      <c r="C43" t="s">
        <v>115</v>
      </c>
      <c r="D43">
        <v>1950</v>
      </c>
      <c r="E43">
        <v>0</v>
      </c>
      <c r="I43">
        <v>46.6</v>
      </c>
    </row>
    <row r="44" spans="1:35" customFormat="1" x14ac:dyDescent="0.15">
      <c r="A44" t="s">
        <v>59</v>
      </c>
      <c r="B44" t="s">
        <v>52</v>
      </c>
      <c r="C44" t="s">
        <v>116</v>
      </c>
      <c r="D44">
        <v>1959</v>
      </c>
      <c r="E44">
        <v>0</v>
      </c>
      <c r="L44">
        <v>54.5</v>
      </c>
    </row>
    <row r="45" spans="1:35" customFormat="1" x14ac:dyDescent="0.15">
      <c r="A45" t="s">
        <v>59</v>
      </c>
      <c r="B45" t="s">
        <v>52</v>
      </c>
      <c r="C45" t="s">
        <v>78</v>
      </c>
      <c r="D45">
        <v>1961</v>
      </c>
      <c r="E45">
        <v>0</v>
      </c>
      <c r="L45">
        <v>53.5</v>
      </c>
    </row>
    <row r="46" spans="1:35" customFormat="1" x14ac:dyDescent="0.15">
      <c r="A46" t="s">
        <v>59</v>
      </c>
      <c r="B46" t="s">
        <v>52</v>
      </c>
      <c r="C46" t="s">
        <v>77</v>
      </c>
      <c r="D46">
        <v>1966</v>
      </c>
      <c r="E46">
        <v>0</v>
      </c>
      <c r="Q46">
        <v>82.9</v>
      </c>
    </row>
    <row r="47" spans="1:35" customFormat="1" x14ac:dyDescent="0.15">
      <c r="A47" t="s">
        <v>59</v>
      </c>
      <c r="B47" t="s">
        <v>52</v>
      </c>
      <c r="C47" t="s">
        <v>76</v>
      </c>
      <c r="D47">
        <v>1968</v>
      </c>
      <c r="E47">
        <v>0</v>
      </c>
      <c r="Q47">
        <v>86.1</v>
      </c>
    </row>
    <row r="48" spans="1:35" customFormat="1" x14ac:dyDescent="0.15">
      <c r="A48" t="s">
        <v>59</v>
      </c>
      <c r="B48" t="s">
        <v>50</v>
      </c>
      <c r="C48" t="s">
        <v>88</v>
      </c>
      <c r="D48">
        <v>2013</v>
      </c>
      <c r="E48">
        <v>0</v>
      </c>
      <c r="F48">
        <v>67349.469972057297</v>
      </c>
      <c r="G48">
        <v>67349.469972057297</v>
      </c>
      <c r="H48">
        <v>67349.469972057297</v>
      </c>
      <c r="I48">
        <v>67349.469972057297</v>
      </c>
      <c r="J48">
        <v>67349.469972057297</v>
      </c>
      <c r="K48">
        <v>67349.469972057297</v>
      </c>
      <c r="L48">
        <v>67349.469972057297</v>
      </c>
      <c r="M48">
        <v>67349.469972057297</v>
      </c>
      <c r="N48">
        <v>67349.469972057297</v>
      </c>
      <c r="O48">
        <v>67349.469972057297</v>
      </c>
      <c r="P48">
        <v>67349.469972057297</v>
      </c>
      <c r="Q48">
        <v>67349.469972057297</v>
      </c>
      <c r="R48">
        <v>67349.469972057297</v>
      </c>
      <c r="S48">
        <v>67349.469972057297</v>
      </c>
      <c r="T48">
        <v>67349.469972057297</v>
      </c>
      <c r="U48">
        <v>67349.469972057297</v>
      </c>
      <c r="V48">
        <v>67349.469972057297</v>
      </c>
      <c r="W48">
        <v>67349.469972057297</v>
      </c>
      <c r="X48">
        <v>67349.469972057297</v>
      </c>
      <c r="Y48">
        <v>67349.469972057297</v>
      </c>
      <c r="Z48">
        <v>67349.469972057297</v>
      </c>
      <c r="AA48">
        <v>67349.469972057297</v>
      </c>
      <c r="AB48">
        <v>67349.469972057297</v>
      </c>
      <c r="AC48">
        <v>67349.469972057297</v>
      </c>
      <c r="AD48">
        <v>67349.469972057297</v>
      </c>
      <c r="AE48">
        <v>67349.469972057297</v>
      </c>
      <c r="AF48">
        <v>67349.469972057297</v>
      </c>
      <c r="AG48">
        <v>67349.469972057297</v>
      </c>
      <c r="AH48">
        <v>67349.469972057297</v>
      </c>
      <c r="AI48">
        <v>67349.469972057297</v>
      </c>
    </row>
    <row r="49" spans="1:35" customFormat="1" x14ac:dyDescent="0.15">
      <c r="A49" t="s">
        <v>59</v>
      </c>
      <c r="B49" t="s">
        <v>50</v>
      </c>
      <c r="C49" t="s">
        <v>87</v>
      </c>
      <c r="D49">
        <v>2009</v>
      </c>
      <c r="E49">
        <v>0</v>
      </c>
      <c r="F49">
        <v>1694967.0099513901</v>
      </c>
      <c r="G49">
        <v>1694967.0099513901</v>
      </c>
      <c r="H49">
        <v>1694967.0099513901</v>
      </c>
      <c r="I49">
        <v>1694967.0099513901</v>
      </c>
      <c r="J49">
        <v>1694967.0099513901</v>
      </c>
      <c r="K49">
        <v>1694967.0099513901</v>
      </c>
      <c r="L49">
        <v>1694967.0099513901</v>
      </c>
      <c r="M49">
        <v>1694967.0099513901</v>
      </c>
      <c r="N49">
        <v>1694967.0099513901</v>
      </c>
      <c r="O49">
        <v>1694967.0099513901</v>
      </c>
      <c r="P49">
        <v>1694967.0099513901</v>
      </c>
      <c r="Q49">
        <v>1694967.0099513901</v>
      </c>
      <c r="R49">
        <v>1694967.0099513901</v>
      </c>
      <c r="S49">
        <v>1694967.0099513901</v>
      </c>
      <c r="T49">
        <v>1694967.0099513901</v>
      </c>
      <c r="U49">
        <v>1694967.0099513901</v>
      </c>
      <c r="V49">
        <v>1694967.0099513901</v>
      </c>
      <c r="W49">
        <v>1694967.0099513901</v>
      </c>
      <c r="X49">
        <v>1694967.0099513901</v>
      </c>
      <c r="Y49">
        <v>1694967.0099513901</v>
      </c>
      <c r="Z49">
        <v>1694967.0099513901</v>
      </c>
      <c r="AA49">
        <v>1694967.0099513901</v>
      </c>
      <c r="AB49">
        <v>1694967.0099513901</v>
      </c>
      <c r="AC49">
        <v>1694967.0099513901</v>
      </c>
      <c r="AD49">
        <v>1694967.0099513901</v>
      </c>
      <c r="AE49">
        <v>1694967.0099513901</v>
      </c>
      <c r="AF49">
        <v>1694967.0099513901</v>
      </c>
      <c r="AG49">
        <v>1694967.0099513901</v>
      </c>
      <c r="AH49">
        <v>1694967.0099513901</v>
      </c>
      <c r="AI49">
        <v>1694967.0099513901</v>
      </c>
    </row>
    <row r="50" spans="1:35" customFormat="1" x14ac:dyDescent="0.15">
      <c r="A50" t="s">
        <v>59</v>
      </c>
      <c r="B50" t="s">
        <v>50</v>
      </c>
      <c r="C50" t="s">
        <v>86</v>
      </c>
      <c r="D50">
        <v>2018</v>
      </c>
      <c r="E50">
        <v>0</v>
      </c>
      <c r="F50">
        <v>1821761.9014890201</v>
      </c>
      <c r="G50">
        <v>1821761.9014890201</v>
      </c>
      <c r="H50">
        <v>1821761.9014890201</v>
      </c>
      <c r="I50">
        <v>1821761.9014890201</v>
      </c>
      <c r="J50">
        <v>1821761.9014890201</v>
      </c>
      <c r="K50">
        <v>1821761.9014890201</v>
      </c>
      <c r="L50">
        <v>1821761.9014890201</v>
      </c>
      <c r="M50">
        <v>1821761.9014890201</v>
      </c>
      <c r="N50">
        <v>1821761.9014890201</v>
      </c>
      <c r="O50">
        <v>1821761.9014890201</v>
      </c>
      <c r="P50">
        <v>1821761.9014890201</v>
      </c>
      <c r="Q50">
        <v>1821761.9014890201</v>
      </c>
      <c r="R50">
        <v>1821761.9014890201</v>
      </c>
      <c r="S50">
        <v>1821761.9014890201</v>
      </c>
      <c r="T50">
        <v>1821761.9014890201</v>
      </c>
      <c r="U50">
        <v>1821761.9014890201</v>
      </c>
      <c r="V50">
        <v>1821761.9014890201</v>
      </c>
      <c r="W50">
        <v>1821761.9014890201</v>
      </c>
      <c r="X50">
        <v>1821761.9014890201</v>
      </c>
      <c r="Y50">
        <v>1821761.9014890201</v>
      </c>
      <c r="Z50">
        <v>1821761.9014890201</v>
      </c>
      <c r="AA50">
        <v>1821761.9014890201</v>
      </c>
      <c r="AB50">
        <v>1821761.9014890201</v>
      </c>
      <c r="AC50">
        <v>1821761.9014890201</v>
      </c>
      <c r="AD50">
        <v>1821761.9014890201</v>
      </c>
      <c r="AE50">
        <v>1821761.9014890201</v>
      </c>
      <c r="AF50">
        <v>1821761.9014890201</v>
      </c>
      <c r="AG50">
        <v>1821761.9014890201</v>
      </c>
      <c r="AH50">
        <v>1821761.9014890201</v>
      </c>
      <c r="AI50">
        <v>1821761.9014890201</v>
      </c>
    </row>
    <row r="51" spans="1:35" customFormat="1" x14ac:dyDescent="0.15">
      <c r="A51" t="s">
        <v>59</v>
      </c>
      <c r="B51" t="s">
        <v>50</v>
      </c>
      <c r="C51" t="s">
        <v>85</v>
      </c>
      <c r="D51">
        <v>1963</v>
      </c>
      <c r="E51">
        <v>0</v>
      </c>
      <c r="F51">
        <v>876086.97903758904</v>
      </c>
      <c r="G51">
        <v>876086.97903758904</v>
      </c>
      <c r="H51">
        <v>876086.97903758904</v>
      </c>
      <c r="I51">
        <v>876086.97903758904</v>
      </c>
      <c r="J51">
        <v>876086.97903758904</v>
      </c>
      <c r="K51">
        <v>876086.97903758904</v>
      </c>
      <c r="L51">
        <v>876086.97903758904</v>
      </c>
      <c r="M51">
        <v>876086.97903758904</v>
      </c>
      <c r="N51">
        <v>876086.97903758904</v>
      </c>
      <c r="O51">
        <v>876086.97903758904</v>
      </c>
      <c r="P51">
        <v>876086.97903758904</v>
      </c>
      <c r="Q51">
        <v>876086.97903758904</v>
      </c>
      <c r="R51">
        <v>876086.97903758904</v>
      </c>
      <c r="S51">
        <v>876086.97903758904</v>
      </c>
      <c r="T51">
        <v>876086.97903758904</v>
      </c>
    </row>
    <row r="52" spans="1:35" customFormat="1" x14ac:dyDescent="0.15">
      <c r="A52" t="s">
        <v>59</v>
      </c>
      <c r="B52" t="s">
        <v>50</v>
      </c>
      <c r="C52" t="s">
        <v>84</v>
      </c>
      <c r="D52">
        <v>1964</v>
      </c>
      <c r="E52">
        <v>0</v>
      </c>
      <c r="F52">
        <v>876086.97903758904</v>
      </c>
      <c r="G52">
        <v>876086.97903758904</v>
      </c>
      <c r="H52">
        <v>876086.97903758904</v>
      </c>
      <c r="I52">
        <v>876086.97903758904</v>
      </c>
      <c r="J52">
        <v>876086.97903758904</v>
      </c>
      <c r="K52">
        <v>876086.97903758904</v>
      </c>
      <c r="L52">
        <v>876086.97903758904</v>
      </c>
      <c r="M52">
        <v>876086.97903758904</v>
      </c>
      <c r="N52">
        <v>876086.97903758904</v>
      </c>
      <c r="O52">
        <v>876086.97903758904</v>
      </c>
      <c r="P52">
        <v>876086.97903758904</v>
      </c>
      <c r="Q52">
        <v>876086.97903758904</v>
      </c>
      <c r="R52">
        <v>876086.97903758904</v>
      </c>
      <c r="S52">
        <v>876086.97903758904</v>
      </c>
      <c r="T52">
        <v>876086.97903758904</v>
      </c>
    </row>
    <row r="53" spans="1:35" customFormat="1" x14ac:dyDescent="0.15">
      <c r="A53" t="s">
        <v>59</v>
      </c>
      <c r="B53" t="s">
        <v>50</v>
      </c>
      <c r="C53" t="s">
        <v>83</v>
      </c>
      <c r="D53">
        <v>1970</v>
      </c>
      <c r="E53">
        <v>0</v>
      </c>
      <c r="F53">
        <v>918770.875702027</v>
      </c>
      <c r="G53">
        <v>918770.875702027</v>
      </c>
      <c r="H53">
        <v>918770.875702027</v>
      </c>
      <c r="I53">
        <v>918770.875702027</v>
      </c>
      <c r="J53">
        <v>918770.875702027</v>
      </c>
      <c r="K53">
        <v>918770.875702027</v>
      </c>
      <c r="L53">
        <v>918770.875702027</v>
      </c>
      <c r="M53">
        <v>918770.875702027</v>
      </c>
      <c r="N53">
        <v>918770.875702027</v>
      </c>
      <c r="O53">
        <v>918770.875702027</v>
      </c>
      <c r="P53">
        <v>918770.875702027</v>
      </c>
      <c r="Q53">
        <v>918770.875702027</v>
      </c>
      <c r="R53">
        <v>918770.875702027</v>
      </c>
      <c r="S53">
        <v>918770.875702027</v>
      </c>
      <c r="T53">
        <v>918770.875702027</v>
      </c>
      <c r="U53">
        <v>918770.875702027</v>
      </c>
      <c r="V53">
        <v>918770.875702027</v>
      </c>
      <c r="W53">
        <v>918770.875702027</v>
      </c>
      <c r="X53">
        <v>918770.875702027</v>
      </c>
    </row>
    <row r="54" spans="1:35" customFormat="1" x14ac:dyDescent="0.15">
      <c r="A54" t="s">
        <v>59</v>
      </c>
      <c r="B54" t="s">
        <v>50</v>
      </c>
      <c r="C54" t="s">
        <v>82</v>
      </c>
      <c r="D54">
        <v>1972</v>
      </c>
      <c r="E54">
        <v>0</v>
      </c>
      <c r="F54">
        <v>910234.09636913997</v>
      </c>
      <c r="G54">
        <v>910234.09636913997</v>
      </c>
      <c r="H54">
        <v>910234.09636913997</v>
      </c>
      <c r="I54">
        <v>910234.09636913997</v>
      </c>
      <c r="J54">
        <v>910234.09636913997</v>
      </c>
      <c r="K54">
        <v>910234.09636913997</v>
      </c>
      <c r="L54">
        <v>910234.09636913997</v>
      </c>
      <c r="M54">
        <v>910234.09636913997</v>
      </c>
      <c r="N54">
        <v>910234.09636913997</v>
      </c>
      <c r="O54">
        <v>910234.09636913997</v>
      </c>
      <c r="P54">
        <v>910234.09636913997</v>
      </c>
      <c r="Q54">
        <v>910234.09636913997</v>
      </c>
      <c r="R54">
        <v>910234.09636913997</v>
      </c>
      <c r="S54">
        <v>910234.09636913997</v>
      </c>
      <c r="T54">
        <v>910234.09636913997</v>
      </c>
      <c r="U54">
        <v>910234.09636913997</v>
      </c>
      <c r="V54">
        <v>910234.09636913997</v>
      </c>
      <c r="W54">
        <v>910234.09636913997</v>
      </c>
      <c r="X54">
        <v>910234.09636913997</v>
      </c>
    </row>
    <row r="55" spans="1:35" customFormat="1" x14ac:dyDescent="0.15">
      <c r="A55" t="s">
        <v>59</v>
      </c>
      <c r="B55" t="s">
        <v>50</v>
      </c>
      <c r="C55" t="s">
        <v>81</v>
      </c>
      <c r="D55">
        <v>1974</v>
      </c>
      <c r="E55">
        <v>0</v>
      </c>
      <c r="F55">
        <v>1433111.8305085001</v>
      </c>
      <c r="G55">
        <v>1433111.8305085001</v>
      </c>
      <c r="H55" s="36">
        <v>1433111.8305085001</v>
      </c>
      <c r="I55">
        <v>1433111.8305085001</v>
      </c>
      <c r="J55">
        <v>1433111.8305085001</v>
      </c>
      <c r="K55">
        <v>1433111.8305085001</v>
      </c>
      <c r="L55">
        <v>1433111.8305085001</v>
      </c>
      <c r="M55">
        <v>1433111.8305085001</v>
      </c>
      <c r="N55">
        <v>1433111.8305085001</v>
      </c>
      <c r="O55">
        <v>1433111.8305085001</v>
      </c>
      <c r="P55" s="36">
        <v>1433111.8305085001</v>
      </c>
      <c r="Q55">
        <v>1433111.8305085001</v>
      </c>
      <c r="R55">
        <v>1433111.8305085001</v>
      </c>
      <c r="S55">
        <v>1433111.8305085001</v>
      </c>
      <c r="T55">
        <v>1433111.8305085001</v>
      </c>
      <c r="U55">
        <v>1433111.8305085001</v>
      </c>
      <c r="V55">
        <v>1433111.8305085001</v>
      </c>
      <c r="W55">
        <v>1433111.8305085001</v>
      </c>
      <c r="X55">
        <v>1433111.8305085001</v>
      </c>
      <c r="Y55">
        <v>1433111.8305085001</v>
      </c>
      <c r="Z55">
        <v>1433111.8305085001</v>
      </c>
      <c r="AA55">
        <v>1433111.8305085001</v>
      </c>
      <c r="AB55">
        <v>1433111.8305085001</v>
      </c>
      <c r="AC55">
        <v>1433111.8305085001</v>
      </c>
      <c r="AD55">
        <v>1433111.8305085001</v>
      </c>
    </row>
    <row r="56" spans="1:35" customFormat="1" x14ac:dyDescent="0.15">
      <c r="A56" t="s">
        <v>59</v>
      </c>
      <c r="B56" t="s">
        <v>50</v>
      </c>
      <c r="C56" t="s">
        <v>80</v>
      </c>
      <c r="D56">
        <v>1981</v>
      </c>
      <c r="E56">
        <v>0</v>
      </c>
      <c r="F56">
        <v>1434178.9279251101</v>
      </c>
      <c r="G56">
        <v>1434178.9279251101</v>
      </c>
      <c r="H56">
        <v>1434178.9279251101</v>
      </c>
      <c r="I56">
        <v>1434178.9279251101</v>
      </c>
      <c r="J56">
        <v>1434178.9279251101</v>
      </c>
      <c r="K56">
        <v>1434178.9279251101</v>
      </c>
      <c r="L56">
        <v>1434178.9279251101</v>
      </c>
      <c r="M56">
        <v>1434178.9279251101</v>
      </c>
      <c r="N56">
        <v>1434178.9279251101</v>
      </c>
      <c r="O56">
        <v>1434178.9279251101</v>
      </c>
      <c r="P56">
        <v>1434178.9279251101</v>
      </c>
      <c r="Q56">
        <v>1434178.9279251101</v>
      </c>
      <c r="R56">
        <v>1434178.9279251101</v>
      </c>
      <c r="S56">
        <v>1434178.9279251101</v>
      </c>
      <c r="T56">
        <v>1434178.9279251101</v>
      </c>
      <c r="U56">
        <v>1434178.9279251101</v>
      </c>
      <c r="V56">
        <v>1434178.9279251101</v>
      </c>
      <c r="W56">
        <v>1434178.9279251101</v>
      </c>
      <c r="X56">
        <v>1434178.9279251101</v>
      </c>
      <c r="Y56">
        <v>1434178.9279251101</v>
      </c>
      <c r="Z56">
        <v>1434178.9279251101</v>
      </c>
      <c r="AA56">
        <v>1434178.9279251101</v>
      </c>
      <c r="AB56">
        <v>1434178.9279251101</v>
      </c>
      <c r="AC56">
        <v>1434178.9279251101</v>
      </c>
      <c r="AD56">
        <v>1434178.9279251101</v>
      </c>
    </row>
    <row r="57" spans="1:35" customFormat="1" x14ac:dyDescent="0.15">
      <c r="A57" t="s">
        <v>59</v>
      </c>
      <c r="B57" t="s">
        <v>50</v>
      </c>
      <c r="C57" t="s">
        <v>79</v>
      </c>
      <c r="D57">
        <v>1973</v>
      </c>
      <c r="E57">
        <v>0</v>
      </c>
      <c r="F57">
        <v>944401.34761421406</v>
      </c>
      <c r="G57">
        <v>944401.34761421406</v>
      </c>
      <c r="H57">
        <v>944401.34761421406</v>
      </c>
      <c r="I57">
        <v>944401.34761421406</v>
      </c>
      <c r="J57">
        <v>944401.34761421406</v>
      </c>
      <c r="K57">
        <v>944401.34761421406</v>
      </c>
      <c r="L57">
        <v>944401.34761421406</v>
      </c>
      <c r="M57">
        <v>944401.34761421406</v>
      </c>
      <c r="N57">
        <v>944401.34761421406</v>
      </c>
      <c r="O57">
        <v>944401.34761421406</v>
      </c>
      <c r="P57">
        <v>944401.34761421406</v>
      </c>
      <c r="Q57">
        <v>944401.34761421406</v>
      </c>
      <c r="R57">
        <v>944401.34761421406</v>
      </c>
      <c r="S57" s="36">
        <v>944401.34761421406</v>
      </c>
      <c r="T57">
        <v>944401.34761421406</v>
      </c>
      <c r="U57">
        <v>944401.34761421406</v>
      </c>
      <c r="V57">
        <v>944401.34761421406</v>
      </c>
      <c r="W57">
        <v>944401.34761421406</v>
      </c>
      <c r="X57">
        <v>944401.34761421406</v>
      </c>
      <c r="Y57">
        <v>944401.34761421406</v>
      </c>
      <c r="Z57">
        <v>944401.34761421406</v>
      </c>
      <c r="AA57">
        <v>944401.34761421406</v>
      </c>
      <c r="AB57">
        <v>944401.34761421406</v>
      </c>
      <c r="AC57">
        <v>944401.34761421406</v>
      </c>
      <c r="AD57">
        <v>944401.34761421406</v>
      </c>
      <c r="AE57">
        <v>944401.34761421406</v>
      </c>
      <c r="AF57">
        <v>944401.34761421406</v>
      </c>
      <c r="AG57">
        <v>944401.34761421406</v>
      </c>
      <c r="AH57">
        <v>944401.34761421406</v>
      </c>
      <c r="AI57">
        <v>944401.34761421406</v>
      </c>
    </row>
    <row r="58" spans="1:35" customFormat="1" x14ac:dyDescent="0.15">
      <c r="A58" t="s">
        <v>59</v>
      </c>
      <c r="B58" t="s">
        <v>50</v>
      </c>
      <c r="C58" t="s">
        <v>114</v>
      </c>
      <c r="D58">
        <v>1947</v>
      </c>
      <c r="E58">
        <v>0</v>
      </c>
      <c r="F58">
        <v>497267.39614070201</v>
      </c>
      <c r="G58">
        <v>497267.39614070201</v>
      </c>
      <c r="H58">
        <v>497267.39614070201</v>
      </c>
    </row>
    <row r="59" spans="1:35" customFormat="1" x14ac:dyDescent="0.15">
      <c r="A59" t="s">
        <v>59</v>
      </c>
      <c r="B59" t="s">
        <v>50</v>
      </c>
      <c r="C59" t="s">
        <v>115</v>
      </c>
      <c r="D59">
        <v>1950</v>
      </c>
      <c r="E59">
        <v>0</v>
      </c>
      <c r="F59">
        <v>497267.39614070201</v>
      </c>
      <c r="G59">
        <v>497267.39614070201</v>
      </c>
      <c r="H59">
        <v>497267.39614070201</v>
      </c>
    </row>
    <row r="60" spans="1:35" customFormat="1" x14ac:dyDescent="0.15">
      <c r="A60" t="s">
        <v>59</v>
      </c>
      <c r="B60" t="s">
        <v>50</v>
      </c>
      <c r="C60" t="s">
        <v>116</v>
      </c>
      <c r="D60">
        <v>1959</v>
      </c>
      <c r="E60">
        <v>0</v>
      </c>
      <c r="F60">
        <v>581568.09205296705</v>
      </c>
      <c r="G60">
        <v>581568.09205296705</v>
      </c>
      <c r="H60">
        <v>581568.09205296705</v>
      </c>
      <c r="I60">
        <v>581568.09205296705</v>
      </c>
      <c r="J60">
        <v>581568.09205296705</v>
      </c>
      <c r="K60">
        <v>581568.09205296705</v>
      </c>
      <c r="T60" s="36"/>
      <c r="U60" s="36"/>
    </row>
    <row r="61" spans="1:35" customFormat="1" x14ac:dyDescent="0.15">
      <c r="A61" t="s">
        <v>59</v>
      </c>
      <c r="B61" t="s">
        <v>50</v>
      </c>
      <c r="C61" t="s">
        <v>78</v>
      </c>
      <c r="D61">
        <v>1961</v>
      </c>
      <c r="E61">
        <v>0</v>
      </c>
      <c r="F61">
        <v>570897.11788685794</v>
      </c>
      <c r="G61">
        <v>570897.11788685794</v>
      </c>
      <c r="H61">
        <v>570897.11788685794</v>
      </c>
      <c r="I61">
        <v>570897.11788685794</v>
      </c>
      <c r="J61">
        <v>570897.11788685794</v>
      </c>
      <c r="K61">
        <v>570897.11788685794</v>
      </c>
    </row>
    <row r="62" spans="1:35" customFormat="1" x14ac:dyDescent="0.15">
      <c r="A62" t="s">
        <v>59</v>
      </c>
      <c r="B62" t="s">
        <v>50</v>
      </c>
      <c r="C62" t="s">
        <v>77</v>
      </c>
      <c r="D62">
        <v>1966</v>
      </c>
      <c r="E62">
        <v>0</v>
      </c>
      <c r="F62">
        <v>884623.75837047701</v>
      </c>
      <c r="G62">
        <v>884623.75837047701</v>
      </c>
      <c r="H62">
        <v>884623.75837047701</v>
      </c>
      <c r="I62">
        <v>884623.75837047701</v>
      </c>
      <c r="J62">
        <v>884623.75837047701</v>
      </c>
      <c r="K62">
        <v>884623.75837047701</v>
      </c>
      <c r="L62">
        <v>884623.75837047701</v>
      </c>
      <c r="M62">
        <v>884623.75837047701</v>
      </c>
      <c r="N62">
        <v>884623.75837047701</v>
      </c>
      <c r="O62">
        <v>884623.75837047701</v>
      </c>
      <c r="P62">
        <v>884623.75837047701</v>
      </c>
      <c r="Q62" s="36"/>
      <c r="S62" s="36"/>
      <c r="W62" s="36"/>
      <c r="X62" s="36"/>
    </row>
    <row r="63" spans="1:35" customFormat="1" x14ac:dyDescent="0.15">
      <c r="A63" t="s">
        <v>59</v>
      </c>
      <c r="B63" t="s">
        <v>50</v>
      </c>
      <c r="C63" t="s">
        <v>76</v>
      </c>
      <c r="D63">
        <v>1968</v>
      </c>
      <c r="E63">
        <v>0</v>
      </c>
      <c r="F63">
        <v>918770.875702027</v>
      </c>
      <c r="G63">
        <v>918770.875702027</v>
      </c>
      <c r="H63">
        <v>918770.875702027</v>
      </c>
      <c r="I63">
        <v>918770.875702027</v>
      </c>
      <c r="J63">
        <v>918770.875702027</v>
      </c>
      <c r="K63">
        <v>918770.875702027</v>
      </c>
      <c r="L63">
        <v>918770.875702027</v>
      </c>
      <c r="M63">
        <v>918770.875702027</v>
      </c>
      <c r="N63">
        <v>918770.875702027</v>
      </c>
      <c r="O63">
        <v>918770.875702027</v>
      </c>
      <c r="P63">
        <v>918770.875702027</v>
      </c>
    </row>
    <row r="64" spans="1:35" customFormat="1" x14ac:dyDescent="0.15">
      <c r="A64" t="s">
        <v>59</v>
      </c>
      <c r="B64" t="s">
        <v>50</v>
      </c>
      <c r="C64" t="s">
        <v>75</v>
      </c>
      <c r="D64">
        <v>1973</v>
      </c>
      <c r="E64">
        <v>0</v>
      </c>
      <c r="F64">
        <v>1001178.98374332</v>
      </c>
      <c r="G64">
        <v>1001178.98374332</v>
      </c>
      <c r="H64">
        <v>1001178.98374332</v>
      </c>
      <c r="I64" s="36">
        <v>1001178.98374332</v>
      </c>
      <c r="J64" s="36">
        <v>1001178.98374332</v>
      </c>
      <c r="K64" s="36">
        <v>1001178.98374332</v>
      </c>
      <c r="L64" s="36">
        <v>1001178.98374332</v>
      </c>
      <c r="M64">
        <v>1001178.98374332</v>
      </c>
      <c r="N64">
        <v>1001178.98374332</v>
      </c>
      <c r="O64">
        <v>1001178.98374332</v>
      </c>
      <c r="P64">
        <v>1001178.98374332</v>
      </c>
      <c r="Q64">
        <v>1001178.98374332</v>
      </c>
      <c r="R64">
        <v>1001178.98374332</v>
      </c>
      <c r="S64">
        <v>1001178.98374332</v>
      </c>
      <c r="T64">
        <v>1001178.98374332</v>
      </c>
      <c r="U64">
        <v>1001178.98374332</v>
      </c>
      <c r="V64">
        <v>1001178.98374332</v>
      </c>
      <c r="W64">
        <v>1001178.98374332</v>
      </c>
      <c r="X64">
        <v>1001178.98374332</v>
      </c>
      <c r="Y64">
        <v>1001178.98374332</v>
      </c>
      <c r="Z64">
        <v>1001178.98374332</v>
      </c>
      <c r="AA64">
        <v>1001178.98374332</v>
      </c>
      <c r="AB64">
        <v>1001178.98374332</v>
      </c>
      <c r="AC64">
        <v>1001178.98374332</v>
      </c>
      <c r="AD64">
        <v>1001178.98374332</v>
      </c>
      <c r="AE64">
        <v>1001178.98374332</v>
      </c>
      <c r="AF64">
        <v>1001178.98374332</v>
      </c>
      <c r="AG64">
        <v>1001178.98374332</v>
      </c>
      <c r="AH64">
        <v>1001178.98374332</v>
      </c>
      <c r="AI64">
        <v>1001178.98374332</v>
      </c>
    </row>
    <row r="65" spans="1:35" customFormat="1" x14ac:dyDescent="0.15">
      <c r="A65" t="s">
        <v>59</v>
      </c>
      <c r="B65" t="s">
        <v>49</v>
      </c>
      <c r="C65" t="s">
        <v>88</v>
      </c>
      <c r="D65">
        <v>2013</v>
      </c>
      <c r="E65">
        <v>0</v>
      </c>
      <c r="K65" s="36"/>
      <c r="O65">
        <v>85545.716814471802</v>
      </c>
      <c r="X65">
        <v>182010.01138931699</v>
      </c>
      <c r="Y65">
        <v>183580.359574551</v>
      </c>
      <c r="AE65">
        <v>452571.24273773801</v>
      </c>
      <c r="AF65">
        <v>266016.45921667397</v>
      </c>
      <c r="AG65">
        <v>383606.57746435201</v>
      </c>
      <c r="AH65">
        <v>309339.707611739</v>
      </c>
      <c r="AI65">
        <v>549284.94983416004</v>
      </c>
    </row>
    <row r="66" spans="1:35" customFormat="1" x14ac:dyDescent="0.15">
      <c r="A66" t="s">
        <v>59</v>
      </c>
      <c r="B66" t="s">
        <v>49</v>
      </c>
      <c r="C66" t="s">
        <v>87</v>
      </c>
      <c r="D66">
        <v>2009</v>
      </c>
      <c r="E66">
        <v>0</v>
      </c>
      <c r="J66" s="36"/>
      <c r="P66">
        <v>690584.285297247</v>
      </c>
      <c r="S66">
        <v>721989.16709074401</v>
      </c>
      <c r="T66">
        <v>731260.48812703602</v>
      </c>
      <c r="U66">
        <v>740997.96801393398</v>
      </c>
      <c r="V66">
        <v>1058145.4639270001</v>
      </c>
      <c r="W66">
        <v>1070451.4170101399</v>
      </c>
      <c r="Y66">
        <v>1532863.79697853</v>
      </c>
      <c r="Z66">
        <v>2357679.1974939299</v>
      </c>
      <c r="AA66">
        <v>1584029.47167468</v>
      </c>
      <c r="AB66">
        <v>2805228.8940845402</v>
      </c>
      <c r="AC66">
        <v>1230158.2293583001</v>
      </c>
      <c r="AD66" s="36"/>
      <c r="AE66">
        <v>7321542.7905244296</v>
      </c>
      <c r="AF66">
        <v>7371019.4568691598</v>
      </c>
      <c r="AG66">
        <v>7437916.5972093903</v>
      </c>
      <c r="AH66">
        <v>7500845.6801804202</v>
      </c>
      <c r="AI66">
        <v>7558059.1023499696</v>
      </c>
    </row>
    <row r="67" spans="1:35" customFormat="1" x14ac:dyDescent="0.15">
      <c r="A67" t="s">
        <v>59</v>
      </c>
      <c r="B67" t="s">
        <v>49</v>
      </c>
      <c r="C67" t="s">
        <v>86</v>
      </c>
      <c r="D67">
        <v>2018</v>
      </c>
      <c r="E67">
        <v>0</v>
      </c>
      <c r="F67">
        <v>317284.95096988103</v>
      </c>
      <c r="H67" s="36"/>
      <c r="I67">
        <v>199717.676063666</v>
      </c>
      <c r="M67">
        <v>355017.53333412798</v>
      </c>
      <c r="N67">
        <v>713352.59590491897</v>
      </c>
      <c r="O67">
        <v>679226.39842302399</v>
      </c>
      <c r="P67" s="36"/>
      <c r="R67">
        <v>45739.661647110297</v>
      </c>
      <c r="U67">
        <v>228668.15329996101</v>
      </c>
      <c r="V67">
        <v>169354.98402214999</v>
      </c>
      <c r="W67" s="36">
        <v>398120.23450276197</v>
      </c>
      <c r="X67">
        <v>185269.77377198599</v>
      </c>
      <c r="Y67">
        <v>277892.384158767</v>
      </c>
      <c r="Z67">
        <v>1076501.6823290901</v>
      </c>
      <c r="AA67">
        <v>416886.84587378998</v>
      </c>
      <c r="AB67" s="36">
        <v>203165.07749769199</v>
      </c>
      <c r="AC67">
        <v>214157.17918300701</v>
      </c>
      <c r="AE67">
        <v>6043737.2260889402</v>
      </c>
      <c r="AF67">
        <v>6070345.9542326899</v>
      </c>
      <c r="AG67">
        <v>11575858.129104899</v>
      </c>
      <c r="AH67">
        <v>6203816.6351649296</v>
      </c>
      <c r="AI67">
        <v>9982360.1578554604</v>
      </c>
    </row>
    <row r="68" spans="1:35" customFormat="1" x14ac:dyDescent="0.15">
      <c r="A68" t="s">
        <v>59</v>
      </c>
      <c r="B68" t="s">
        <v>49</v>
      </c>
      <c r="C68" t="s">
        <v>85</v>
      </c>
      <c r="D68">
        <v>1963</v>
      </c>
      <c r="E68">
        <v>0</v>
      </c>
      <c r="F68">
        <v>42967080.8753675</v>
      </c>
      <c r="G68">
        <v>40412514.198914997</v>
      </c>
      <c r="H68">
        <v>41230386.744214997</v>
      </c>
      <c r="I68">
        <v>2596744.21847024</v>
      </c>
      <c r="J68">
        <v>336249.09510336199</v>
      </c>
      <c r="K68">
        <v>517791.78476584901</v>
      </c>
      <c r="L68">
        <v>6920866.4567821203</v>
      </c>
      <c r="AF68" s="36"/>
      <c r="AG68" s="36"/>
      <c r="AH68" s="36"/>
      <c r="AI68" s="36"/>
    </row>
    <row r="69" spans="1:35" customFormat="1" x14ac:dyDescent="0.15">
      <c r="A69" t="s">
        <v>59</v>
      </c>
      <c r="B69" t="s">
        <v>49</v>
      </c>
      <c r="C69" t="s">
        <v>84</v>
      </c>
      <c r="D69">
        <v>1964</v>
      </c>
      <c r="E69">
        <v>0</v>
      </c>
      <c r="F69">
        <v>41794951.995673202</v>
      </c>
      <c r="G69">
        <v>39651879.689214401</v>
      </c>
      <c r="H69">
        <v>40562746.196827501</v>
      </c>
      <c r="I69">
        <v>52107305.220597804</v>
      </c>
      <c r="J69">
        <v>40420895.3779708</v>
      </c>
      <c r="K69">
        <v>43477748.110740997</v>
      </c>
      <c r="L69" s="36">
        <v>13207039.660340499</v>
      </c>
      <c r="M69">
        <v>14117418.3932979</v>
      </c>
      <c r="N69">
        <v>1545446.6773733599</v>
      </c>
      <c r="O69">
        <v>7119270.6684319098</v>
      </c>
      <c r="P69">
        <v>578846.12612956995</v>
      </c>
      <c r="Q69">
        <v>424837.86136768397</v>
      </c>
      <c r="S69">
        <v>441016.94639980898</v>
      </c>
      <c r="T69">
        <v>401701.73219400999</v>
      </c>
      <c r="AE69" s="36"/>
      <c r="AF69" s="36"/>
      <c r="AG69" s="36"/>
      <c r="AH69" s="36"/>
      <c r="AI69" s="36"/>
    </row>
    <row r="70" spans="1:35" customFormat="1" x14ac:dyDescent="0.15">
      <c r="A70" t="s">
        <v>59</v>
      </c>
      <c r="B70" t="s">
        <v>49</v>
      </c>
      <c r="C70" t="s">
        <v>83</v>
      </c>
      <c r="D70">
        <v>1970</v>
      </c>
      <c r="E70">
        <v>0</v>
      </c>
      <c r="F70" s="36">
        <v>45071634.8070186</v>
      </c>
      <c r="G70">
        <v>42296863.319789797</v>
      </c>
      <c r="H70">
        <v>40951528.462030403</v>
      </c>
      <c r="I70">
        <v>84527446.957934499</v>
      </c>
      <c r="J70">
        <v>85193936.856784806</v>
      </c>
      <c r="K70">
        <v>84946391.233399197</v>
      </c>
      <c r="L70">
        <v>71604621.196807295</v>
      </c>
      <c r="M70">
        <v>57580579.538150303</v>
      </c>
      <c r="N70">
        <v>36568111.3389275</v>
      </c>
      <c r="O70">
        <v>34068833.811823897</v>
      </c>
      <c r="P70">
        <v>18580921.638361402</v>
      </c>
      <c r="Q70">
        <v>22255952.863795102</v>
      </c>
      <c r="R70">
        <v>17201306.331643499</v>
      </c>
      <c r="S70">
        <v>19660398.818801399</v>
      </c>
      <c r="T70">
        <v>18755319.422075398</v>
      </c>
      <c r="U70">
        <v>9579891.1575253308</v>
      </c>
      <c r="V70">
        <v>10993852.656124501</v>
      </c>
      <c r="W70">
        <v>8950721.4977101702</v>
      </c>
      <c r="X70">
        <v>8764148.1370663308</v>
      </c>
      <c r="AE70" s="36"/>
      <c r="AF70" s="36"/>
      <c r="AG70" s="36"/>
    </row>
    <row r="71" spans="1:35" customFormat="1" x14ac:dyDescent="0.15">
      <c r="A71" t="s">
        <v>59</v>
      </c>
      <c r="B71" t="s">
        <v>49</v>
      </c>
      <c r="C71" t="s">
        <v>82</v>
      </c>
      <c r="D71">
        <v>1972</v>
      </c>
      <c r="E71">
        <v>0</v>
      </c>
      <c r="F71">
        <v>45984977.314134598</v>
      </c>
      <c r="G71">
        <v>43236746.311429597</v>
      </c>
      <c r="H71">
        <v>42449846.509253196</v>
      </c>
      <c r="I71">
        <v>64672932.146791197</v>
      </c>
      <c r="J71">
        <v>57610182.9278946</v>
      </c>
      <c r="K71">
        <v>36765861.148963101</v>
      </c>
      <c r="L71">
        <v>20953919.382497199</v>
      </c>
      <c r="M71">
        <v>4389588.7999100797</v>
      </c>
      <c r="N71">
        <v>3717857.6983371801</v>
      </c>
      <c r="O71">
        <v>1643183.66309122</v>
      </c>
      <c r="P71">
        <v>1852886.2734489699</v>
      </c>
      <c r="Q71">
        <v>1888081.53280861</v>
      </c>
      <c r="S71" s="36">
        <v>1942631.7414483</v>
      </c>
      <c r="T71">
        <v>1974063.92272421</v>
      </c>
      <c r="U71">
        <v>2210531.5973194302</v>
      </c>
      <c r="V71">
        <v>2249508.80242632</v>
      </c>
      <c r="W71">
        <v>2282139.6192693799</v>
      </c>
      <c r="X71">
        <v>2318867.01050724</v>
      </c>
    </row>
    <row r="72" spans="1:35" customFormat="1" x14ac:dyDescent="0.15">
      <c r="A72" t="s">
        <v>59</v>
      </c>
      <c r="B72" t="s">
        <v>49</v>
      </c>
      <c r="C72" t="s">
        <v>81</v>
      </c>
      <c r="D72">
        <v>1974</v>
      </c>
      <c r="E72">
        <v>0</v>
      </c>
      <c r="F72">
        <v>71743946.8655525</v>
      </c>
      <c r="G72">
        <v>66349541.714609601</v>
      </c>
      <c r="H72">
        <v>63461921.67013</v>
      </c>
      <c r="I72">
        <v>136658287.271723</v>
      </c>
      <c r="J72">
        <v>137496367.618774</v>
      </c>
      <c r="K72">
        <v>137929085.01407799</v>
      </c>
      <c r="L72">
        <v>118304198.075596</v>
      </c>
      <c r="M72">
        <v>100533408.39050999</v>
      </c>
      <c r="N72">
        <v>94814341.142309397</v>
      </c>
      <c r="O72">
        <v>61962334.3081991</v>
      </c>
      <c r="P72">
        <v>21815918.679408301</v>
      </c>
      <c r="Q72">
        <v>14193293.686135899</v>
      </c>
      <c r="R72" s="36">
        <v>18826830.5435086</v>
      </c>
      <c r="S72">
        <v>14597164.989274099</v>
      </c>
      <c r="T72">
        <v>15623694.616027899</v>
      </c>
      <c r="U72">
        <v>22099149.411046699</v>
      </c>
      <c r="V72">
        <v>17652153.938193001</v>
      </c>
      <c r="W72">
        <v>21092162.118364301</v>
      </c>
      <c r="X72">
        <v>18258938.098849501</v>
      </c>
      <c r="Y72">
        <v>28286746.808412202</v>
      </c>
      <c r="Z72">
        <v>27045298.768233102</v>
      </c>
      <c r="AA72">
        <v>15554048.2975273</v>
      </c>
      <c r="AB72">
        <v>8867424.9521912709</v>
      </c>
      <c r="AC72">
        <v>6185904.9934603004</v>
      </c>
      <c r="AD72">
        <v>3898948.7574208099</v>
      </c>
    </row>
    <row r="73" spans="1:35" customFormat="1" x14ac:dyDescent="0.15">
      <c r="A73" t="s">
        <v>59</v>
      </c>
      <c r="B73" t="s">
        <v>49</v>
      </c>
      <c r="C73" t="s">
        <v>80</v>
      </c>
      <c r="D73">
        <v>1981</v>
      </c>
      <c r="E73">
        <v>0</v>
      </c>
      <c r="F73">
        <v>65503710.852039397</v>
      </c>
      <c r="G73">
        <v>61905171.881358802</v>
      </c>
      <c r="H73">
        <v>62070622.730445698</v>
      </c>
      <c r="I73">
        <v>29462157.134412099</v>
      </c>
      <c r="J73">
        <v>10524031.642248901</v>
      </c>
      <c r="L73">
        <v>7241864.7666758196</v>
      </c>
      <c r="M73">
        <v>3826224.9176387801</v>
      </c>
      <c r="O73">
        <v>1267420.47767202</v>
      </c>
      <c r="R73">
        <v>2395458.2158232001</v>
      </c>
      <c r="X73">
        <v>2906038.9339484302</v>
      </c>
      <c r="Y73">
        <v>6717467.97080734</v>
      </c>
      <c r="Z73">
        <v>3816265.4104897799</v>
      </c>
      <c r="AA73">
        <v>3862705.2794162198</v>
      </c>
      <c r="AB73">
        <v>3945696.1113480902</v>
      </c>
      <c r="AC73">
        <v>3862909.4137763898</v>
      </c>
      <c r="AD73">
        <v>4004782.0710824998</v>
      </c>
    </row>
    <row r="74" spans="1:35" customFormat="1" x14ac:dyDescent="0.15">
      <c r="A74" t="s">
        <v>59</v>
      </c>
      <c r="B74" t="s">
        <v>49</v>
      </c>
      <c r="C74" t="s">
        <v>79</v>
      </c>
      <c r="D74">
        <v>1973</v>
      </c>
      <c r="E74">
        <v>0</v>
      </c>
      <c r="I74" s="36"/>
      <c r="M74">
        <v>157135.37837246899</v>
      </c>
      <c r="T74">
        <v>236260.62330226501</v>
      </c>
      <c r="U74" s="36">
        <v>239406.674681801</v>
      </c>
      <c r="W74" s="36">
        <v>245602.72895651101</v>
      </c>
      <c r="X74">
        <v>248780.65376551199</v>
      </c>
      <c r="Y74">
        <v>252095.005720849</v>
      </c>
      <c r="Z74">
        <v>1098278.20876572</v>
      </c>
      <c r="AE74">
        <v>3457746.2948944001</v>
      </c>
      <c r="AF74">
        <v>3481112.6487670699</v>
      </c>
      <c r="AG74">
        <v>3512706.1729420298</v>
      </c>
      <c r="AH74">
        <v>3898316.3927829</v>
      </c>
      <c r="AI74">
        <v>2387499.1398137198</v>
      </c>
    </row>
    <row r="75" spans="1:35" customFormat="1" x14ac:dyDescent="0.15">
      <c r="A75" t="s">
        <v>59</v>
      </c>
      <c r="B75" t="s">
        <v>49</v>
      </c>
      <c r="C75" t="s">
        <v>77</v>
      </c>
      <c r="D75">
        <v>1966</v>
      </c>
      <c r="E75">
        <v>0</v>
      </c>
      <c r="F75">
        <v>35489448.259900101</v>
      </c>
      <c r="G75">
        <v>32984591.453288902</v>
      </c>
      <c r="H75">
        <v>33667491.327698998</v>
      </c>
      <c r="W75" s="36"/>
    </row>
    <row r="76" spans="1:35" customFormat="1" x14ac:dyDescent="0.15">
      <c r="A76" t="s">
        <v>59</v>
      </c>
      <c r="B76" t="s">
        <v>49</v>
      </c>
      <c r="C76" t="s">
        <v>76</v>
      </c>
      <c r="D76">
        <v>1968</v>
      </c>
      <c r="E76">
        <v>0</v>
      </c>
      <c r="F76" s="36">
        <v>37985851.257726498</v>
      </c>
      <c r="G76" s="36">
        <v>36067670.326301403</v>
      </c>
      <c r="H76">
        <v>35342604.071817301</v>
      </c>
      <c r="I76">
        <v>1849309.31777653</v>
      </c>
      <c r="J76">
        <v>1906172.8567524401</v>
      </c>
      <c r="K76" s="36">
        <v>2958481.2776670898</v>
      </c>
      <c r="L76">
        <v>800240.80201943801</v>
      </c>
      <c r="S76" s="36"/>
      <c r="W76" s="36"/>
    </row>
    <row r="77" spans="1:35" customFormat="1" x14ac:dyDescent="0.15">
      <c r="A77" t="s">
        <v>59</v>
      </c>
      <c r="B77" t="s">
        <v>49</v>
      </c>
      <c r="C77" t="s">
        <v>75</v>
      </c>
      <c r="D77">
        <v>1973</v>
      </c>
      <c r="E77">
        <v>0</v>
      </c>
      <c r="G77" s="36"/>
      <c r="M77">
        <v>361434.65420561598</v>
      </c>
      <c r="R77">
        <v>240225.764935349</v>
      </c>
      <c r="V77">
        <v>586847.40525873296</v>
      </c>
      <c r="AE77" s="36">
        <v>3845295.0683561401</v>
      </c>
      <c r="AF77" s="36">
        <v>3871280.35404489</v>
      </c>
      <c r="AG77" s="36">
        <v>3263793.1851418102</v>
      </c>
      <c r="AH77" s="36">
        <v>2963117.97816558</v>
      </c>
      <c r="AI77" s="36">
        <v>2341301.4918396398</v>
      </c>
    </row>
    <row r="78" spans="1:35" customFormat="1" x14ac:dyDescent="0.15">
      <c r="A78" t="s">
        <v>59</v>
      </c>
      <c r="B78" t="s">
        <v>48</v>
      </c>
      <c r="C78" t="s">
        <v>88</v>
      </c>
      <c r="D78">
        <v>2013</v>
      </c>
      <c r="E78">
        <v>0</v>
      </c>
      <c r="F78" s="36"/>
      <c r="I78" s="36"/>
      <c r="K78" s="36"/>
      <c r="L78" s="36"/>
      <c r="AG78" s="36">
        <v>-1.41881173476576E-10</v>
      </c>
      <c r="AI78" s="36">
        <v>-1.7462298274040199E-10</v>
      </c>
    </row>
    <row r="79" spans="1:35" customFormat="1" x14ac:dyDescent="0.15">
      <c r="A79" t="s">
        <v>59</v>
      </c>
      <c r="B79" t="s">
        <v>48</v>
      </c>
      <c r="C79" t="s">
        <v>87</v>
      </c>
      <c r="D79">
        <v>2009</v>
      </c>
      <c r="E79">
        <v>0</v>
      </c>
      <c r="F79" s="36"/>
      <c r="G79" s="36"/>
      <c r="K79" s="36"/>
      <c r="P79">
        <v>2214.0990371389198</v>
      </c>
      <c r="S79">
        <v>2214.0990371389198</v>
      </c>
      <c r="T79">
        <v>2214.0990371389198</v>
      </c>
      <c r="U79">
        <v>2214.0990371389198</v>
      </c>
      <c r="V79">
        <v>3117.8129298486901</v>
      </c>
      <c r="W79">
        <v>3117.8129298486901</v>
      </c>
      <c r="Y79">
        <v>6354.11279229711</v>
      </c>
      <c r="Z79">
        <v>8568.2118294360298</v>
      </c>
      <c r="AA79">
        <v>6354.11279229711</v>
      </c>
      <c r="AB79">
        <v>9321.8265367346903</v>
      </c>
      <c r="AC79">
        <v>4765.5845942228298</v>
      </c>
      <c r="AE79" s="36">
        <v>2.3972754089028498E-12</v>
      </c>
      <c r="AF79" s="36">
        <v>1.39841065519333E-12</v>
      </c>
      <c r="AG79" s="36">
        <v>-9.9886475370952191E-13</v>
      </c>
      <c r="AH79" s="36">
        <v>9.9886475370952191E-13</v>
      </c>
      <c r="AI79" s="36">
        <v>1.5981836059352299E-12</v>
      </c>
    </row>
    <row r="80" spans="1:35" customFormat="1" x14ac:dyDescent="0.15">
      <c r="A80" t="s">
        <v>59</v>
      </c>
      <c r="B80" t="s">
        <v>48</v>
      </c>
      <c r="C80" t="s">
        <v>86</v>
      </c>
      <c r="D80">
        <v>2018</v>
      </c>
      <c r="E80">
        <v>0</v>
      </c>
      <c r="F80" s="36">
        <v>2.5328356254777099E-13</v>
      </c>
      <c r="H80" s="36"/>
      <c r="I80">
        <v>524.97016374943905</v>
      </c>
      <c r="M80">
        <v>888.240656808121</v>
      </c>
      <c r="N80">
        <v>1763.1909297238501</v>
      </c>
      <c r="O80">
        <v>1659.0829225667901</v>
      </c>
      <c r="R80">
        <v>108.538135121191</v>
      </c>
      <c r="U80">
        <v>508.33539910559801</v>
      </c>
      <c r="V80">
        <v>378.74355171718099</v>
      </c>
      <c r="W80">
        <v>885.52770652809602</v>
      </c>
      <c r="X80">
        <v>396.970806432573</v>
      </c>
      <c r="Y80">
        <v>586.82238972485698</v>
      </c>
      <c r="Z80">
        <v>2257.4469211808</v>
      </c>
      <c r="AA80">
        <v>762.473300819202</v>
      </c>
      <c r="AB80">
        <v>434.15254048476697</v>
      </c>
      <c r="AC80">
        <v>454.08811632335397</v>
      </c>
      <c r="AE80" s="36">
        <v>4.49489139169285E-13</v>
      </c>
      <c r="AF80" s="36">
        <v>1.5928325447546501E-12</v>
      </c>
      <c r="AG80" s="36">
        <v>4.6643416624114303E-12</v>
      </c>
      <c r="AH80" s="36">
        <v>1.0131342501910799E-12</v>
      </c>
      <c r="AI80" s="36">
        <v>3.7493102005310904E-12</v>
      </c>
    </row>
    <row r="81" spans="1:35" customFormat="1" x14ac:dyDescent="0.15">
      <c r="A81" t="s">
        <v>59</v>
      </c>
      <c r="B81" t="s">
        <v>48</v>
      </c>
      <c r="C81" t="s">
        <v>85</v>
      </c>
      <c r="D81">
        <v>1963</v>
      </c>
      <c r="E81">
        <v>0</v>
      </c>
      <c r="F81">
        <v>332497.116260465</v>
      </c>
      <c r="G81">
        <v>327072.85757005302</v>
      </c>
      <c r="H81">
        <v>321457.05639614898</v>
      </c>
      <c r="I81">
        <v>18544.394653755498</v>
      </c>
      <c r="J81">
        <v>1987.7689133424999</v>
      </c>
      <c r="K81">
        <v>3321.8788873046701</v>
      </c>
      <c r="L81">
        <v>50528.765293840501</v>
      </c>
      <c r="Z81" s="36"/>
      <c r="AE81" s="36"/>
      <c r="AF81" s="36"/>
      <c r="AG81" s="36"/>
      <c r="AH81" s="36"/>
      <c r="AI81" s="36"/>
    </row>
    <row r="82" spans="1:35" customFormat="1" x14ac:dyDescent="0.15">
      <c r="A82" t="s">
        <v>59</v>
      </c>
      <c r="B82" t="s">
        <v>48</v>
      </c>
      <c r="C82" t="s">
        <v>84</v>
      </c>
      <c r="D82">
        <v>1964</v>
      </c>
      <c r="E82">
        <v>0</v>
      </c>
      <c r="F82">
        <v>328026.43775338598</v>
      </c>
      <c r="G82">
        <v>325946.80797378701</v>
      </c>
      <c r="H82">
        <v>321492</v>
      </c>
      <c r="I82">
        <v>422071.863276413</v>
      </c>
      <c r="J82">
        <v>319941.95937504398</v>
      </c>
      <c r="K82">
        <v>333387.26786356</v>
      </c>
      <c r="L82">
        <v>94560.867019364494</v>
      </c>
      <c r="M82">
        <v>101280.18601324801</v>
      </c>
      <c r="N82" s="36">
        <v>11296.8253094912</v>
      </c>
      <c r="O82">
        <v>50622.023557356697</v>
      </c>
      <c r="P82" s="36">
        <v>3462.42916093535</v>
      </c>
      <c r="Q82">
        <v>2308.2861072902301</v>
      </c>
      <c r="S82">
        <v>2308.2861072902301</v>
      </c>
      <c r="T82">
        <v>1989.1746905089601</v>
      </c>
      <c r="AE82" s="36"/>
      <c r="AF82" s="36"/>
      <c r="AG82" s="36"/>
      <c r="AH82" s="36"/>
      <c r="AI82" s="36"/>
    </row>
    <row r="83" spans="1:35" customFormat="1" x14ac:dyDescent="0.15">
      <c r="A83" t="s">
        <v>59</v>
      </c>
      <c r="B83" t="s">
        <v>48</v>
      </c>
      <c r="C83" t="s">
        <v>83</v>
      </c>
      <c r="D83">
        <v>1970</v>
      </c>
      <c r="E83">
        <v>0</v>
      </c>
      <c r="F83">
        <v>363198.00216547598</v>
      </c>
      <c r="G83">
        <v>356567.13541132997</v>
      </c>
      <c r="H83">
        <v>330714.326545519</v>
      </c>
      <c r="I83">
        <v>706219.67262723495</v>
      </c>
      <c r="J83">
        <v>695155.85303971497</v>
      </c>
      <c r="K83">
        <v>675691.76634397998</v>
      </c>
      <c r="L83">
        <v>549627.15281973896</v>
      </c>
      <c r="M83">
        <v>431182.90603522299</v>
      </c>
      <c r="N83">
        <v>259692.797004936</v>
      </c>
      <c r="O83">
        <v>233212.58450125699</v>
      </c>
      <c r="P83">
        <v>130658.73808047301</v>
      </c>
      <c r="Q83">
        <v>151041.53567220899</v>
      </c>
      <c r="R83">
        <v>116338.174259015</v>
      </c>
      <c r="S83">
        <v>126873.491844612</v>
      </c>
      <c r="T83">
        <v>118831.57504084001</v>
      </c>
      <c r="U83">
        <v>59356.168832798401</v>
      </c>
      <c r="V83">
        <v>63801.278556308098</v>
      </c>
      <c r="W83">
        <v>53052.227624410203</v>
      </c>
      <c r="X83">
        <v>50836.742570128597</v>
      </c>
      <c r="AE83" s="36"/>
      <c r="AF83" s="36"/>
      <c r="AG83" s="36"/>
    </row>
    <row r="84" spans="1:35" customFormat="1" x14ac:dyDescent="0.15">
      <c r="A84" t="s">
        <v>59</v>
      </c>
      <c r="B84" t="s">
        <v>48</v>
      </c>
      <c r="C84" t="s">
        <v>82</v>
      </c>
      <c r="D84">
        <v>1972</v>
      </c>
      <c r="E84">
        <v>0</v>
      </c>
      <c r="F84" s="36">
        <v>355456.88878577302</v>
      </c>
      <c r="G84">
        <v>349476.42967797199</v>
      </c>
      <c r="H84">
        <v>328353.78073301102</v>
      </c>
      <c r="I84">
        <v>527537.74992094096</v>
      </c>
      <c r="J84">
        <v>453948.94720943901</v>
      </c>
      <c r="K84">
        <v>285739.79392186401</v>
      </c>
      <c r="L84">
        <v>152438.77253973801</v>
      </c>
      <c r="M84">
        <v>29632.8592130822</v>
      </c>
      <c r="N84">
        <v>25094.427785419499</v>
      </c>
      <c r="O84">
        <v>11739.2614880533</v>
      </c>
      <c r="P84">
        <v>13139.862019488601</v>
      </c>
      <c r="Q84">
        <v>13138.405686035099</v>
      </c>
      <c r="S84">
        <v>13017.496561210401</v>
      </c>
      <c r="T84">
        <v>13017.496561210401</v>
      </c>
      <c r="U84">
        <v>14389.535075653301</v>
      </c>
      <c r="V84">
        <v>14389.535075653301</v>
      </c>
      <c r="W84">
        <v>14389.535075653301</v>
      </c>
      <c r="X84">
        <v>14389.535075653301</v>
      </c>
      <c r="AE84" s="36"/>
      <c r="AF84" s="36"/>
      <c r="AG84" s="36"/>
    </row>
    <row r="85" spans="1:35" customFormat="1" x14ac:dyDescent="0.15">
      <c r="A85" t="s">
        <v>59</v>
      </c>
      <c r="B85" t="s">
        <v>48</v>
      </c>
      <c r="C85" t="s">
        <v>81</v>
      </c>
      <c r="D85">
        <v>1974</v>
      </c>
      <c r="E85">
        <v>0</v>
      </c>
      <c r="F85" s="36">
        <v>575732.62049681996</v>
      </c>
      <c r="G85">
        <v>556101.42415712704</v>
      </c>
      <c r="H85">
        <v>508283.53337243502</v>
      </c>
      <c r="I85">
        <v>1144094.24596854</v>
      </c>
      <c r="J85">
        <v>1123745.33211511</v>
      </c>
      <c r="K85">
        <v>1099212.78334091</v>
      </c>
      <c r="L85">
        <v>900455.34761146898</v>
      </c>
      <c r="M85">
        <v>738560.55985288403</v>
      </c>
      <c r="N85">
        <v>679100.06549081602</v>
      </c>
      <c r="O85">
        <v>429578.96384994598</v>
      </c>
      <c r="P85">
        <v>141124.942581529</v>
      </c>
      <c r="Q85">
        <v>94015.713798212499</v>
      </c>
      <c r="R85">
        <v>114629.45531495901</v>
      </c>
      <c r="S85">
        <v>89406.770059707895</v>
      </c>
      <c r="T85">
        <v>92194.007317571697</v>
      </c>
      <c r="U85">
        <v>130846.077571716</v>
      </c>
      <c r="V85">
        <v>110910.32386443899</v>
      </c>
      <c r="W85">
        <v>119097.774542899</v>
      </c>
      <c r="X85">
        <v>105771.795977993</v>
      </c>
      <c r="Y85">
        <v>150204.90681181301</v>
      </c>
      <c r="Z85">
        <v>147236.969180627</v>
      </c>
      <c r="AA85">
        <v>85585.295530622505</v>
      </c>
      <c r="AB85">
        <v>49431.842286180297</v>
      </c>
      <c r="AC85">
        <v>33084.028709021703</v>
      </c>
      <c r="AD85">
        <v>22655.504814305299</v>
      </c>
    </row>
    <row r="86" spans="1:35" customFormat="1" x14ac:dyDescent="0.15">
      <c r="A86" t="s">
        <v>59</v>
      </c>
      <c r="B86" t="s">
        <v>48</v>
      </c>
      <c r="C86" t="s">
        <v>80</v>
      </c>
      <c r="D86">
        <v>1981</v>
      </c>
      <c r="E86">
        <v>0</v>
      </c>
      <c r="F86">
        <v>503771.13296357001</v>
      </c>
      <c r="G86">
        <v>498232.900953718</v>
      </c>
      <c r="H86">
        <v>479740.73727647797</v>
      </c>
      <c r="I86">
        <v>235524.492042231</v>
      </c>
      <c r="J86">
        <v>82064.892851973404</v>
      </c>
      <c r="L86">
        <v>53906.738540653998</v>
      </c>
      <c r="M86">
        <v>17696.946612871099</v>
      </c>
      <c r="O86">
        <v>3904.04401650618</v>
      </c>
      <c r="R86">
        <v>16065.4333234686</v>
      </c>
      <c r="X86">
        <v>7699.6423658872</v>
      </c>
      <c r="Y86">
        <v>30372.016506189801</v>
      </c>
      <c r="Z86">
        <v>22672.3741403026</v>
      </c>
      <c r="AA86">
        <v>22672.3741403026</v>
      </c>
      <c r="AB86">
        <v>22672.3741403026</v>
      </c>
      <c r="AC86">
        <v>21932.0513919726</v>
      </c>
      <c r="AD86">
        <v>22419.6203469838</v>
      </c>
    </row>
    <row r="87" spans="1:35" customFormat="1" x14ac:dyDescent="0.15">
      <c r="A87" t="s">
        <v>59</v>
      </c>
      <c r="B87" t="s">
        <v>48</v>
      </c>
      <c r="C87" t="s">
        <v>79</v>
      </c>
      <c r="D87">
        <v>1973</v>
      </c>
      <c r="E87">
        <v>0</v>
      </c>
      <c r="G87" s="36"/>
      <c r="M87">
        <v>213.27647867950401</v>
      </c>
      <c r="T87">
        <v>290.29298486932498</v>
      </c>
      <c r="U87" s="36">
        <v>290.29298486932498</v>
      </c>
      <c r="W87">
        <v>290.29298486932498</v>
      </c>
      <c r="X87">
        <v>290.29298486932498</v>
      </c>
      <c r="Y87">
        <v>290.29298486932498</v>
      </c>
      <c r="Z87">
        <v>2856.99261166515</v>
      </c>
    </row>
    <row r="88" spans="1:35" customFormat="1" x14ac:dyDescent="0.15">
      <c r="A88" t="s">
        <v>59</v>
      </c>
      <c r="B88" t="s">
        <v>48</v>
      </c>
      <c r="C88" t="s">
        <v>116</v>
      </c>
      <c r="D88">
        <v>1959</v>
      </c>
      <c r="E88">
        <v>0</v>
      </c>
      <c r="F88" s="36">
        <v>6.0320339212072904E-9</v>
      </c>
      <c r="AE88" s="36"/>
      <c r="AF88" s="36"/>
    </row>
    <row r="89" spans="1:35" customFormat="1" x14ac:dyDescent="0.15">
      <c r="A89" t="s">
        <v>59</v>
      </c>
      <c r="B89" t="s">
        <v>48</v>
      </c>
      <c r="C89" t="s">
        <v>77</v>
      </c>
      <c r="D89">
        <v>1966</v>
      </c>
      <c r="E89">
        <v>0</v>
      </c>
      <c r="F89">
        <v>251219.04067654701</v>
      </c>
      <c r="G89">
        <v>243069.82497626299</v>
      </c>
      <c r="H89">
        <v>238628.66574965601</v>
      </c>
      <c r="AE89" s="36"/>
      <c r="AF89" s="36"/>
      <c r="AH89" s="36"/>
      <c r="AI89" s="36"/>
    </row>
    <row r="90" spans="1:35" customFormat="1" x14ac:dyDescent="0.15">
      <c r="A90" t="s">
        <v>59</v>
      </c>
      <c r="B90" t="s">
        <v>48</v>
      </c>
      <c r="C90" t="s">
        <v>76</v>
      </c>
      <c r="D90">
        <v>1968</v>
      </c>
      <c r="E90">
        <v>0</v>
      </c>
      <c r="F90">
        <v>276063.763639173</v>
      </c>
      <c r="G90">
        <v>274443.10784112202</v>
      </c>
      <c r="H90">
        <v>256009.655248205</v>
      </c>
      <c r="I90">
        <v>11548.272168189</v>
      </c>
      <c r="J90">
        <v>11542.781359869699</v>
      </c>
      <c r="K90">
        <v>18483.063219051899</v>
      </c>
      <c r="L90">
        <v>4240.9915836934097</v>
      </c>
      <c r="S90" s="36"/>
      <c r="W90" s="36"/>
      <c r="AE90" s="36"/>
      <c r="AF90" s="36"/>
      <c r="AG90" s="36"/>
      <c r="AH90" s="36"/>
    </row>
    <row r="91" spans="1:35" customFormat="1" x14ac:dyDescent="0.15">
      <c r="A91" t="s">
        <v>59</v>
      </c>
      <c r="B91" t="s">
        <v>48</v>
      </c>
      <c r="C91" t="s">
        <v>75</v>
      </c>
      <c r="D91">
        <v>1973</v>
      </c>
      <c r="E91">
        <v>0</v>
      </c>
      <c r="G91" s="36"/>
      <c r="M91">
        <v>468.02338376891299</v>
      </c>
      <c r="R91">
        <v>290.29298486932498</v>
      </c>
      <c r="V91">
        <v>669.45116918844496</v>
      </c>
      <c r="AF91" s="36">
        <v>1.05658486697745E-10</v>
      </c>
      <c r="AH91" s="36"/>
      <c r="AI91" s="36"/>
    </row>
    <row r="92" spans="1:35" customFormat="1" x14ac:dyDescent="0.15">
      <c r="A92" t="s">
        <v>59</v>
      </c>
      <c r="B92" t="s">
        <v>47</v>
      </c>
      <c r="C92" t="s">
        <v>88</v>
      </c>
      <c r="D92">
        <v>2013</v>
      </c>
      <c r="E92">
        <v>0</v>
      </c>
      <c r="O92">
        <v>289.18844566712397</v>
      </c>
      <c r="S92" s="36"/>
      <c r="X92">
        <v>570.34387895460804</v>
      </c>
      <c r="Y92">
        <v>570.34387895460804</v>
      </c>
      <c r="AE92">
        <v>1349.5460797799101</v>
      </c>
      <c r="AF92">
        <v>787.23521320495195</v>
      </c>
      <c r="AG92">
        <v>1124.62173315007</v>
      </c>
      <c r="AH92" s="36">
        <v>899.69738651994498</v>
      </c>
      <c r="AI92" s="36">
        <v>1582.5034387897199</v>
      </c>
    </row>
    <row r="93" spans="1:35" customFormat="1" x14ac:dyDescent="0.15">
      <c r="A93" t="s">
        <v>59</v>
      </c>
      <c r="B93" t="s">
        <v>47</v>
      </c>
      <c r="C93" t="s">
        <v>87</v>
      </c>
      <c r="D93">
        <v>2009</v>
      </c>
      <c r="E93">
        <v>0</v>
      </c>
      <c r="AE93">
        <v>19062.338376891301</v>
      </c>
      <c r="AF93">
        <v>19062.338376891301</v>
      </c>
      <c r="AG93">
        <v>19062.338376891301</v>
      </c>
      <c r="AH93">
        <v>19062.338376891301</v>
      </c>
      <c r="AI93">
        <v>19062.338376891301</v>
      </c>
    </row>
    <row r="94" spans="1:35" customFormat="1" x14ac:dyDescent="0.15">
      <c r="A94" t="s">
        <v>59</v>
      </c>
      <c r="B94" t="s">
        <v>47</v>
      </c>
      <c r="C94" t="s">
        <v>86</v>
      </c>
      <c r="D94">
        <v>2018</v>
      </c>
      <c r="E94">
        <v>0</v>
      </c>
      <c r="F94">
        <v>1160.64979367262</v>
      </c>
      <c r="I94">
        <v>373.74326748515603</v>
      </c>
      <c r="M94">
        <v>632.36730068163399</v>
      </c>
      <c r="N94">
        <v>1255.27274649022</v>
      </c>
      <c r="O94">
        <v>1181.15488331806</v>
      </c>
      <c r="R94">
        <v>77.271814796508906</v>
      </c>
      <c r="U94">
        <v>524.559745117788</v>
      </c>
      <c r="V94">
        <v>384.27634315518901</v>
      </c>
      <c r="W94" s="36">
        <v>728.03752633129</v>
      </c>
      <c r="X94">
        <v>412.41574694564298</v>
      </c>
      <c r="Y94">
        <v>612.18483441384706</v>
      </c>
      <c r="Z94">
        <v>1957.37558972592</v>
      </c>
      <c r="AA94">
        <v>903.18688541961296</v>
      </c>
      <c r="AB94">
        <v>309.08725918603602</v>
      </c>
      <c r="AC94">
        <v>323.28004149559899</v>
      </c>
      <c r="AE94" s="36">
        <v>20965.258596973901</v>
      </c>
      <c r="AF94" s="36">
        <v>20916.217056396101</v>
      </c>
      <c r="AG94" s="36">
        <v>39527.481705639599</v>
      </c>
      <c r="AH94" s="36">
        <v>21006.1265474553</v>
      </c>
      <c r="AI94" s="36">
        <v>33544.413755158101</v>
      </c>
    </row>
    <row r="95" spans="1:35" customFormat="1" x14ac:dyDescent="0.15">
      <c r="A95" t="s">
        <v>59</v>
      </c>
      <c r="B95" t="s">
        <v>47</v>
      </c>
      <c r="C95" t="s">
        <v>80</v>
      </c>
      <c r="D95">
        <v>1981</v>
      </c>
      <c r="E95">
        <v>0</v>
      </c>
      <c r="F95" s="36">
        <v>2.66577025469997E-9</v>
      </c>
      <c r="S95" s="36"/>
    </row>
    <row r="96" spans="1:35" customFormat="1" x14ac:dyDescent="0.15">
      <c r="A96" t="s">
        <v>59</v>
      </c>
      <c r="B96" t="s">
        <v>47</v>
      </c>
      <c r="C96" t="s">
        <v>79</v>
      </c>
      <c r="D96">
        <v>1973</v>
      </c>
      <c r="E96">
        <v>0</v>
      </c>
      <c r="F96" s="36"/>
      <c r="G96" s="36"/>
      <c r="AE96">
        <v>8417.7936726272292</v>
      </c>
      <c r="AF96">
        <v>8417.7936726272292</v>
      </c>
      <c r="AG96">
        <v>8417.7936726272292</v>
      </c>
      <c r="AH96">
        <v>9169.38239339752</v>
      </c>
      <c r="AI96">
        <v>5611.8624484181501</v>
      </c>
    </row>
    <row r="97" spans="1:35" customFormat="1" x14ac:dyDescent="0.15">
      <c r="A97" t="s">
        <v>59</v>
      </c>
      <c r="B97" t="s">
        <v>47</v>
      </c>
      <c r="C97" t="s">
        <v>116</v>
      </c>
      <c r="D97">
        <v>1959</v>
      </c>
      <c r="E97">
        <v>0</v>
      </c>
      <c r="F97" s="36">
        <v>-6.0320339212072904E-9</v>
      </c>
      <c r="I97" s="36"/>
      <c r="K97" s="36"/>
      <c r="L97" s="36"/>
      <c r="S97" s="36"/>
      <c r="W97" s="36"/>
    </row>
    <row r="98" spans="1:35" customFormat="1" x14ac:dyDescent="0.15">
      <c r="A98" t="s">
        <v>59</v>
      </c>
      <c r="B98" t="s">
        <v>47</v>
      </c>
      <c r="C98" t="s">
        <v>75</v>
      </c>
      <c r="D98">
        <v>1973</v>
      </c>
      <c r="E98">
        <v>0</v>
      </c>
      <c r="F98" s="36"/>
      <c r="K98" s="36"/>
      <c r="AE98">
        <v>8923.8734525446998</v>
      </c>
      <c r="AF98">
        <v>8923.8734525445998</v>
      </c>
      <c r="AG98">
        <v>7436.5612104539196</v>
      </c>
      <c r="AH98">
        <v>6692.9050894085303</v>
      </c>
      <c r="AI98">
        <v>5205.5928473177501</v>
      </c>
    </row>
    <row r="99" spans="1:35" customFormat="1" x14ac:dyDescent="0.15">
      <c r="A99" t="s">
        <v>59</v>
      </c>
      <c r="B99" t="s">
        <v>45</v>
      </c>
      <c r="C99" t="s">
        <v>88</v>
      </c>
      <c r="D99">
        <v>2013</v>
      </c>
      <c r="E99">
        <v>0</v>
      </c>
      <c r="I99" s="36"/>
      <c r="K99" s="36"/>
      <c r="L99" s="36"/>
      <c r="O99">
        <v>289.18844566712397</v>
      </c>
      <c r="X99">
        <v>570.34387895460804</v>
      </c>
      <c r="Y99">
        <v>570.34387895460804</v>
      </c>
      <c r="AE99">
        <v>1349.5460797799101</v>
      </c>
      <c r="AF99">
        <v>787.23521320495195</v>
      </c>
      <c r="AG99">
        <v>1124.6217331499299</v>
      </c>
      <c r="AH99">
        <v>899.69738651994498</v>
      </c>
      <c r="AI99">
        <v>1582.50343878954</v>
      </c>
    </row>
    <row r="100" spans="1:35" customFormat="1" x14ac:dyDescent="0.15">
      <c r="A100" t="s">
        <v>59</v>
      </c>
      <c r="B100" t="s">
        <v>45</v>
      </c>
      <c r="C100" t="s">
        <v>87</v>
      </c>
      <c r="D100">
        <v>2009</v>
      </c>
      <c r="E100">
        <v>0</v>
      </c>
      <c r="G100" s="36"/>
      <c r="K100" s="36"/>
      <c r="P100">
        <v>2214.0990371389198</v>
      </c>
      <c r="S100">
        <v>2214.0990371389198</v>
      </c>
      <c r="T100">
        <v>2214.0990371389198</v>
      </c>
      <c r="U100">
        <v>2214.0990371389198</v>
      </c>
      <c r="V100">
        <v>3117.8129298486901</v>
      </c>
      <c r="W100">
        <v>3117.8129298486901</v>
      </c>
      <c r="Y100">
        <v>6354.11279229711</v>
      </c>
      <c r="Z100">
        <v>8568.2118294360298</v>
      </c>
      <c r="AA100">
        <v>6354.11279229711</v>
      </c>
      <c r="AB100">
        <v>9321.8265367346903</v>
      </c>
      <c r="AC100">
        <v>4765.5845942228298</v>
      </c>
      <c r="AE100">
        <v>19062.338376891301</v>
      </c>
      <c r="AF100">
        <v>19062.338376891301</v>
      </c>
      <c r="AG100">
        <v>19062.338376891301</v>
      </c>
      <c r="AH100">
        <v>19062.338376891301</v>
      </c>
      <c r="AI100">
        <v>19062.338376891301</v>
      </c>
    </row>
    <row r="101" spans="1:35" customFormat="1" x14ac:dyDescent="0.15">
      <c r="A101" t="s">
        <v>59</v>
      </c>
      <c r="B101" t="s">
        <v>45</v>
      </c>
      <c r="C101" t="s">
        <v>86</v>
      </c>
      <c r="D101">
        <v>2018</v>
      </c>
      <c r="E101">
        <v>0</v>
      </c>
      <c r="F101">
        <v>1160.64979367262</v>
      </c>
      <c r="I101">
        <v>898.71343123459496</v>
      </c>
      <c r="M101">
        <v>1520.6079574897501</v>
      </c>
      <c r="N101">
        <v>3018.4636762140799</v>
      </c>
      <c r="O101">
        <v>2840.2378058848599</v>
      </c>
      <c r="R101">
        <v>185.80994991770001</v>
      </c>
      <c r="U101">
        <v>1032.8951442233799</v>
      </c>
      <c r="V101">
        <v>763.01989487236995</v>
      </c>
      <c r="W101">
        <v>1613.5652328593801</v>
      </c>
      <c r="X101">
        <v>809.38655337821604</v>
      </c>
      <c r="Y101">
        <v>1199.0072241386999</v>
      </c>
      <c r="Z101">
        <v>4214.8225109067198</v>
      </c>
      <c r="AA101">
        <v>1665.66018623881</v>
      </c>
      <c r="AB101">
        <v>743.23979967080402</v>
      </c>
      <c r="AC101">
        <v>777.36815781895302</v>
      </c>
      <c r="AE101">
        <v>20965.258596973901</v>
      </c>
      <c r="AF101">
        <v>20916.217056396101</v>
      </c>
      <c r="AG101">
        <v>39527.481705639599</v>
      </c>
      <c r="AH101">
        <v>21006.1265474553</v>
      </c>
      <c r="AI101">
        <v>33544.413755158101</v>
      </c>
    </row>
    <row r="102" spans="1:35" customFormat="1" x14ac:dyDescent="0.15">
      <c r="A102" t="s">
        <v>59</v>
      </c>
      <c r="B102" t="s">
        <v>45</v>
      </c>
      <c r="C102" t="s">
        <v>85</v>
      </c>
      <c r="D102">
        <v>1963</v>
      </c>
      <c r="E102">
        <v>0</v>
      </c>
      <c r="F102">
        <v>332497.116260465</v>
      </c>
      <c r="G102">
        <v>327072.85757005302</v>
      </c>
      <c r="H102">
        <v>321457.05639614898</v>
      </c>
      <c r="I102">
        <v>18544.394653755498</v>
      </c>
      <c r="J102">
        <v>1987.7689133424999</v>
      </c>
      <c r="K102">
        <v>3321.8788873046701</v>
      </c>
      <c r="L102">
        <v>50528.765293840501</v>
      </c>
    </row>
    <row r="103" spans="1:35" customFormat="1" x14ac:dyDescent="0.15">
      <c r="A103" t="s">
        <v>59</v>
      </c>
      <c r="B103" t="s">
        <v>45</v>
      </c>
      <c r="C103" t="s">
        <v>84</v>
      </c>
      <c r="D103">
        <v>1964</v>
      </c>
      <c r="E103">
        <v>0</v>
      </c>
      <c r="F103">
        <v>328026.43775338598</v>
      </c>
      <c r="G103">
        <v>325946.80797378701</v>
      </c>
      <c r="H103">
        <v>321492</v>
      </c>
      <c r="I103">
        <v>422071.863276413</v>
      </c>
      <c r="J103">
        <v>319941.95937504398</v>
      </c>
      <c r="K103">
        <v>333387.26786356</v>
      </c>
      <c r="L103">
        <v>94560.867019364494</v>
      </c>
      <c r="M103">
        <v>101280.18601324801</v>
      </c>
      <c r="N103" s="36">
        <v>11296.8253094912</v>
      </c>
      <c r="O103">
        <v>50622.023557356697</v>
      </c>
      <c r="P103">
        <v>3462.42916093535</v>
      </c>
      <c r="Q103">
        <v>2308.2861072902301</v>
      </c>
      <c r="S103">
        <v>2308.2861072902301</v>
      </c>
      <c r="T103">
        <v>1989.1746905089601</v>
      </c>
    </row>
    <row r="104" spans="1:35" customFormat="1" x14ac:dyDescent="0.15">
      <c r="A104" t="s">
        <v>59</v>
      </c>
      <c r="B104" t="s">
        <v>45</v>
      </c>
      <c r="C104" t="s">
        <v>83</v>
      </c>
      <c r="D104">
        <v>1970</v>
      </c>
      <c r="E104">
        <v>0</v>
      </c>
      <c r="F104">
        <v>363198.00216547598</v>
      </c>
      <c r="G104">
        <v>356567.13541132997</v>
      </c>
      <c r="H104">
        <v>330714.326545519</v>
      </c>
      <c r="I104">
        <v>706219.67262723495</v>
      </c>
      <c r="J104">
        <v>695155.85303971497</v>
      </c>
      <c r="K104">
        <v>675691.76634397998</v>
      </c>
      <c r="L104">
        <v>549627.15281973896</v>
      </c>
      <c r="M104">
        <v>431182.90603522299</v>
      </c>
      <c r="N104">
        <v>259692.797004936</v>
      </c>
      <c r="O104">
        <v>233212.58450125699</v>
      </c>
      <c r="P104">
        <v>130658.73808047301</v>
      </c>
      <c r="Q104">
        <v>151041.53567220899</v>
      </c>
      <c r="R104">
        <v>116338.174259015</v>
      </c>
      <c r="S104" s="36">
        <v>126873.491844612</v>
      </c>
      <c r="T104">
        <v>118831.57504084001</v>
      </c>
      <c r="U104">
        <v>59356.168832798401</v>
      </c>
      <c r="V104">
        <v>63801.278556308098</v>
      </c>
      <c r="W104">
        <v>53052.227624410203</v>
      </c>
      <c r="X104">
        <v>50836.742570128597</v>
      </c>
    </row>
    <row r="105" spans="1:35" customFormat="1" x14ac:dyDescent="0.15">
      <c r="A105" t="s">
        <v>59</v>
      </c>
      <c r="B105" t="s">
        <v>45</v>
      </c>
      <c r="C105" t="s">
        <v>82</v>
      </c>
      <c r="D105">
        <v>1972</v>
      </c>
      <c r="E105">
        <v>0</v>
      </c>
      <c r="F105">
        <v>355456.88878577302</v>
      </c>
      <c r="G105">
        <v>349476.42967797199</v>
      </c>
      <c r="H105">
        <v>328353.78073301102</v>
      </c>
      <c r="I105">
        <v>527537.74992094096</v>
      </c>
      <c r="J105">
        <v>453948.94720943901</v>
      </c>
      <c r="K105">
        <v>285739.79392186401</v>
      </c>
      <c r="L105">
        <v>152438.77253973801</v>
      </c>
      <c r="M105">
        <v>29632.8592130822</v>
      </c>
      <c r="N105">
        <v>25094.427785419499</v>
      </c>
      <c r="O105">
        <v>11739.2614880533</v>
      </c>
      <c r="P105">
        <v>13139.862019488601</v>
      </c>
      <c r="Q105">
        <v>13138.405686035099</v>
      </c>
      <c r="S105">
        <v>13017.496561210401</v>
      </c>
      <c r="T105">
        <v>13017.496561210401</v>
      </c>
      <c r="U105">
        <v>14389.535075653301</v>
      </c>
      <c r="V105">
        <v>14389.535075653301</v>
      </c>
      <c r="W105">
        <v>14389.535075653301</v>
      </c>
      <c r="X105">
        <v>14389.535075653301</v>
      </c>
    </row>
    <row r="106" spans="1:35" customFormat="1" x14ac:dyDescent="0.15">
      <c r="A106" t="s">
        <v>59</v>
      </c>
      <c r="B106" t="s">
        <v>45</v>
      </c>
      <c r="C106" t="s">
        <v>81</v>
      </c>
      <c r="D106">
        <v>1974</v>
      </c>
      <c r="E106">
        <v>0</v>
      </c>
      <c r="F106">
        <v>575732.62049681996</v>
      </c>
      <c r="G106">
        <v>556101.42415712704</v>
      </c>
      <c r="H106">
        <v>508283.53337243502</v>
      </c>
      <c r="I106">
        <v>1144094.24596854</v>
      </c>
      <c r="J106">
        <v>1123745.33211511</v>
      </c>
      <c r="K106">
        <v>1099212.78334091</v>
      </c>
      <c r="L106">
        <v>900455.34761146898</v>
      </c>
      <c r="M106">
        <v>738560.55985288403</v>
      </c>
      <c r="N106">
        <v>679100.06549081602</v>
      </c>
      <c r="O106">
        <v>429578.96384994598</v>
      </c>
      <c r="P106">
        <v>141124.942581529</v>
      </c>
      <c r="Q106">
        <v>94015.713798212499</v>
      </c>
      <c r="R106">
        <v>114629.45531495901</v>
      </c>
      <c r="S106" s="36">
        <v>89406.770059707895</v>
      </c>
      <c r="T106">
        <v>92194.007317571697</v>
      </c>
      <c r="U106" s="36">
        <v>130846.077571716</v>
      </c>
      <c r="V106">
        <v>110910.32386443899</v>
      </c>
      <c r="W106">
        <v>119097.774542899</v>
      </c>
      <c r="X106">
        <v>105771.795977993</v>
      </c>
      <c r="Y106">
        <v>150204.90681181301</v>
      </c>
      <c r="Z106">
        <v>147236.969180627</v>
      </c>
      <c r="AA106">
        <v>85585.295530622505</v>
      </c>
      <c r="AB106">
        <v>49431.842286180297</v>
      </c>
      <c r="AC106">
        <v>33084.028709021703</v>
      </c>
      <c r="AD106">
        <v>22655.504814305299</v>
      </c>
    </row>
    <row r="107" spans="1:35" customFormat="1" x14ac:dyDescent="0.15">
      <c r="A107" t="s">
        <v>59</v>
      </c>
      <c r="B107" t="s">
        <v>45</v>
      </c>
      <c r="C107" t="s">
        <v>80</v>
      </c>
      <c r="D107">
        <v>1981</v>
      </c>
      <c r="E107">
        <v>0</v>
      </c>
      <c r="F107">
        <v>503771.13296357298</v>
      </c>
      <c r="G107">
        <v>498232.900953718</v>
      </c>
      <c r="H107">
        <v>479740.73727647797</v>
      </c>
      <c r="I107">
        <v>235524.492042231</v>
      </c>
      <c r="J107">
        <v>82064.892851973404</v>
      </c>
      <c r="L107">
        <v>53906.738540653998</v>
      </c>
      <c r="M107">
        <v>17696.946612871099</v>
      </c>
      <c r="O107">
        <v>3904.04401650618</v>
      </c>
      <c r="R107">
        <v>16065.4333234686</v>
      </c>
      <c r="X107">
        <v>7699.6423658872</v>
      </c>
      <c r="Y107">
        <v>30372.016506189801</v>
      </c>
      <c r="Z107">
        <v>22672.3741403026</v>
      </c>
      <c r="AA107">
        <v>22672.3741403026</v>
      </c>
      <c r="AB107">
        <v>22672.3741403026</v>
      </c>
      <c r="AC107">
        <v>21932.0513919726</v>
      </c>
      <c r="AD107">
        <v>22419.6203469838</v>
      </c>
    </row>
    <row r="108" spans="1:35" customFormat="1" x14ac:dyDescent="0.15">
      <c r="A108" t="s">
        <v>59</v>
      </c>
      <c r="B108" t="s">
        <v>45</v>
      </c>
      <c r="C108" t="s">
        <v>79</v>
      </c>
      <c r="D108">
        <v>1973</v>
      </c>
      <c r="E108">
        <v>0</v>
      </c>
      <c r="M108">
        <v>213.27647867950401</v>
      </c>
      <c r="T108">
        <v>290.29298486932498</v>
      </c>
      <c r="U108">
        <v>290.29298486932498</v>
      </c>
      <c r="W108" s="36">
        <v>290.29298486932498</v>
      </c>
      <c r="X108">
        <v>290.29298486932498</v>
      </c>
      <c r="Y108">
        <v>290.29298486932498</v>
      </c>
      <c r="Z108">
        <v>2856.99261166515</v>
      </c>
      <c r="AE108">
        <v>8417.7936726272292</v>
      </c>
      <c r="AF108">
        <v>8417.7936726272292</v>
      </c>
      <c r="AG108">
        <v>8417.7936726272292</v>
      </c>
      <c r="AH108">
        <v>9169.38239339752</v>
      </c>
      <c r="AI108">
        <v>5611.8624484181501</v>
      </c>
    </row>
    <row r="109" spans="1:35" customFormat="1" x14ac:dyDescent="0.15">
      <c r="A109" t="s">
        <v>59</v>
      </c>
      <c r="B109" t="s">
        <v>45</v>
      </c>
      <c r="C109" t="s">
        <v>77</v>
      </c>
      <c r="D109">
        <v>1966</v>
      </c>
      <c r="E109">
        <v>0</v>
      </c>
      <c r="F109">
        <v>251219.04067654701</v>
      </c>
      <c r="G109">
        <v>243069.82497626299</v>
      </c>
      <c r="H109">
        <v>238628.66574965601</v>
      </c>
      <c r="S109" s="36"/>
    </row>
    <row r="110" spans="1:35" customFormat="1" x14ac:dyDescent="0.15">
      <c r="A110" t="s">
        <v>59</v>
      </c>
      <c r="B110" t="s">
        <v>45</v>
      </c>
      <c r="C110" t="s">
        <v>76</v>
      </c>
      <c r="D110">
        <v>1968</v>
      </c>
      <c r="E110">
        <v>0</v>
      </c>
      <c r="F110">
        <v>276063.763639173</v>
      </c>
      <c r="G110">
        <v>274443.10784112202</v>
      </c>
      <c r="H110">
        <v>256009.655248205</v>
      </c>
      <c r="I110">
        <v>11548.272168189</v>
      </c>
      <c r="J110">
        <v>11542.781359869699</v>
      </c>
      <c r="K110">
        <v>18483.063219051899</v>
      </c>
      <c r="L110">
        <v>4240.9915836934097</v>
      </c>
    </row>
    <row r="111" spans="1:35" customFormat="1" x14ac:dyDescent="0.15">
      <c r="A111" t="s">
        <v>59</v>
      </c>
      <c r="B111" t="s">
        <v>45</v>
      </c>
      <c r="C111" t="s">
        <v>75</v>
      </c>
      <c r="D111">
        <v>1973</v>
      </c>
      <c r="E111">
        <v>0</v>
      </c>
      <c r="I111" s="36"/>
      <c r="K111" s="36"/>
      <c r="L111" s="36"/>
      <c r="M111">
        <v>468.02338376891299</v>
      </c>
      <c r="R111">
        <v>290.29298486932498</v>
      </c>
      <c r="S111" s="36"/>
      <c r="V111">
        <v>669.45116918844496</v>
      </c>
      <c r="W111" s="36"/>
      <c r="AE111">
        <v>8923.8734525446998</v>
      </c>
      <c r="AF111">
        <v>8923.8734525447107</v>
      </c>
      <c r="AG111">
        <v>7436.5612104539196</v>
      </c>
      <c r="AH111">
        <v>6692.9050894085303</v>
      </c>
      <c r="AI111">
        <v>5205.5928473177501</v>
      </c>
    </row>
    <row r="112" spans="1:35" customFormat="1" x14ac:dyDescent="0.15">
      <c r="A112" t="s">
        <v>59</v>
      </c>
      <c r="B112" t="s">
        <v>43</v>
      </c>
      <c r="C112" t="s">
        <v>88</v>
      </c>
      <c r="D112">
        <v>2013</v>
      </c>
      <c r="E112">
        <v>0</v>
      </c>
      <c r="K112" s="36"/>
      <c r="O112">
        <v>5125.7997920015496</v>
      </c>
      <c r="X112">
        <v>10109.2162564475</v>
      </c>
      <c r="Y112">
        <v>10109.2162564475</v>
      </c>
      <c r="AE112">
        <v>23920.399029340599</v>
      </c>
      <c r="AF112">
        <v>13953.566100448599</v>
      </c>
      <c r="AG112">
        <v>19933.665857783799</v>
      </c>
      <c r="AH112">
        <v>15946.932686227001</v>
      </c>
      <c r="AI112">
        <v>28049.515528452899</v>
      </c>
    </row>
    <row r="113" spans="1:35" customFormat="1" x14ac:dyDescent="0.15">
      <c r="A113" t="s">
        <v>59</v>
      </c>
      <c r="B113" t="s">
        <v>43</v>
      </c>
      <c r="C113" t="s">
        <v>87</v>
      </c>
      <c r="D113">
        <v>2009</v>
      </c>
      <c r="E113">
        <v>0</v>
      </c>
      <c r="I113" s="36"/>
      <c r="K113" s="36"/>
      <c r="L113" s="36"/>
      <c r="P113">
        <v>9790.4785953499504</v>
      </c>
      <c r="S113">
        <v>9790.4785953499504</v>
      </c>
      <c r="T113">
        <v>9790.4785953499504</v>
      </c>
      <c r="U113">
        <v>9790.4785953499504</v>
      </c>
      <c r="V113">
        <v>13786.592307737699</v>
      </c>
      <c r="W113" s="36">
        <v>13786.592307737699</v>
      </c>
      <c r="Y113">
        <v>28097.119524432899</v>
      </c>
      <c r="Z113">
        <v>37887.5981197828</v>
      </c>
      <c r="AA113">
        <v>28097.119524432899</v>
      </c>
      <c r="AB113">
        <v>41219.991358380998</v>
      </c>
      <c r="AC113">
        <v>21072.8396433247</v>
      </c>
      <c r="AE113">
        <v>84291.358573298799</v>
      </c>
      <c r="AF113">
        <v>84291.358573298799</v>
      </c>
      <c r="AG113">
        <v>84291.358573298799</v>
      </c>
      <c r="AH113">
        <v>84291.358573298799</v>
      </c>
      <c r="AI113">
        <v>84291.358573298799</v>
      </c>
    </row>
    <row r="114" spans="1:35" customFormat="1" x14ac:dyDescent="0.15">
      <c r="A114" t="s">
        <v>59</v>
      </c>
      <c r="B114" t="s">
        <v>43</v>
      </c>
      <c r="C114" t="s">
        <v>86</v>
      </c>
      <c r="D114">
        <v>2018</v>
      </c>
      <c r="E114">
        <v>0</v>
      </c>
      <c r="F114">
        <v>26332.564940014199</v>
      </c>
      <c r="I114">
        <v>20389.810879614</v>
      </c>
      <c r="K114" s="36"/>
      <c r="M114">
        <v>34499.215876477698</v>
      </c>
      <c r="N114">
        <v>68482.234009167907</v>
      </c>
      <c r="O114">
        <v>64438.6850161642</v>
      </c>
      <c r="R114">
        <v>4215.6149075995199</v>
      </c>
      <c r="U114">
        <v>23434.095805439199</v>
      </c>
      <c r="V114">
        <v>17311.226040605899</v>
      </c>
      <c r="W114">
        <v>36608.209910390397</v>
      </c>
      <c r="X114">
        <v>18363.182498800899</v>
      </c>
      <c r="Y114">
        <v>27202.809809902101</v>
      </c>
      <c r="Z114">
        <v>95624.957747065302</v>
      </c>
      <c r="AA114">
        <v>37790.128651417501</v>
      </c>
      <c r="AB114">
        <v>16862.459630398102</v>
      </c>
      <c r="AC114">
        <v>17636.7562460796</v>
      </c>
      <c r="AE114">
        <v>475655.13430377998</v>
      </c>
      <c r="AF114">
        <v>474542.490714763</v>
      </c>
      <c r="AG114">
        <v>896790.73274583602</v>
      </c>
      <c r="AH114">
        <v>476582.33729462302</v>
      </c>
      <c r="AI114">
        <v>761048.21488604404</v>
      </c>
    </row>
    <row r="115" spans="1:35" customFormat="1" x14ac:dyDescent="0.15">
      <c r="A115" t="s">
        <v>59</v>
      </c>
      <c r="B115" t="s">
        <v>43</v>
      </c>
      <c r="C115" t="s">
        <v>85</v>
      </c>
      <c r="D115">
        <v>1963</v>
      </c>
      <c r="E115">
        <v>0</v>
      </c>
      <c r="F115">
        <v>3481123.4560737601</v>
      </c>
      <c r="G115">
        <v>3424333.4472719599</v>
      </c>
      <c r="H115">
        <v>3365538.0585750798</v>
      </c>
      <c r="I115">
        <v>194153.04389379101</v>
      </c>
      <c r="J115">
        <v>20811.215048464401</v>
      </c>
      <c r="K115">
        <v>34778.8595669317</v>
      </c>
      <c r="L115">
        <v>529017.73118851206</v>
      </c>
    </row>
    <row r="116" spans="1:35" customFormat="1" x14ac:dyDescent="0.15">
      <c r="A116" t="s">
        <v>59</v>
      </c>
      <c r="B116" t="s">
        <v>43</v>
      </c>
      <c r="C116" t="s">
        <v>84</v>
      </c>
      <c r="D116">
        <v>1964</v>
      </c>
      <c r="E116">
        <v>0</v>
      </c>
      <c r="F116">
        <v>3434317.0837641601</v>
      </c>
      <c r="G116">
        <v>3412544.1189723602</v>
      </c>
      <c r="H116">
        <v>3365903.90535407</v>
      </c>
      <c r="I116">
        <v>4418938.36531593</v>
      </c>
      <c r="J116">
        <v>3349675.5457277098</v>
      </c>
      <c r="K116">
        <v>3490443.0184803498</v>
      </c>
      <c r="L116">
        <v>990017.76589820499</v>
      </c>
      <c r="M116">
        <v>1060366.58342036</v>
      </c>
      <c r="N116">
        <v>118273.637998206</v>
      </c>
      <c r="O116">
        <v>529994.11117114197</v>
      </c>
      <c r="P116">
        <v>36250.369635338</v>
      </c>
      <c r="Q116">
        <v>24166.913090225298</v>
      </c>
      <c r="S116">
        <v>24166.913090225298</v>
      </c>
      <c r="T116">
        <v>20825.933022332101</v>
      </c>
    </row>
    <row r="117" spans="1:35" customFormat="1" x14ac:dyDescent="0.15">
      <c r="A117" t="s">
        <v>59</v>
      </c>
      <c r="B117" t="s">
        <v>43</v>
      </c>
      <c r="C117" t="s">
        <v>83</v>
      </c>
      <c r="D117">
        <v>1970</v>
      </c>
      <c r="E117">
        <v>0</v>
      </c>
      <c r="F117">
        <v>3802550.5266245198</v>
      </c>
      <c r="G117">
        <v>3733127.7717700899</v>
      </c>
      <c r="H117">
        <v>3462458.2984214299</v>
      </c>
      <c r="I117">
        <v>7393862.2240487495</v>
      </c>
      <c r="J117">
        <v>7278028.0709197</v>
      </c>
      <c r="K117">
        <v>7074246.1870055599</v>
      </c>
      <c r="L117">
        <v>5754395.6930953199</v>
      </c>
      <c r="M117">
        <v>4514327.6577516003</v>
      </c>
      <c r="N117" s="36">
        <v>2718888.8047952601</v>
      </c>
      <c r="O117">
        <v>2441650.64434106</v>
      </c>
      <c r="P117">
        <v>1367949.30130049</v>
      </c>
      <c r="Q117">
        <v>1581349.7529946801</v>
      </c>
      <c r="R117">
        <v>1218018.2246531199</v>
      </c>
      <c r="S117">
        <v>1328319.1547089401</v>
      </c>
      <c r="T117">
        <v>1244123.22082459</v>
      </c>
      <c r="U117">
        <v>621437.42451187503</v>
      </c>
      <c r="V117">
        <v>667976.10098932602</v>
      </c>
      <c r="W117">
        <v>555437.46080380003</v>
      </c>
      <c r="X117">
        <v>532242.14086905797</v>
      </c>
    </row>
    <row r="118" spans="1:35" customFormat="1" x14ac:dyDescent="0.15">
      <c r="A118" t="s">
        <v>59</v>
      </c>
      <c r="B118" t="s">
        <v>43</v>
      </c>
      <c r="C118" t="s">
        <v>82</v>
      </c>
      <c r="D118">
        <v>1972</v>
      </c>
      <c r="E118">
        <v>0</v>
      </c>
      <c r="F118">
        <v>3721503.8948062202</v>
      </c>
      <c r="G118">
        <v>3658890.67063032</v>
      </c>
      <c r="H118">
        <v>3437744.24529076</v>
      </c>
      <c r="I118">
        <v>5523127.7066943999</v>
      </c>
      <c r="J118">
        <v>4752679.7999440702</v>
      </c>
      <c r="K118">
        <v>2991591.3561664699</v>
      </c>
      <c r="L118">
        <v>1595978.31304942</v>
      </c>
      <c r="M118">
        <v>310245.22088301001</v>
      </c>
      <c r="N118">
        <v>262729.50022261601</v>
      </c>
      <c r="O118">
        <v>122905.783312217</v>
      </c>
      <c r="P118">
        <v>137569.559700429</v>
      </c>
      <c r="Q118">
        <v>137554.31242068799</v>
      </c>
      <c r="S118">
        <v>136288.43801186699</v>
      </c>
      <c r="T118">
        <v>136288.43801186699</v>
      </c>
      <c r="U118">
        <v>150653.180506423</v>
      </c>
      <c r="V118">
        <v>150653.180506423</v>
      </c>
      <c r="W118">
        <v>150653.18050642201</v>
      </c>
      <c r="X118">
        <v>150653.180506423</v>
      </c>
    </row>
    <row r="119" spans="1:35" customFormat="1" x14ac:dyDescent="0.15">
      <c r="A119" t="s">
        <v>59</v>
      </c>
      <c r="B119" t="s">
        <v>43</v>
      </c>
      <c r="C119" t="s">
        <v>81</v>
      </c>
      <c r="D119">
        <v>1974</v>
      </c>
      <c r="E119">
        <v>0</v>
      </c>
      <c r="F119">
        <v>6027710.4119853098</v>
      </c>
      <c r="G119">
        <v>5822178.9510887796</v>
      </c>
      <c r="H119">
        <v>5321543.08662563</v>
      </c>
      <c r="I119">
        <v>11978249.1962432</v>
      </c>
      <c r="J119">
        <v>11765203.494922601</v>
      </c>
      <c r="K119">
        <v>11508356.662878999</v>
      </c>
      <c r="L119">
        <v>9427438.8511141799</v>
      </c>
      <c r="M119">
        <v>7732459.5098767905</v>
      </c>
      <c r="N119">
        <v>7109929.83514906</v>
      </c>
      <c r="O119">
        <v>4497534.9684610702</v>
      </c>
      <c r="P119">
        <v>1477526.6425853199</v>
      </c>
      <c r="Q119">
        <v>984310.21063682495</v>
      </c>
      <c r="R119">
        <v>1200128.5609384701</v>
      </c>
      <c r="S119">
        <v>936056.25181673095</v>
      </c>
      <c r="T119">
        <v>965237.608651091</v>
      </c>
      <c r="U119" s="36">
        <v>1369910.67740069</v>
      </c>
      <c r="V119">
        <v>1161190.6120195901</v>
      </c>
      <c r="W119">
        <v>1246910.23245655</v>
      </c>
      <c r="X119">
        <v>1107392.10045239</v>
      </c>
      <c r="Y119">
        <v>1572590.5541700099</v>
      </c>
      <c r="Z119">
        <v>1541517.3303770199</v>
      </c>
      <c r="AA119">
        <v>896046.80821732595</v>
      </c>
      <c r="AB119">
        <v>517533.34764131199</v>
      </c>
      <c r="AC119">
        <v>346377.70593527198</v>
      </c>
      <c r="AD119">
        <v>237194.866846572</v>
      </c>
    </row>
    <row r="120" spans="1:35" customFormat="1" x14ac:dyDescent="0.15">
      <c r="A120" t="s">
        <v>59</v>
      </c>
      <c r="B120" t="s">
        <v>43</v>
      </c>
      <c r="C120" t="s">
        <v>80</v>
      </c>
      <c r="D120">
        <v>1981</v>
      </c>
      <c r="E120">
        <v>0</v>
      </c>
      <c r="F120" s="36">
        <v>5274299.9012315599</v>
      </c>
      <c r="G120">
        <v>5216316.6333719296</v>
      </c>
      <c r="H120">
        <v>5022710.4287395701</v>
      </c>
      <c r="I120">
        <v>2465855.4725202499</v>
      </c>
      <c r="J120">
        <v>859189.47701006802</v>
      </c>
      <c r="L120">
        <v>564383.87822679302</v>
      </c>
      <c r="M120">
        <v>185280.572198081</v>
      </c>
      <c r="O120">
        <v>40873.9159973883</v>
      </c>
      <c r="R120">
        <v>168199.22350997399</v>
      </c>
      <c r="X120">
        <v>80612.445439293704</v>
      </c>
      <c r="Y120">
        <v>317983.92797227402</v>
      </c>
      <c r="Z120">
        <v>237371.482532981</v>
      </c>
      <c r="AA120">
        <v>237371.482532981</v>
      </c>
      <c r="AB120">
        <v>237371.482532981</v>
      </c>
      <c r="AC120">
        <v>229620.573552894</v>
      </c>
      <c r="AD120">
        <v>234725.24256425799</v>
      </c>
    </row>
    <row r="121" spans="1:35" customFormat="1" x14ac:dyDescent="0.15">
      <c r="A121" t="s">
        <v>59</v>
      </c>
      <c r="B121" t="s">
        <v>43</v>
      </c>
      <c r="C121" t="s">
        <v>79</v>
      </c>
      <c r="D121">
        <v>1973</v>
      </c>
      <c r="E121">
        <v>0</v>
      </c>
      <c r="M121">
        <v>42.940901777883099</v>
      </c>
      <c r="T121">
        <v>58.447338531007503</v>
      </c>
      <c r="U121">
        <v>58.447338531007503</v>
      </c>
      <c r="W121">
        <v>58.447338531007503</v>
      </c>
      <c r="X121">
        <v>58.447338531007503</v>
      </c>
      <c r="Y121">
        <v>58.447338531007503</v>
      </c>
      <c r="Z121">
        <v>575.22442173291802</v>
      </c>
      <c r="AE121">
        <v>1694.83129841972</v>
      </c>
      <c r="AF121">
        <v>1694.83129841972</v>
      </c>
      <c r="AG121">
        <v>1694.83129841972</v>
      </c>
      <c r="AH121">
        <v>1846.1555214929101</v>
      </c>
      <c r="AI121">
        <v>1129.8875322798101</v>
      </c>
    </row>
    <row r="122" spans="1:35" customFormat="1" x14ac:dyDescent="0.15">
      <c r="A122" t="s">
        <v>59</v>
      </c>
      <c r="B122" t="s">
        <v>43</v>
      </c>
      <c r="C122" t="s">
        <v>77</v>
      </c>
      <c r="D122">
        <v>1966</v>
      </c>
      <c r="E122">
        <v>0</v>
      </c>
      <c r="F122">
        <v>2630171.6686962498</v>
      </c>
      <c r="G122">
        <v>2544852.3545261901</v>
      </c>
      <c r="H122">
        <v>2498355.0383095001</v>
      </c>
    </row>
    <row r="123" spans="1:35" customFormat="1" x14ac:dyDescent="0.15">
      <c r="A123" t="s">
        <v>59</v>
      </c>
      <c r="B123" t="s">
        <v>43</v>
      </c>
      <c r="C123" t="s">
        <v>76</v>
      </c>
      <c r="D123">
        <v>1968</v>
      </c>
      <c r="E123">
        <v>0</v>
      </c>
      <c r="F123">
        <v>2890286.8505587601</v>
      </c>
      <c r="G123">
        <v>2873319.17584245</v>
      </c>
      <c r="H123">
        <v>2680327.65483522</v>
      </c>
      <c r="I123">
        <v>120906.19483843799</v>
      </c>
      <c r="J123">
        <v>120848.70807931</v>
      </c>
      <c r="K123">
        <v>193510.926156523</v>
      </c>
      <c r="L123">
        <v>44401.634050388202</v>
      </c>
    </row>
    <row r="124" spans="1:35" customFormat="1" x14ac:dyDescent="0.15">
      <c r="A124" t="s">
        <v>59</v>
      </c>
      <c r="B124" t="s">
        <v>43</v>
      </c>
      <c r="C124" t="s">
        <v>75</v>
      </c>
      <c r="D124">
        <v>1973</v>
      </c>
      <c r="E124">
        <v>0</v>
      </c>
      <c r="M124">
        <v>94.231423345910301</v>
      </c>
      <c r="R124">
        <v>58.447338531007503</v>
      </c>
      <c r="V124">
        <v>134.78671946946599</v>
      </c>
      <c r="AE124">
        <v>1796.72496365538</v>
      </c>
      <c r="AF124">
        <v>1796.72496365538</v>
      </c>
      <c r="AG124">
        <v>1497.2708030461499</v>
      </c>
      <c r="AH124">
        <v>1347.54372274153</v>
      </c>
      <c r="AI124">
        <v>1048.0895621323</v>
      </c>
    </row>
    <row r="125" spans="1:35" customFormat="1" x14ac:dyDescent="0.15">
      <c r="A125" t="s">
        <v>56</v>
      </c>
      <c r="B125" t="s">
        <v>55</v>
      </c>
      <c r="C125" t="s">
        <v>73</v>
      </c>
      <c r="D125">
        <v>1993</v>
      </c>
      <c r="E125">
        <v>0</v>
      </c>
      <c r="F125">
        <v>31331181.826544099</v>
      </c>
      <c r="G125">
        <v>31331181.826544099</v>
      </c>
      <c r="H125">
        <v>31331181.826544099</v>
      </c>
    </row>
    <row r="126" spans="1:35" customFormat="1" x14ac:dyDescent="0.15">
      <c r="A126" t="s">
        <v>56</v>
      </c>
      <c r="B126" t="s">
        <v>55</v>
      </c>
      <c r="C126" t="s">
        <v>72</v>
      </c>
      <c r="D126">
        <v>2021</v>
      </c>
      <c r="E126">
        <v>0</v>
      </c>
      <c r="G126">
        <v>2338700.3751202002</v>
      </c>
      <c r="H126">
        <v>2338700.3751202002</v>
      </c>
      <c r="I126">
        <v>2338700.3751202002</v>
      </c>
      <c r="J126">
        <v>2338700.3751202002</v>
      </c>
      <c r="K126">
        <v>2338700.3751202002</v>
      </c>
      <c r="L126">
        <v>2338700.3751202002</v>
      </c>
      <c r="M126">
        <v>2338700.3751202002</v>
      </c>
      <c r="N126">
        <v>2338700.3751202002</v>
      </c>
      <c r="O126">
        <v>2338700.3751202002</v>
      </c>
      <c r="P126">
        <v>2338700.3751202002</v>
      </c>
      <c r="Q126">
        <v>2338700.3751202002</v>
      </c>
      <c r="R126">
        <v>2338700.3751202002</v>
      </c>
      <c r="S126">
        <v>2338700.3751202002</v>
      </c>
      <c r="T126">
        <v>2338700.3751202002</v>
      </c>
      <c r="U126">
        <v>2338700.3751202002</v>
      </c>
    </row>
    <row r="127" spans="1:35" customFormat="1" x14ac:dyDescent="0.15">
      <c r="A127" t="s">
        <v>56</v>
      </c>
      <c r="B127" t="s">
        <v>55</v>
      </c>
      <c r="C127" t="s">
        <v>72</v>
      </c>
      <c r="D127">
        <v>2022</v>
      </c>
      <c r="E127">
        <v>0</v>
      </c>
      <c r="H127">
        <v>22192087.944256201</v>
      </c>
      <c r="I127">
        <v>22192087.944256201</v>
      </c>
      <c r="J127">
        <v>22192087.944256201</v>
      </c>
      <c r="K127">
        <v>22192087.944256201</v>
      </c>
      <c r="L127">
        <v>22192087.944256201</v>
      </c>
      <c r="M127">
        <v>22192087.944256201</v>
      </c>
      <c r="N127">
        <v>22192087.944256201</v>
      </c>
      <c r="O127">
        <v>22192087.944256201</v>
      </c>
      <c r="P127">
        <v>22192087.944256201</v>
      </c>
      <c r="Q127">
        <v>22192087.944256201</v>
      </c>
      <c r="R127">
        <v>22192087.944256201</v>
      </c>
      <c r="S127">
        <v>22192087.944256201</v>
      </c>
      <c r="T127">
        <v>22192087.944256201</v>
      </c>
      <c r="U127">
        <v>22192087.944256201</v>
      </c>
      <c r="V127">
        <v>22192087.944256201</v>
      </c>
    </row>
    <row r="128" spans="1:35" customFormat="1" x14ac:dyDescent="0.15">
      <c r="A128" t="s">
        <v>56</v>
      </c>
      <c r="B128" t="s">
        <v>55</v>
      </c>
      <c r="C128" t="s">
        <v>72</v>
      </c>
      <c r="D128">
        <v>2023</v>
      </c>
      <c r="E128">
        <v>0</v>
      </c>
      <c r="I128">
        <v>40769933.504627101</v>
      </c>
      <c r="J128">
        <v>40769933.504627101</v>
      </c>
      <c r="K128">
        <v>40769933.504627101</v>
      </c>
      <c r="L128">
        <v>40769933.504627101</v>
      </c>
      <c r="M128">
        <v>40769933.504627101</v>
      </c>
      <c r="N128">
        <v>40769933.504627101</v>
      </c>
      <c r="O128">
        <v>40769933.504627101</v>
      </c>
      <c r="P128">
        <v>40769933.504627101</v>
      </c>
      <c r="Q128">
        <v>40769933.504627101</v>
      </c>
      <c r="R128">
        <v>40769933.504627101</v>
      </c>
      <c r="S128">
        <v>40769933.504627101</v>
      </c>
      <c r="T128">
        <v>40769933.504627101</v>
      </c>
      <c r="U128">
        <v>40769933.504627101</v>
      </c>
      <c r="V128">
        <v>40769933.504627101</v>
      </c>
      <c r="W128">
        <v>40769933.504627101</v>
      </c>
    </row>
    <row r="129" spans="1:35" customFormat="1" x14ac:dyDescent="0.15">
      <c r="A129" t="s">
        <v>56</v>
      </c>
      <c r="B129" t="s">
        <v>55</v>
      </c>
      <c r="C129" t="s">
        <v>72</v>
      </c>
      <c r="D129">
        <v>2024</v>
      </c>
      <c r="E129">
        <v>0</v>
      </c>
      <c r="J129">
        <v>29717211.540060699</v>
      </c>
      <c r="K129">
        <v>29717211.540060699</v>
      </c>
      <c r="L129">
        <v>29717211.540060699</v>
      </c>
      <c r="M129">
        <v>29717211.540060699</v>
      </c>
      <c r="N129">
        <v>29717211.540060699</v>
      </c>
      <c r="O129">
        <v>29717211.540060699</v>
      </c>
      <c r="P129">
        <v>29717211.540060699</v>
      </c>
      <c r="Q129">
        <v>29717211.540060699</v>
      </c>
      <c r="R129">
        <v>29717211.540060699</v>
      </c>
      <c r="S129">
        <v>29717211.540060699</v>
      </c>
      <c r="T129">
        <v>29717211.540060699</v>
      </c>
      <c r="U129">
        <v>29717211.540060699</v>
      </c>
      <c r="V129">
        <v>29717211.540060699</v>
      </c>
      <c r="W129">
        <v>29717211.540060699</v>
      </c>
      <c r="X129">
        <v>29717211.540060699</v>
      </c>
    </row>
    <row r="130" spans="1:35" customFormat="1" x14ac:dyDescent="0.15">
      <c r="A130" t="s">
        <v>56</v>
      </c>
      <c r="B130" t="s">
        <v>55</v>
      </c>
      <c r="C130" t="s">
        <v>72</v>
      </c>
      <c r="D130">
        <v>2025</v>
      </c>
      <c r="E130">
        <v>0</v>
      </c>
      <c r="K130" s="36">
        <v>6.4269986799997503E-9</v>
      </c>
      <c r="L130" s="36">
        <v>6.4269986799997503E-9</v>
      </c>
      <c r="M130" s="36">
        <v>6.4269986799997503E-9</v>
      </c>
      <c r="N130" s="36">
        <v>6.4269986799997503E-9</v>
      </c>
      <c r="O130" s="36">
        <v>6.4269986799997503E-9</v>
      </c>
      <c r="P130" s="36">
        <v>6.4269986799997503E-9</v>
      </c>
      <c r="Q130" s="36">
        <v>6.4269986799997503E-9</v>
      </c>
      <c r="R130" s="36">
        <v>6.4269986799997503E-9</v>
      </c>
      <c r="S130" s="36">
        <v>6.4269986799997503E-9</v>
      </c>
      <c r="T130" s="36">
        <v>6.4269986799997503E-9</v>
      </c>
      <c r="U130" s="36">
        <v>6.4269986799997503E-9</v>
      </c>
      <c r="V130" s="36">
        <v>6.4269986799997503E-9</v>
      </c>
      <c r="W130" s="36">
        <v>6.4269986799997503E-9</v>
      </c>
      <c r="X130" s="36">
        <v>6.4269986799997503E-9</v>
      </c>
      <c r="Y130" s="36">
        <v>6.4269986799997503E-9</v>
      </c>
    </row>
    <row r="131" spans="1:35" customFormat="1" x14ac:dyDescent="0.15">
      <c r="A131" t="s">
        <v>56</v>
      </c>
      <c r="B131" t="s">
        <v>55</v>
      </c>
      <c r="C131" t="s">
        <v>72</v>
      </c>
      <c r="D131">
        <v>2026</v>
      </c>
      <c r="E131">
        <v>0</v>
      </c>
      <c r="L131">
        <v>7931475.8597465996</v>
      </c>
      <c r="M131">
        <v>7931475.8597465996</v>
      </c>
      <c r="N131">
        <v>7931475.8597465996</v>
      </c>
      <c r="O131">
        <v>7931475.8597465996</v>
      </c>
      <c r="P131">
        <v>7931475.8597465996</v>
      </c>
      <c r="Q131">
        <v>7931475.8597465996</v>
      </c>
      <c r="R131">
        <v>7931475.8597465996</v>
      </c>
      <c r="S131">
        <v>7931475.8597465996</v>
      </c>
      <c r="T131">
        <v>7931475.8597465996</v>
      </c>
      <c r="U131">
        <v>7931475.8597465996</v>
      </c>
      <c r="V131">
        <v>7931475.8597465996</v>
      </c>
      <c r="W131">
        <v>7931475.8597465996</v>
      </c>
      <c r="X131">
        <v>7931475.8597465996</v>
      </c>
      <c r="Y131">
        <v>7931475.8597465996</v>
      </c>
      <c r="Z131">
        <v>7931475.8597465996</v>
      </c>
    </row>
    <row r="132" spans="1:35" customFormat="1" x14ac:dyDescent="0.15">
      <c r="A132" t="s">
        <v>56</v>
      </c>
      <c r="B132" t="s">
        <v>55</v>
      </c>
      <c r="C132" t="s">
        <v>72</v>
      </c>
      <c r="D132">
        <v>2027</v>
      </c>
      <c r="E132">
        <v>0</v>
      </c>
      <c r="M132">
        <v>7624883.5392184397</v>
      </c>
      <c r="N132">
        <v>7624883.5392184397</v>
      </c>
      <c r="O132">
        <v>7624883.5392184397</v>
      </c>
      <c r="P132">
        <v>7624883.5392184397</v>
      </c>
      <c r="Q132">
        <v>7624883.5392184397</v>
      </c>
      <c r="R132">
        <v>7624883.5392184397</v>
      </c>
      <c r="S132">
        <v>7624883.5392184397</v>
      </c>
      <c r="T132">
        <v>7624883.5392184397</v>
      </c>
      <c r="U132">
        <v>7624883.5392184397</v>
      </c>
      <c r="V132">
        <v>7624883.5392184397</v>
      </c>
      <c r="W132">
        <v>7624883.5392184397</v>
      </c>
      <c r="X132">
        <v>7624883.5392184397</v>
      </c>
      <c r="Y132">
        <v>7624883.5392184397</v>
      </c>
      <c r="Z132">
        <v>7624883.5392184397</v>
      </c>
      <c r="AA132">
        <v>7624883.5392184397</v>
      </c>
    </row>
    <row r="133" spans="1:35" customFormat="1" x14ac:dyDescent="0.15">
      <c r="A133" t="s">
        <v>56</v>
      </c>
      <c r="B133" t="s">
        <v>55</v>
      </c>
      <c r="C133" t="s">
        <v>72</v>
      </c>
      <c r="D133">
        <v>2028</v>
      </c>
      <c r="E133">
        <v>0</v>
      </c>
      <c r="N133">
        <v>7318291.2186903004</v>
      </c>
      <c r="O133">
        <v>7318291.2186903004</v>
      </c>
      <c r="P133">
        <v>7318291.2186903004</v>
      </c>
      <c r="Q133">
        <v>7318291.2186903004</v>
      </c>
      <c r="R133">
        <v>7318291.2186903004</v>
      </c>
      <c r="S133">
        <v>7318291.2186903004</v>
      </c>
      <c r="T133">
        <v>7318291.2186903004</v>
      </c>
      <c r="U133">
        <v>7318291.2186903004</v>
      </c>
      <c r="V133">
        <v>7318291.2186903004</v>
      </c>
      <c r="W133">
        <v>7318291.2186903004</v>
      </c>
      <c r="X133">
        <v>7318291.2186903004</v>
      </c>
      <c r="Y133">
        <v>7318291.2186903004</v>
      </c>
      <c r="Z133">
        <v>7318291.2186903004</v>
      </c>
      <c r="AA133">
        <v>7318291.2186903004</v>
      </c>
      <c r="AB133">
        <v>7318291.2186903004</v>
      </c>
    </row>
    <row r="134" spans="1:35" customFormat="1" x14ac:dyDescent="0.15">
      <c r="A134" t="s">
        <v>56</v>
      </c>
      <c r="B134" t="s">
        <v>55</v>
      </c>
      <c r="C134" t="s">
        <v>72</v>
      </c>
      <c r="D134">
        <v>2029</v>
      </c>
      <c r="E134">
        <v>0</v>
      </c>
      <c r="O134">
        <v>7011698.8981621396</v>
      </c>
      <c r="P134">
        <v>7011698.8981621396</v>
      </c>
      <c r="Q134">
        <v>7011698.8981621396</v>
      </c>
      <c r="R134">
        <v>7011698.8981621396</v>
      </c>
      <c r="S134">
        <v>7011698.8981621396</v>
      </c>
      <c r="T134">
        <v>7011698.8981621396</v>
      </c>
      <c r="U134">
        <v>7011698.8981621396</v>
      </c>
      <c r="V134">
        <v>7011698.8981621396</v>
      </c>
      <c r="W134">
        <v>7011698.8981621396</v>
      </c>
      <c r="X134">
        <v>7011698.8981621396</v>
      </c>
      <c r="Y134">
        <v>7011698.8981621396</v>
      </c>
      <c r="Z134">
        <v>7011698.8981621396</v>
      </c>
      <c r="AA134">
        <v>7011698.8981621396</v>
      </c>
      <c r="AB134">
        <v>7011698.8981621396</v>
      </c>
      <c r="AC134">
        <v>7011698.8981621396</v>
      </c>
    </row>
    <row r="135" spans="1:35" customFormat="1" x14ac:dyDescent="0.15">
      <c r="A135" t="s">
        <v>56</v>
      </c>
      <c r="B135" t="s">
        <v>55</v>
      </c>
      <c r="C135" t="s">
        <v>72</v>
      </c>
      <c r="D135">
        <v>2030</v>
      </c>
      <c r="E135">
        <v>0</v>
      </c>
      <c r="P135">
        <v>6705106.5776340002</v>
      </c>
      <c r="Q135">
        <v>6705106.5776340002</v>
      </c>
      <c r="R135">
        <v>6705106.5776340002</v>
      </c>
      <c r="S135">
        <v>6705106.5776340002</v>
      </c>
      <c r="T135">
        <v>6705106.5776340002</v>
      </c>
      <c r="U135">
        <v>6705106.5776340002</v>
      </c>
      <c r="V135">
        <v>6705106.5776340002</v>
      </c>
      <c r="W135">
        <v>6705106.5776340002</v>
      </c>
      <c r="X135">
        <v>6705106.5776340002</v>
      </c>
      <c r="Y135">
        <v>6705106.5776340002</v>
      </c>
      <c r="Z135">
        <v>6705106.5776340002</v>
      </c>
      <c r="AA135">
        <v>6705106.5776340002</v>
      </c>
      <c r="AB135">
        <v>6705106.5776340002</v>
      </c>
      <c r="AC135">
        <v>6705106.5776340002</v>
      </c>
      <c r="AD135">
        <v>6705106.5776340002</v>
      </c>
    </row>
    <row r="136" spans="1:35" customFormat="1" x14ac:dyDescent="0.15">
      <c r="A136" t="s">
        <v>56</v>
      </c>
      <c r="B136" t="s">
        <v>55</v>
      </c>
      <c r="C136" t="s">
        <v>72</v>
      </c>
      <c r="D136">
        <v>2031</v>
      </c>
      <c r="E136">
        <v>0</v>
      </c>
      <c r="Q136">
        <v>3552680.4168689498</v>
      </c>
      <c r="R136">
        <v>3552680.4168689498</v>
      </c>
      <c r="S136">
        <v>3552680.4168689498</v>
      </c>
      <c r="T136">
        <v>3552680.4168689498</v>
      </c>
      <c r="U136">
        <v>3552680.4168689498</v>
      </c>
      <c r="V136">
        <v>3552680.4168689498</v>
      </c>
      <c r="W136">
        <v>3552680.4168689498</v>
      </c>
      <c r="X136">
        <v>3552680.4168689498</v>
      </c>
      <c r="Y136">
        <v>3552680.4168689498</v>
      </c>
      <c r="Z136">
        <v>3552680.4168689498</v>
      </c>
      <c r="AA136">
        <v>3552680.4168689498</v>
      </c>
      <c r="AB136">
        <v>3552680.4168689498</v>
      </c>
      <c r="AC136">
        <v>3552680.4168689498</v>
      </c>
      <c r="AD136">
        <v>3552680.4168689498</v>
      </c>
      <c r="AE136">
        <v>3552680.4168689498</v>
      </c>
    </row>
    <row r="137" spans="1:35" customFormat="1" x14ac:dyDescent="0.15">
      <c r="A137" t="s">
        <v>56</v>
      </c>
      <c r="B137" t="s">
        <v>55</v>
      </c>
      <c r="C137" t="s">
        <v>72</v>
      </c>
      <c r="D137">
        <v>2032</v>
      </c>
      <c r="E137">
        <v>0</v>
      </c>
      <c r="R137">
        <v>3507709.7786807399</v>
      </c>
      <c r="S137">
        <v>3507709.7786807399</v>
      </c>
      <c r="T137">
        <v>3507709.7786807399</v>
      </c>
      <c r="U137">
        <v>3507709.7786807399</v>
      </c>
      <c r="V137">
        <v>3507709.7786807399</v>
      </c>
      <c r="W137">
        <v>3507709.7786807399</v>
      </c>
      <c r="X137">
        <v>3507709.7786807399</v>
      </c>
      <c r="Y137">
        <v>3507709.7786807399</v>
      </c>
      <c r="Z137">
        <v>3507709.7786807399</v>
      </c>
      <c r="AA137">
        <v>3507709.7786807399</v>
      </c>
      <c r="AB137">
        <v>3507709.7786807399</v>
      </c>
      <c r="AC137">
        <v>3507709.7786807399</v>
      </c>
      <c r="AD137">
        <v>3507709.7786807399</v>
      </c>
      <c r="AE137">
        <v>3507709.7786807399</v>
      </c>
      <c r="AF137">
        <v>3507709.7786807399</v>
      </c>
    </row>
    <row r="138" spans="1:35" customFormat="1" x14ac:dyDescent="0.15">
      <c r="A138" t="s">
        <v>56</v>
      </c>
      <c r="B138" t="s">
        <v>55</v>
      </c>
      <c r="C138" t="s">
        <v>72</v>
      </c>
      <c r="D138">
        <v>2033</v>
      </c>
      <c r="E138">
        <v>0</v>
      </c>
      <c r="S138">
        <v>3462739.1404925101</v>
      </c>
      <c r="T138">
        <v>3462739.1404925101</v>
      </c>
      <c r="U138">
        <v>3462739.1404925101</v>
      </c>
      <c r="V138">
        <v>3462739.1404925101</v>
      </c>
      <c r="W138">
        <v>3462739.1404925101</v>
      </c>
      <c r="X138">
        <v>3462739.1404925101</v>
      </c>
      <c r="Y138">
        <v>3462739.1404925101</v>
      </c>
      <c r="Z138">
        <v>3462739.1404925101</v>
      </c>
      <c r="AA138">
        <v>3462739.1404925101</v>
      </c>
      <c r="AB138">
        <v>3462739.1404925101</v>
      </c>
      <c r="AC138">
        <v>3462739.1404925101</v>
      </c>
      <c r="AD138">
        <v>3462739.1404925101</v>
      </c>
      <c r="AE138">
        <v>3462739.1404925101</v>
      </c>
      <c r="AF138">
        <v>3462739.1404925101</v>
      </c>
      <c r="AG138">
        <v>3462739.1404925101</v>
      </c>
    </row>
    <row r="139" spans="1:35" customFormat="1" x14ac:dyDescent="0.15">
      <c r="A139" t="s">
        <v>56</v>
      </c>
      <c r="B139" t="s">
        <v>55</v>
      </c>
      <c r="C139" t="s">
        <v>72</v>
      </c>
      <c r="D139">
        <v>2034</v>
      </c>
      <c r="E139">
        <v>0</v>
      </c>
      <c r="T139">
        <v>3417768.50230431</v>
      </c>
      <c r="U139">
        <v>3417768.50230431</v>
      </c>
      <c r="V139">
        <v>3417768.50230431</v>
      </c>
      <c r="W139">
        <v>3417768.50230431</v>
      </c>
      <c r="X139">
        <v>3417768.50230431</v>
      </c>
      <c r="Y139">
        <v>3417768.50230431</v>
      </c>
      <c r="Z139">
        <v>3417768.50230431</v>
      </c>
      <c r="AA139">
        <v>3417768.50230431</v>
      </c>
      <c r="AB139">
        <v>3417768.50230431</v>
      </c>
      <c r="AC139">
        <v>3417768.50230431</v>
      </c>
      <c r="AD139">
        <v>3417768.50230431</v>
      </c>
      <c r="AE139">
        <v>3417768.50230431</v>
      </c>
      <c r="AF139">
        <v>3417768.50230431</v>
      </c>
      <c r="AG139">
        <v>3417768.50230431</v>
      </c>
      <c r="AH139">
        <v>3417768.50230431</v>
      </c>
    </row>
    <row r="140" spans="1:35" x14ac:dyDescent="0.15">
      <c r="A140" t="s">
        <v>56</v>
      </c>
      <c r="B140" t="s">
        <v>55</v>
      </c>
      <c r="C140" t="s">
        <v>72</v>
      </c>
      <c r="D140">
        <v>2035</v>
      </c>
      <c r="E140">
        <v>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>
        <v>3372797.8641161001</v>
      </c>
      <c r="V140">
        <v>3372797.8641161001</v>
      </c>
      <c r="W140">
        <v>3372797.8641161001</v>
      </c>
      <c r="X140">
        <v>3372797.8641161001</v>
      </c>
      <c r="Y140">
        <v>3372797.8641161001</v>
      </c>
      <c r="Z140">
        <v>3372797.8641161001</v>
      </c>
      <c r="AA140">
        <v>3372797.8641161001</v>
      </c>
      <c r="AB140">
        <v>3372797.8641161001</v>
      </c>
      <c r="AC140">
        <v>3372797.8641161001</v>
      </c>
      <c r="AD140">
        <v>3372797.8641161001</v>
      </c>
      <c r="AE140">
        <v>3372797.8641161001</v>
      </c>
      <c r="AF140">
        <v>3372797.8641161001</v>
      </c>
      <c r="AG140">
        <v>3372797.8641161001</v>
      </c>
      <c r="AH140">
        <v>3372797.8641161001</v>
      </c>
      <c r="AI140">
        <v>3372797.8641161001</v>
      </c>
    </row>
    <row r="141" spans="1:35" x14ac:dyDescent="0.15">
      <c r="A141" t="s">
        <v>56</v>
      </c>
      <c r="B141" t="s">
        <v>55</v>
      </c>
      <c r="C141" t="s">
        <v>72</v>
      </c>
      <c r="D141">
        <v>2036</v>
      </c>
      <c r="E141">
        <v>0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>
        <v>2349103.13001899</v>
      </c>
      <c r="W141">
        <v>2349103.13001899</v>
      </c>
      <c r="X141">
        <v>2349103.13001899</v>
      </c>
      <c r="Y141">
        <v>2349103.13001899</v>
      </c>
      <c r="Z141">
        <v>2349103.13001899</v>
      </c>
      <c r="AA141">
        <v>2349103.13001899</v>
      </c>
      <c r="AB141">
        <v>2349103.13001899</v>
      </c>
      <c r="AC141">
        <v>2349103.13001899</v>
      </c>
      <c r="AD141">
        <v>2349103.13001899</v>
      </c>
      <c r="AE141">
        <v>2349103.13001899</v>
      </c>
      <c r="AF141">
        <v>2349103.13001899</v>
      </c>
      <c r="AG141">
        <v>2349103.13001899</v>
      </c>
      <c r="AH141">
        <v>2349103.13001899</v>
      </c>
      <c r="AI141">
        <v>2349103.13001899</v>
      </c>
    </row>
    <row r="142" spans="1:35" x14ac:dyDescent="0.15">
      <c r="A142" t="s">
        <v>56</v>
      </c>
      <c r="B142" t="s">
        <v>55</v>
      </c>
      <c r="C142" t="s">
        <v>72</v>
      </c>
      <c r="D142">
        <v>2037</v>
      </c>
      <c r="E142">
        <v>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>
        <v>14025143.144246699</v>
      </c>
      <c r="X142">
        <v>14025143.144246699</v>
      </c>
      <c r="Y142">
        <v>14025143.144246699</v>
      </c>
      <c r="Z142">
        <v>14025143.144246699</v>
      </c>
      <c r="AA142">
        <v>14025143.144246699</v>
      </c>
      <c r="AB142">
        <v>14025143.144246699</v>
      </c>
      <c r="AC142">
        <v>14025143.144246699</v>
      </c>
      <c r="AD142">
        <v>14025143.144246699</v>
      </c>
      <c r="AE142">
        <v>14025143.144246699</v>
      </c>
      <c r="AF142">
        <v>14025143.144246699</v>
      </c>
      <c r="AG142">
        <v>14025143.144246699</v>
      </c>
      <c r="AH142">
        <v>14025143.144246699</v>
      </c>
      <c r="AI142">
        <v>14025143.144246699</v>
      </c>
    </row>
    <row r="143" spans="1:35" customFormat="1" x14ac:dyDescent="0.15">
      <c r="A143" t="s">
        <v>56</v>
      </c>
      <c r="B143" t="s">
        <v>55</v>
      </c>
      <c r="C143" t="s">
        <v>72</v>
      </c>
      <c r="D143">
        <v>2038</v>
      </c>
      <c r="E143">
        <v>0</v>
      </c>
      <c r="X143">
        <v>26345416.076276001</v>
      </c>
      <c r="Y143">
        <v>26345416.076276001</v>
      </c>
      <c r="Z143">
        <v>26345416.076276001</v>
      </c>
      <c r="AA143">
        <v>26345416.076276001</v>
      </c>
      <c r="AB143">
        <v>26345416.076276001</v>
      </c>
      <c r="AC143">
        <v>26345416.076276001</v>
      </c>
      <c r="AD143">
        <v>26345416.076276001</v>
      </c>
      <c r="AE143">
        <v>26345416.076276001</v>
      </c>
      <c r="AF143">
        <v>26345416.076276001</v>
      </c>
      <c r="AG143">
        <v>26345416.076276001</v>
      </c>
      <c r="AH143">
        <v>26345416.076276001</v>
      </c>
      <c r="AI143">
        <v>26345416.076276001</v>
      </c>
    </row>
    <row r="144" spans="1:35" customFormat="1" x14ac:dyDescent="0.15">
      <c r="A144" t="s">
        <v>56</v>
      </c>
      <c r="B144" t="s">
        <v>55</v>
      </c>
      <c r="C144" t="s">
        <v>72</v>
      </c>
      <c r="D144">
        <v>2039</v>
      </c>
      <c r="E144">
        <v>0</v>
      </c>
      <c r="Y144">
        <v>20709248.892723601</v>
      </c>
      <c r="Z144">
        <v>20709248.892723601</v>
      </c>
      <c r="AA144">
        <v>20709248.892723601</v>
      </c>
      <c r="AB144">
        <v>20709248.892723601</v>
      </c>
      <c r="AC144">
        <v>20709248.892723601</v>
      </c>
      <c r="AD144">
        <v>20709248.892723601</v>
      </c>
      <c r="AE144">
        <v>20709248.892723601</v>
      </c>
      <c r="AF144">
        <v>20709248.892723601</v>
      </c>
      <c r="AG144">
        <v>20709248.892723601</v>
      </c>
      <c r="AH144">
        <v>20709248.892723601</v>
      </c>
      <c r="AI144">
        <v>20709248.892723601</v>
      </c>
    </row>
    <row r="145" spans="1:35" customFormat="1" x14ac:dyDescent="0.15">
      <c r="A145" t="s">
        <v>56</v>
      </c>
      <c r="B145" t="s">
        <v>55</v>
      </c>
      <c r="C145" t="s">
        <v>72</v>
      </c>
      <c r="D145">
        <v>2040</v>
      </c>
      <c r="E145">
        <v>0</v>
      </c>
      <c r="Z145">
        <v>996508.55448725598</v>
      </c>
      <c r="AA145">
        <v>996508.55448725598</v>
      </c>
      <c r="AB145">
        <v>996508.55448725598</v>
      </c>
      <c r="AC145">
        <v>996508.55448725598</v>
      </c>
      <c r="AD145">
        <v>996508.55448725598</v>
      </c>
      <c r="AE145">
        <v>996508.55448725598</v>
      </c>
      <c r="AF145">
        <v>996508.55448725598</v>
      </c>
      <c r="AG145">
        <v>996508.55448725598</v>
      </c>
      <c r="AH145">
        <v>996508.55448725598</v>
      </c>
      <c r="AI145">
        <v>996508.55448725598</v>
      </c>
    </row>
    <row r="146" spans="1:35" customFormat="1" x14ac:dyDescent="0.15">
      <c r="A146" t="s">
        <v>56</v>
      </c>
      <c r="B146" t="s">
        <v>55</v>
      </c>
      <c r="C146" t="s">
        <v>72</v>
      </c>
      <c r="D146">
        <v>2041</v>
      </c>
      <c r="E146">
        <v>0</v>
      </c>
      <c r="AA146">
        <v>16312347.764797701</v>
      </c>
      <c r="AB146">
        <v>16312347.764797701</v>
      </c>
      <c r="AC146">
        <v>16312347.764797701</v>
      </c>
      <c r="AD146">
        <v>16312347.764797701</v>
      </c>
      <c r="AE146">
        <v>16312347.764797701</v>
      </c>
      <c r="AF146">
        <v>16312347.764797701</v>
      </c>
      <c r="AG146">
        <v>16312347.764797701</v>
      </c>
      <c r="AH146">
        <v>16312347.764797701</v>
      </c>
      <c r="AI146">
        <v>16312347.764797701</v>
      </c>
    </row>
    <row r="147" spans="1:35" customFormat="1" x14ac:dyDescent="0.15">
      <c r="A147" t="s">
        <v>56</v>
      </c>
      <c r="B147" t="s">
        <v>55</v>
      </c>
      <c r="C147" t="s">
        <v>72</v>
      </c>
      <c r="D147">
        <v>2042</v>
      </c>
      <c r="E147">
        <v>0</v>
      </c>
      <c r="AB147">
        <v>16075936.927626699</v>
      </c>
      <c r="AC147">
        <v>16075936.927626699</v>
      </c>
      <c r="AD147">
        <v>16075936.927626699</v>
      </c>
      <c r="AE147">
        <v>16075936.927626699</v>
      </c>
      <c r="AF147">
        <v>16075936.927626699</v>
      </c>
      <c r="AG147">
        <v>16075936.927626699</v>
      </c>
      <c r="AH147">
        <v>16075936.927626699</v>
      </c>
      <c r="AI147">
        <v>16075936.927626699</v>
      </c>
    </row>
    <row r="148" spans="1:35" customFormat="1" x14ac:dyDescent="0.15">
      <c r="A148" t="s">
        <v>56</v>
      </c>
      <c r="B148" t="s">
        <v>55</v>
      </c>
      <c r="C148" t="s">
        <v>72</v>
      </c>
      <c r="D148">
        <v>2043</v>
      </c>
      <c r="E148">
        <v>0</v>
      </c>
      <c r="AC148">
        <v>15839526.0904557</v>
      </c>
      <c r="AD148">
        <v>15839526.0904557</v>
      </c>
      <c r="AE148">
        <v>15839526.0904557</v>
      </c>
      <c r="AF148">
        <v>15839526.0904557</v>
      </c>
      <c r="AG148">
        <v>15839526.0904557</v>
      </c>
      <c r="AH148">
        <v>15839526.0904557</v>
      </c>
      <c r="AI148">
        <v>15839526.0904557</v>
      </c>
    </row>
    <row r="149" spans="1:35" customFormat="1" x14ac:dyDescent="0.15">
      <c r="A149" t="s">
        <v>56</v>
      </c>
      <c r="B149" t="s">
        <v>55</v>
      </c>
      <c r="C149" t="s">
        <v>72</v>
      </c>
      <c r="D149">
        <v>2044</v>
      </c>
      <c r="E149">
        <v>0</v>
      </c>
      <c r="AD149">
        <v>15603115.2532847</v>
      </c>
      <c r="AE149">
        <v>15603115.2532847</v>
      </c>
      <c r="AF149">
        <v>15603115.2532847</v>
      </c>
      <c r="AG149">
        <v>15603115.2532847</v>
      </c>
      <c r="AH149">
        <v>15603115.2532847</v>
      </c>
      <c r="AI149">
        <v>15603115.2532847</v>
      </c>
    </row>
    <row r="150" spans="1:35" customFormat="1" x14ac:dyDescent="0.15">
      <c r="A150" t="s">
        <v>56</v>
      </c>
      <c r="B150" t="s">
        <v>55</v>
      </c>
      <c r="C150" t="s">
        <v>72</v>
      </c>
      <c r="D150">
        <v>2045</v>
      </c>
      <c r="E150">
        <v>0</v>
      </c>
      <c r="AE150">
        <v>15366704.416113701</v>
      </c>
      <c r="AF150">
        <v>15366704.416113701</v>
      </c>
      <c r="AG150">
        <v>15366704.416113701</v>
      </c>
      <c r="AH150">
        <v>15366704.416113701</v>
      </c>
      <c r="AI150">
        <v>15366704.416113701</v>
      </c>
    </row>
    <row r="151" spans="1:35" customFormat="1" x14ac:dyDescent="0.15">
      <c r="A151" t="s">
        <v>56</v>
      </c>
      <c r="B151" t="s">
        <v>55</v>
      </c>
      <c r="C151" t="s">
        <v>72</v>
      </c>
      <c r="D151">
        <v>2046</v>
      </c>
      <c r="E151">
        <v>0</v>
      </c>
      <c r="AF151">
        <v>1427711.7018995499</v>
      </c>
      <c r="AG151">
        <v>1427711.7018995499</v>
      </c>
      <c r="AH151">
        <v>1427711.7018995499</v>
      </c>
      <c r="AI151">
        <v>1427711.7018995499</v>
      </c>
    </row>
    <row r="152" spans="1:35" customFormat="1" x14ac:dyDescent="0.15">
      <c r="A152" t="s">
        <v>56</v>
      </c>
      <c r="B152" t="s">
        <v>55</v>
      </c>
      <c r="C152" t="s">
        <v>71</v>
      </c>
      <c r="D152">
        <v>2012</v>
      </c>
      <c r="E152">
        <v>1</v>
      </c>
      <c r="F152">
        <v>3133689.5597168002</v>
      </c>
      <c r="G152">
        <v>3133689.5597168002</v>
      </c>
      <c r="H152">
        <v>3133689.5597168002</v>
      </c>
      <c r="I152">
        <v>3133689.5597168002</v>
      </c>
      <c r="J152">
        <v>3133689.5597168002</v>
      </c>
      <c r="K152">
        <v>3133689.5597168002</v>
      </c>
      <c r="L152">
        <v>3133689.5597168002</v>
      </c>
      <c r="M152">
        <v>3133689.5597168002</v>
      </c>
      <c r="N152">
        <v>3133689.5597168002</v>
      </c>
      <c r="O152">
        <v>3133689.5597168002</v>
      </c>
      <c r="P152">
        <v>3133689.5597168002</v>
      </c>
      <c r="Q152">
        <v>3133689.5597168002</v>
      </c>
      <c r="R152">
        <v>3133689.5597168002</v>
      </c>
      <c r="S152">
        <v>3133689.5597168002</v>
      </c>
      <c r="T152">
        <v>3133689.5597168002</v>
      </c>
      <c r="U152">
        <v>3133689.5597168002</v>
      </c>
      <c r="V152">
        <v>3133689.5597168002</v>
      </c>
      <c r="W152">
        <v>3133689.5597168002</v>
      </c>
      <c r="X152">
        <v>3133689.5597168002</v>
      </c>
      <c r="Y152">
        <v>3133689.5597168002</v>
      </c>
      <c r="Z152">
        <v>3133689.5597168002</v>
      </c>
      <c r="AA152">
        <v>3133689.5597168002</v>
      </c>
    </row>
    <row r="153" spans="1:35" customFormat="1" x14ac:dyDescent="0.15">
      <c r="A153" t="s">
        <v>56</v>
      </c>
      <c r="B153" t="s">
        <v>55</v>
      </c>
      <c r="C153" t="s">
        <v>71</v>
      </c>
      <c r="D153">
        <v>2014</v>
      </c>
      <c r="E153">
        <v>1</v>
      </c>
      <c r="F153">
        <v>1765155.2188951101</v>
      </c>
      <c r="G153">
        <v>1765155.2188951101</v>
      </c>
      <c r="H153">
        <v>1765155.2188951101</v>
      </c>
      <c r="I153">
        <v>1765155.2188951101</v>
      </c>
      <c r="J153">
        <v>1765155.2188951101</v>
      </c>
      <c r="K153">
        <v>1765155.2188951101</v>
      </c>
      <c r="L153">
        <v>1765155.2188951101</v>
      </c>
      <c r="M153">
        <v>1765155.2188951101</v>
      </c>
      <c r="N153">
        <v>1765155.2188951101</v>
      </c>
      <c r="O153">
        <v>1765155.2188951101</v>
      </c>
      <c r="P153">
        <v>1765155.2188951101</v>
      </c>
      <c r="Q153">
        <v>1765155.2188951101</v>
      </c>
      <c r="R153">
        <v>1765155.2188951101</v>
      </c>
      <c r="S153">
        <v>1765155.2188951101</v>
      </c>
      <c r="T153">
        <v>1765155.2188951101</v>
      </c>
      <c r="U153">
        <v>1765155.2188951101</v>
      </c>
      <c r="V153">
        <v>1765155.2188951101</v>
      </c>
      <c r="W153">
        <v>1765155.2188951101</v>
      </c>
      <c r="X153">
        <v>1765155.2188951101</v>
      </c>
      <c r="Y153">
        <v>1765155.2188951101</v>
      </c>
      <c r="Z153">
        <v>1765155.2188951101</v>
      </c>
      <c r="AA153">
        <v>1765155.2188951101</v>
      </c>
      <c r="AB153">
        <v>1765155.2188951101</v>
      </c>
      <c r="AC153">
        <v>1765155.2188951101</v>
      </c>
    </row>
    <row r="154" spans="1:35" customFormat="1" x14ac:dyDescent="0.15">
      <c r="A154" t="s">
        <v>56</v>
      </c>
      <c r="B154" t="s">
        <v>55</v>
      </c>
      <c r="C154" t="s">
        <v>71</v>
      </c>
      <c r="D154">
        <v>2016</v>
      </c>
      <c r="E154">
        <v>1</v>
      </c>
      <c r="F154">
        <v>2098226.7902774699</v>
      </c>
      <c r="G154">
        <v>2098226.7902774699</v>
      </c>
      <c r="H154">
        <v>2098226.7902774699</v>
      </c>
      <c r="I154">
        <v>2098226.7902774699</v>
      </c>
      <c r="J154">
        <v>2098226.7902774699</v>
      </c>
      <c r="K154">
        <v>2098226.7902774699</v>
      </c>
      <c r="L154">
        <v>2098226.7902774699</v>
      </c>
      <c r="M154">
        <v>2098226.7902774699</v>
      </c>
      <c r="N154">
        <v>2098226.7902774699</v>
      </c>
      <c r="O154">
        <v>2098226.7902774699</v>
      </c>
      <c r="P154">
        <v>2098226.7902774699</v>
      </c>
      <c r="Q154">
        <v>2098226.7902774699</v>
      </c>
      <c r="R154">
        <v>2098226.7902774699</v>
      </c>
      <c r="S154">
        <v>2098226.7902774699</v>
      </c>
      <c r="T154">
        <v>2098226.7902774699</v>
      </c>
      <c r="U154">
        <v>2098226.7902774699</v>
      </c>
      <c r="V154">
        <v>2098226.7902774699</v>
      </c>
      <c r="W154">
        <v>2098226.7902774699</v>
      </c>
      <c r="X154">
        <v>2098226.7902774699</v>
      </c>
      <c r="Y154">
        <v>2098226.7902774699</v>
      </c>
      <c r="Z154">
        <v>2098226.7902774699</v>
      </c>
      <c r="AA154">
        <v>2098226.7902774699</v>
      </c>
      <c r="AB154">
        <v>2098226.7902774699</v>
      </c>
      <c r="AC154">
        <v>2098226.7902774699</v>
      </c>
      <c r="AD154">
        <v>2098226.7902774699</v>
      </c>
      <c r="AE154">
        <v>2098226.7902774699</v>
      </c>
    </row>
    <row r="155" spans="1:35" customFormat="1" x14ac:dyDescent="0.15">
      <c r="A155" t="s">
        <v>56</v>
      </c>
      <c r="B155" t="s">
        <v>55</v>
      </c>
      <c r="C155" t="s">
        <v>71</v>
      </c>
      <c r="D155">
        <v>2017</v>
      </c>
      <c r="E155">
        <v>1</v>
      </c>
      <c r="F155">
        <v>10568816.903036799</v>
      </c>
      <c r="G155">
        <v>10568816.903036799</v>
      </c>
      <c r="H155">
        <v>10568816.903036799</v>
      </c>
      <c r="I155">
        <v>10568816.903036799</v>
      </c>
      <c r="J155">
        <v>10568816.903036799</v>
      </c>
      <c r="K155">
        <v>10568816.903036799</v>
      </c>
      <c r="L155">
        <v>10568816.903036799</v>
      </c>
      <c r="M155">
        <v>10568816.903036799</v>
      </c>
      <c r="N155">
        <v>10568816.903036799</v>
      </c>
      <c r="O155">
        <v>10568816.903036799</v>
      </c>
      <c r="P155">
        <v>10568816.903036799</v>
      </c>
      <c r="Q155">
        <v>10568816.903036799</v>
      </c>
      <c r="R155">
        <v>10568816.903036799</v>
      </c>
      <c r="S155">
        <v>10568816.903036799</v>
      </c>
      <c r="T155">
        <v>10568816.903036799</v>
      </c>
      <c r="U155">
        <v>10568816.903036799</v>
      </c>
      <c r="V155">
        <v>10568816.903036799</v>
      </c>
      <c r="W155">
        <v>10568816.903036799</v>
      </c>
      <c r="X155">
        <v>10568816.903036799</v>
      </c>
      <c r="Y155">
        <v>10568816.903036799</v>
      </c>
      <c r="Z155">
        <v>10568816.903036799</v>
      </c>
      <c r="AA155">
        <v>10568816.903036799</v>
      </c>
      <c r="AB155">
        <v>10568816.903036799</v>
      </c>
      <c r="AC155">
        <v>10568816.903036799</v>
      </c>
      <c r="AD155">
        <v>10568816.903036799</v>
      </c>
      <c r="AE155">
        <v>10568816.903036799</v>
      </c>
      <c r="AF155">
        <v>10568816.903036799</v>
      </c>
    </row>
    <row r="156" spans="1:35" customFormat="1" x14ac:dyDescent="0.15">
      <c r="A156" t="s">
        <v>56</v>
      </c>
      <c r="B156" t="s">
        <v>55</v>
      </c>
      <c r="C156" t="s">
        <v>71</v>
      </c>
      <c r="D156">
        <v>2020</v>
      </c>
      <c r="E156">
        <v>1</v>
      </c>
      <c r="F156">
        <v>16850154.281264398</v>
      </c>
      <c r="G156">
        <v>16850154.281264398</v>
      </c>
      <c r="H156">
        <v>16850154.281264398</v>
      </c>
      <c r="I156">
        <v>16850154.281264398</v>
      </c>
      <c r="J156">
        <v>16850154.281264398</v>
      </c>
      <c r="K156">
        <v>16850154.281264398</v>
      </c>
      <c r="L156">
        <v>16850154.281264398</v>
      </c>
      <c r="M156">
        <v>16850154.281264398</v>
      </c>
      <c r="N156">
        <v>16850154.281264398</v>
      </c>
      <c r="O156">
        <v>16850154.281264398</v>
      </c>
      <c r="P156">
        <v>16850154.281264398</v>
      </c>
      <c r="Q156">
        <v>16850154.281264398</v>
      </c>
      <c r="R156">
        <v>16850154.281264398</v>
      </c>
      <c r="S156">
        <v>16850154.281264398</v>
      </c>
      <c r="T156">
        <v>16850154.281264398</v>
      </c>
      <c r="U156">
        <v>16850154.281264398</v>
      </c>
      <c r="V156">
        <v>16850154.281264398</v>
      </c>
      <c r="W156">
        <v>16850154.281264398</v>
      </c>
      <c r="X156">
        <v>16850154.281264398</v>
      </c>
      <c r="Y156">
        <v>16850154.281264398</v>
      </c>
      <c r="Z156">
        <v>16850154.281264398</v>
      </c>
      <c r="AA156">
        <v>16850154.281264398</v>
      </c>
      <c r="AB156">
        <v>16850154.281264398</v>
      </c>
      <c r="AC156">
        <v>16850154.281264398</v>
      </c>
      <c r="AD156">
        <v>16850154.281264398</v>
      </c>
      <c r="AE156">
        <v>16850154.281264398</v>
      </c>
      <c r="AF156">
        <v>16850154.281264398</v>
      </c>
      <c r="AG156">
        <v>16850154.281264398</v>
      </c>
      <c r="AH156">
        <v>16850154.281264398</v>
      </c>
      <c r="AI156">
        <v>16850154.281264398</v>
      </c>
    </row>
    <row r="157" spans="1:35" customFormat="1" x14ac:dyDescent="0.15">
      <c r="A157" t="s">
        <v>56</v>
      </c>
      <c r="B157" t="s">
        <v>55</v>
      </c>
      <c r="C157" t="s">
        <v>71</v>
      </c>
      <c r="D157">
        <v>2021</v>
      </c>
      <c r="E157">
        <v>1</v>
      </c>
      <c r="G157">
        <v>2660688.7568680202</v>
      </c>
      <c r="H157">
        <v>2660688.7568680202</v>
      </c>
      <c r="I157">
        <v>2660688.7568680202</v>
      </c>
      <c r="J157">
        <v>2660688.7568680202</v>
      </c>
      <c r="K157">
        <v>2660688.7568680202</v>
      </c>
      <c r="L157">
        <v>2660688.7568680202</v>
      </c>
      <c r="M157">
        <v>2660688.7568680202</v>
      </c>
      <c r="N157">
        <v>2660688.7568680202</v>
      </c>
      <c r="O157">
        <v>2660688.7568680202</v>
      </c>
      <c r="P157">
        <v>2660688.7568680202</v>
      </c>
      <c r="Q157">
        <v>2660688.7568680202</v>
      </c>
      <c r="R157">
        <v>2660688.7568680202</v>
      </c>
      <c r="S157">
        <v>2660688.7568680202</v>
      </c>
      <c r="T157">
        <v>2660688.7568680202</v>
      </c>
      <c r="U157">
        <v>2660688.7568680202</v>
      </c>
      <c r="V157">
        <v>2660688.7568680202</v>
      </c>
      <c r="W157">
        <v>2660688.7568680202</v>
      </c>
      <c r="X157">
        <v>2660688.7568680202</v>
      </c>
      <c r="Y157">
        <v>2660688.7568680202</v>
      </c>
      <c r="Z157">
        <v>2660688.7568680202</v>
      </c>
      <c r="AA157">
        <v>2660688.7568680202</v>
      </c>
      <c r="AB157">
        <v>2660688.7568680202</v>
      </c>
      <c r="AC157">
        <v>2660688.7568680202</v>
      </c>
      <c r="AD157">
        <v>2660688.7568680202</v>
      </c>
      <c r="AE157">
        <v>2660688.7568680202</v>
      </c>
      <c r="AF157">
        <v>2660688.7568680202</v>
      </c>
      <c r="AG157">
        <v>2660688.7568680202</v>
      </c>
      <c r="AH157">
        <v>2660688.7568680202</v>
      </c>
      <c r="AI157">
        <v>2660688.7568680202</v>
      </c>
    </row>
    <row r="158" spans="1:35" customFormat="1" x14ac:dyDescent="0.15">
      <c r="A158" t="s">
        <v>56</v>
      </c>
      <c r="B158" t="s">
        <v>55</v>
      </c>
      <c r="C158" t="s">
        <v>71</v>
      </c>
      <c r="D158">
        <v>2022</v>
      </c>
      <c r="E158">
        <v>1</v>
      </c>
      <c r="H158">
        <v>17833615.814248201</v>
      </c>
      <c r="I158">
        <v>17833615.814248201</v>
      </c>
      <c r="J158">
        <v>17833615.814248201</v>
      </c>
      <c r="K158">
        <v>17833615.814248201</v>
      </c>
      <c r="L158">
        <v>17833615.814248201</v>
      </c>
      <c r="M158">
        <v>17833615.814248201</v>
      </c>
      <c r="N158">
        <v>17833615.814248201</v>
      </c>
      <c r="O158">
        <v>17833615.814248201</v>
      </c>
      <c r="P158">
        <v>17833615.814248201</v>
      </c>
      <c r="Q158">
        <v>17833615.814248201</v>
      </c>
      <c r="R158">
        <v>17833615.814248201</v>
      </c>
      <c r="S158">
        <v>17833615.814248201</v>
      </c>
      <c r="T158">
        <v>17833615.814248201</v>
      </c>
      <c r="U158">
        <v>17833615.814248201</v>
      </c>
      <c r="V158">
        <v>17833615.814248201</v>
      </c>
      <c r="W158">
        <v>17833615.814248201</v>
      </c>
      <c r="X158">
        <v>17833615.814248201</v>
      </c>
      <c r="Y158">
        <v>17833615.814248201</v>
      </c>
      <c r="Z158">
        <v>17833615.814248201</v>
      </c>
      <c r="AA158">
        <v>17833615.814248201</v>
      </c>
      <c r="AB158">
        <v>17833615.814248201</v>
      </c>
      <c r="AC158">
        <v>17833615.814248201</v>
      </c>
      <c r="AD158">
        <v>17833615.814248201</v>
      </c>
      <c r="AE158">
        <v>17833615.814248201</v>
      </c>
      <c r="AF158">
        <v>17833615.814248201</v>
      </c>
      <c r="AG158">
        <v>17833615.814248201</v>
      </c>
      <c r="AH158">
        <v>17833615.814248201</v>
      </c>
      <c r="AI158">
        <v>17833615.814248201</v>
      </c>
    </row>
    <row r="159" spans="1:35" customFormat="1" x14ac:dyDescent="0.15">
      <c r="A159" t="s">
        <v>56</v>
      </c>
      <c r="B159" t="s">
        <v>55</v>
      </c>
      <c r="C159" t="s">
        <v>71</v>
      </c>
      <c r="D159">
        <v>2023</v>
      </c>
      <c r="E159">
        <v>1</v>
      </c>
      <c r="I159">
        <v>15771163.3305526</v>
      </c>
      <c r="J159">
        <v>15771163.3305526</v>
      </c>
      <c r="K159">
        <v>15771163.3305526</v>
      </c>
      <c r="L159">
        <v>15771163.3305526</v>
      </c>
      <c r="M159">
        <v>15771163.3305526</v>
      </c>
      <c r="N159">
        <v>15771163.3305526</v>
      </c>
      <c r="O159">
        <v>15771163.3305526</v>
      </c>
      <c r="P159">
        <v>15771163.3305526</v>
      </c>
      <c r="Q159">
        <v>15771163.3305526</v>
      </c>
      <c r="R159">
        <v>15771163.3305526</v>
      </c>
      <c r="S159">
        <v>15771163.3305526</v>
      </c>
      <c r="T159">
        <v>15771163.3305526</v>
      </c>
      <c r="U159">
        <v>15771163.3305526</v>
      </c>
      <c r="V159">
        <v>15771163.3305526</v>
      </c>
      <c r="W159">
        <v>15771163.3305526</v>
      </c>
      <c r="X159">
        <v>15771163.3305526</v>
      </c>
      <c r="Y159">
        <v>15771163.3305526</v>
      </c>
      <c r="Z159">
        <v>15771163.3305526</v>
      </c>
      <c r="AA159">
        <v>15771163.3305526</v>
      </c>
      <c r="AB159">
        <v>15771163.3305526</v>
      </c>
      <c r="AC159">
        <v>15771163.3305526</v>
      </c>
      <c r="AD159">
        <v>15771163.3305526</v>
      </c>
      <c r="AE159">
        <v>15771163.3305526</v>
      </c>
      <c r="AF159">
        <v>15771163.3305526</v>
      </c>
      <c r="AG159">
        <v>15771163.3305526</v>
      </c>
      <c r="AH159">
        <v>15771163.3305526</v>
      </c>
      <c r="AI159">
        <v>15771163.3305526</v>
      </c>
    </row>
    <row r="160" spans="1:35" customFormat="1" x14ac:dyDescent="0.15">
      <c r="A160" t="s">
        <v>56</v>
      </c>
      <c r="B160" t="s">
        <v>55</v>
      </c>
      <c r="C160" t="s">
        <v>71</v>
      </c>
      <c r="D160">
        <v>2024</v>
      </c>
      <c r="E160">
        <v>1</v>
      </c>
      <c r="J160">
        <v>23033105.5208496</v>
      </c>
      <c r="K160">
        <v>23033105.5208496</v>
      </c>
      <c r="L160">
        <v>23033105.5208496</v>
      </c>
      <c r="M160">
        <v>23033105.5208496</v>
      </c>
      <c r="N160">
        <v>23033105.5208496</v>
      </c>
      <c r="O160">
        <v>23033105.5208496</v>
      </c>
      <c r="P160">
        <v>23033105.5208496</v>
      </c>
      <c r="Q160">
        <v>23033105.5208496</v>
      </c>
      <c r="R160">
        <v>23033105.5208496</v>
      </c>
      <c r="S160">
        <v>23033105.5208496</v>
      </c>
      <c r="T160">
        <v>23033105.5208496</v>
      </c>
      <c r="U160">
        <v>23033105.5208496</v>
      </c>
      <c r="V160">
        <v>23033105.5208496</v>
      </c>
      <c r="W160">
        <v>23033105.5208496</v>
      </c>
      <c r="X160">
        <v>23033105.5208496</v>
      </c>
      <c r="Y160">
        <v>23033105.5208496</v>
      </c>
      <c r="Z160">
        <v>23033105.5208496</v>
      </c>
      <c r="AA160">
        <v>23033105.5208496</v>
      </c>
      <c r="AB160">
        <v>23033105.5208496</v>
      </c>
      <c r="AC160">
        <v>23033105.5208496</v>
      </c>
      <c r="AD160">
        <v>23033105.5208496</v>
      </c>
      <c r="AE160">
        <v>23033105.5208496</v>
      </c>
      <c r="AF160">
        <v>23033105.5208496</v>
      </c>
      <c r="AG160">
        <v>23033105.5208496</v>
      </c>
      <c r="AH160">
        <v>23033105.5208496</v>
      </c>
      <c r="AI160">
        <v>23033105.5208496</v>
      </c>
    </row>
    <row r="161" spans="1:35" customFormat="1" x14ac:dyDescent="0.15">
      <c r="A161" t="s">
        <v>56</v>
      </c>
      <c r="B161" t="s">
        <v>55</v>
      </c>
      <c r="C161" t="s">
        <v>71</v>
      </c>
      <c r="D161">
        <v>2025</v>
      </c>
      <c r="E161">
        <v>1</v>
      </c>
      <c r="K161">
        <v>18679357.763005</v>
      </c>
      <c r="L161">
        <v>18679357.763005</v>
      </c>
      <c r="M161">
        <v>18679357.763005</v>
      </c>
      <c r="N161">
        <v>18679357.763005</v>
      </c>
      <c r="O161">
        <v>18679357.763005</v>
      </c>
      <c r="P161">
        <v>18679357.763005</v>
      </c>
      <c r="Q161">
        <v>18679357.763005</v>
      </c>
      <c r="R161">
        <v>18679357.763005</v>
      </c>
      <c r="S161">
        <v>18679357.763005</v>
      </c>
      <c r="T161">
        <v>18679357.763005</v>
      </c>
      <c r="U161">
        <v>18679357.763005</v>
      </c>
      <c r="V161">
        <v>18679357.763005</v>
      </c>
      <c r="W161">
        <v>18679357.763005</v>
      </c>
      <c r="X161">
        <v>18679357.763005</v>
      </c>
      <c r="Y161">
        <v>18679357.763005</v>
      </c>
      <c r="Z161">
        <v>18679357.763005</v>
      </c>
      <c r="AA161">
        <v>18679357.763005</v>
      </c>
      <c r="AB161">
        <v>18679357.763005</v>
      </c>
      <c r="AC161">
        <v>18679357.763005</v>
      </c>
      <c r="AD161">
        <v>18679357.763005</v>
      </c>
      <c r="AE161">
        <v>18679357.763005</v>
      </c>
      <c r="AF161">
        <v>18679357.763005</v>
      </c>
      <c r="AG161">
        <v>18679357.763005</v>
      </c>
      <c r="AH161">
        <v>18679357.763005</v>
      </c>
      <c r="AI161">
        <v>18679357.763005</v>
      </c>
    </row>
    <row r="162" spans="1:35" customFormat="1" x14ac:dyDescent="0.15">
      <c r="A162" t="s">
        <v>56</v>
      </c>
      <c r="B162" t="s">
        <v>55</v>
      </c>
      <c r="C162" t="s">
        <v>71</v>
      </c>
      <c r="D162">
        <v>2026</v>
      </c>
      <c r="E162">
        <v>1</v>
      </c>
      <c r="L162">
        <v>27122603.731269199</v>
      </c>
      <c r="M162">
        <v>27122603.731269199</v>
      </c>
      <c r="N162">
        <v>27122603.731269199</v>
      </c>
      <c r="O162">
        <v>27122603.731269199</v>
      </c>
      <c r="P162">
        <v>27122603.731269199</v>
      </c>
      <c r="Q162">
        <v>27122603.731269199</v>
      </c>
      <c r="R162">
        <v>27122603.731269199</v>
      </c>
      <c r="S162">
        <v>27122603.731269199</v>
      </c>
      <c r="T162">
        <v>27122603.731269199</v>
      </c>
      <c r="U162">
        <v>27122603.731269199</v>
      </c>
      <c r="V162">
        <v>27122603.731269199</v>
      </c>
      <c r="W162">
        <v>27122603.731269199</v>
      </c>
      <c r="X162">
        <v>27122603.731269199</v>
      </c>
      <c r="Y162">
        <v>27122603.731269199</v>
      </c>
      <c r="Z162">
        <v>27122603.731269199</v>
      </c>
      <c r="AA162">
        <v>27122603.731269199</v>
      </c>
      <c r="AB162">
        <v>27122603.731269199</v>
      </c>
      <c r="AC162">
        <v>27122603.731269199</v>
      </c>
      <c r="AD162">
        <v>27122603.731269199</v>
      </c>
      <c r="AE162">
        <v>27122603.731269199</v>
      </c>
      <c r="AF162">
        <v>27122603.731269199</v>
      </c>
      <c r="AG162">
        <v>27122603.731269199</v>
      </c>
      <c r="AH162">
        <v>27122603.731269199</v>
      </c>
      <c r="AI162">
        <v>27122603.731269199</v>
      </c>
    </row>
    <row r="163" spans="1:35" customFormat="1" x14ac:dyDescent="0.15">
      <c r="A163" t="s">
        <v>56</v>
      </c>
      <c r="B163" t="s">
        <v>55</v>
      </c>
      <c r="C163" t="s">
        <v>71</v>
      </c>
      <c r="D163">
        <v>2027</v>
      </c>
      <c r="E163">
        <v>1</v>
      </c>
      <c r="M163">
        <v>25740746.029164601</v>
      </c>
      <c r="N163">
        <v>25740746.029164601</v>
      </c>
      <c r="O163">
        <v>25740746.029164601</v>
      </c>
      <c r="P163">
        <v>25740746.029164601</v>
      </c>
      <c r="Q163">
        <v>25740746.029164601</v>
      </c>
      <c r="R163">
        <v>25740746.029164601</v>
      </c>
      <c r="S163">
        <v>25740746.029164601</v>
      </c>
      <c r="T163">
        <v>25740746.029164601</v>
      </c>
      <c r="U163">
        <v>25740746.029164601</v>
      </c>
      <c r="V163">
        <v>25740746.029164601</v>
      </c>
      <c r="W163">
        <v>25740746.029164601</v>
      </c>
      <c r="X163">
        <v>25740746.029164601</v>
      </c>
      <c r="Y163">
        <v>25740746.029164601</v>
      </c>
      <c r="Z163">
        <v>25740746.029164601</v>
      </c>
      <c r="AA163">
        <v>25740746.029164601</v>
      </c>
      <c r="AB163">
        <v>25740746.029164601</v>
      </c>
      <c r="AC163">
        <v>25740746.029164601</v>
      </c>
      <c r="AD163">
        <v>25740746.029164601</v>
      </c>
      <c r="AE163">
        <v>25740746.029164601</v>
      </c>
      <c r="AF163">
        <v>25740746.029164601</v>
      </c>
      <c r="AG163">
        <v>25740746.029164601</v>
      </c>
      <c r="AH163">
        <v>25740746.029164601</v>
      </c>
      <c r="AI163">
        <v>25740746.029164601</v>
      </c>
    </row>
    <row r="164" spans="1:35" customFormat="1" x14ac:dyDescent="0.15">
      <c r="A164" t="s">
        <v>56</v>
      </c>
      <c r="B164" t="s">
        <v>55</v>
      </c>
      <c r="C164" t="s">
        <v>71</v>
      </c>
      <c r="D164">
        <v>2028</v>
      </c>
      <c r="E164">
        <v>1</v>
      </c>
      <c r="N164">
        <v>24507818.7410894</v>
      </c>
      <c r="O164">
        <v>24507818.7410894</v>
      </c>
      <c r="P164">
        <v>24507818.7410894</v>
      </c>
      <c r="Q164">
        <v>24507818.7410894</v>
      </c>
      <c r="R164">
        <v>24507818.7410894</v>
      </c>
      <c r="S164">
        <v>24507818.7410894</v>
      </c>
      <c r="T164">
        <v>24507818.7410894</v>
      </c>
      <c r="U164">
        <v>24507818.7410894</v>
      </c>
      <c r="V164">
        <v>24507818.7410894</v>
      </c>
      <c r="W164">
        <v>24507818.7410894</v>
      </c>
      <c r="X164">
        <v>24507818.7410894</v>
      </c>
      <c r="Y164">
        <v>24507818.7410894</v>
      </c>
      <c r="Z164">
        <v>24507818.7410894</v>
      </c>
      <c r="AA164">
        <v>24507818.7410894</v>
      </c>
      <c r="AB164">
        <v>24507818.7410894</v>
      </c>
      <c r="AC164">
        <v>24507818.7410894</v>
      </c>
      <c r="AD164">
        <v>24507818.7410894</v>
      </c>
      <c r="AE164">
        <v>24507818.7410894</v>
      </c>
      <c r="AF164">
        <v>24507818.7410894</v>
      </c>
      <c r="AG164">
        <v>24507818.7410894</v>
      </c>
      <c r="AH164">
        <v>24507818.7410894</v>
      </c>
      <c r="AI164">
        <v>24507818.7410894</v>
      </c>
    </row>
    <row r="165" spans="1:35" customFormat="1" x14ac:dyDescent="0.15">
      <c r="A165" t="s">
        <v>56</v>
      </c>
      <c r="B165" t="s">
        <v>55</v>
      </c>
      <c r="C165" t="s">
        <v>71</v>
      </c>
      <c r="D165">
        <v>2029</v>
      </c>
      <c r="E165">
        <v>1</v>
      </c>
      <c r="O165">
        <v>23212810.722674102</v>
      </c>
      <c r="P165">
        <v>23212810.722674102</v>
      </c>
      <c r="Q165">
        <v>23212810.722674102</v>
      </c>
      <c r="R165">
        <v>23212810.722674102</v>
      </c>
      <c r="S165">
        <v>23212810.722674102</v>
      </c>
      <c r="T165">
        <v>23212810.722674102</v>
      </c>
      <c r="U165">
        <v>23212810.722674102</v>
      </c>
      <c r="V165">
        <v>23212810.722674102</v>
      </c>
      <c r="W165">
        <v>23212810.722674102</v>
      </c>
      <c r="X165">
        <v>23212810.722674102</v>
      </c>
      <c r="Y165">
        <v>23212810.722674102</v>
      </c>
      <c r="Z165">
        <v>23212810.722674102</v>
      </c>
      <c r="AA165">
        <v>23212810.722674102</v>
      </c>
      <c r="AB165">
        <v>23212810.722674102</v>
      </c>
      <c r="AC165">
        <v>23212810.722674102</v>
      </c>
      <c r="AD165">
        <v>23212810.722674102</v>
      </c>
      <c r="AE165">
        <v>23212810.722674102</v>
      </c>
      <c r="AF165">
        <v>23212810.722674102</v>
      </c>
      <c r="AG165">
        <v>23212810.722674102</v>
      </c>
      <c r="AH165">
        <v>23212810.722674102</v>
      </c>
      <c r="AI165">
        <v>23212810.722674102</v>
      </c>
    </row>
    <row r="166" spans="1:35" customFormat="1" x14ac:dyDescent="0.15">
      <c r="A166" t="s">
        <v>56</v>
      </c>
      <c r="B166" t="s">
        <v>55</v>
      </c>
      <c r="C166" t="s">
        <v>71</v>
      </c>
      <c r="D166">
        <v>2030</v>
      </c>
      <c r="E166">
        <v>1</v>
      </c>
      <c r="P166">
        <v>21811818.197247598</v>
      </c>
      <c r="Q166">
        <v>21811818.197247598</v>
      </c>
      <c r="R166">
        <v>21811818.197247598</v>
      </c>
      <c r="S166">
        <v>21811818.197247598</v>
      </c>
      <c r="T166">
        <v>21811818.197247598</v>
      </c>
      <c r="U166">
        <v>21811818.197247598</v>
      </c>
      <c r="V166">
        <v>21811818.197247598</v>
      </c>
      <c r="W166">
        <v>21811818.197247598</v>
      </c>
      <c r="X166">
        <v>21811818.197247598</v>
      </c>
      <c r="Y166">
        <v>21811818.197247598</v>
      </c>
      <c r="Z166">
        <v>21811818.197247598</v>
      </c>
      <c r="AA166">
        <v>21811818.197247598</v>
      </c>
      <c r="AB166">
        <v>21811818.197247598</v>
      </c>
      <c r="AC166">
        <v>21811818.197247598</v>
      </c>
      <c r="AD166">
        <v>21811818.197247598</v>
      </c>
      <c r="AE166">
        <v>21811818.197247598</v>
      </c>
      <c r="AF166">
        <v>21811818.197247598</v>
      </c>
      <c r="AG166">
        <v>21811818.197247598</v>
      </c>
      <c r="AH166">
        <v>21811818.197247598</v>
      </c>
      <c r="AI166">
        <v>21811818.197247598</v>
      </c>
    </row>
    <row r="167" spans="1:35" customFormat="1" x14ac:dyDescent="0.15">
      <c r="A167" t="s">
        <v>56</v>
      </c>
      <c r="B167" t="s">
        <v>55</v>
      </c>
      <c r="C167" t="s">
        <v>71</v>
      </c>
      <c r="D167">
        <v>2031</v>
      </c>
      <c r="E167">
        <v>1</v>
      </c>
      <c r="Q167">
        <v>2174701.7377037099</v>
      </c>
      <c r="R167">
        <v>2174701.7377037099</v>
      </c>
      <c r="S167">
        <v>2174701.7377037099</v>
      </c>
      <c r="T167">
        <v>2174701.7377037099</v>
      </c>
      <c r="U167">
        <v>2174701.7377037099</v>
      </c>
      <c r="V167">
        <v>2174701.7377037099</v>
      </c>
      <c r="W167">
        <v>2174701.7377037099</v>
      </c>
      <c r="X167">
        <v>2174701.7377037099</v>
      </c>
      <c r="Y167">
        <v>2174701.7377037099</v>
      </c>
      <c r="Z167">
        <v>2174701.7377037099</v>
      </c>
      <c r="AA167">
        <v>2174701.7377037099</v>
      </c>
      <c r="AB167">
        <v>2174701.7377037099</v>
      </c>
      <c r="AC167">
        <v>2174701.7377037099</v>
      </c>
      <c r="AD167">
        <v>2174701.7377037099</v>
      </c>
      <c r="AE167">
        <v>2174701.7377037099</v>
      </c>
      <c r="AF167">
        <v>2174701.7377037099</v>
      </c>
      <c r="AG167">
        <v>2174701.7377037099</v>
      </c>
      <c r="AH167">
        <v>2174701.7377037099</v>
      </c>
      <c r="AI167">
        <v>2174701.7377037099</v>
      </c>
    </row>
    <row r="168" spans="1:35" customFormat="1" x14ac:dyDescent="0.15">
      <c r="A168" t="s">
        <v>56</v>
      </c>
      <c r="B168" t="s">
        <v>55</v>
      </c>
      <c r="C168" t="s">
        <v>71</v>
      </c>
      <c r="D168">
        <v>2032</v>
      </c>
      <c r="E168">
        <v>1</v>
      </c>
      <c r="R168">
        <v>2150828.6508365599</v>
      </c>
      <c r="S168">
        <v>2150828.6508365599</v>
      </c>
      <c r="T168">
        <v>2150828.6508365599</v>
      </c>
      <c r="U168">
        <v>2150828.6508365599</v>
      </c>
      <c r="V168">
        <v>2150828.6508365599</v>
      </c>
      <c r="W168">
        <v>2150828.6508365599</v>
      </c>
      <c r="X168">
        <v>2150828.6508365599</v>
      </c>
      <c r="Y168">
        <v>2150828.6508365599</v>
      </c>
      <c r="Z168">
        <v>2150828.6508365599</v>
      </c>
      <c r="AA168">
        <v>2150828.6508365599</v>
      </c>
      <c r="AB168">
        <v>2150828.6508365599</v>
      </c>
      <c r="AC168">
        <v>2150828.6508365599</v>
      </c>
      <c r="AD168">
        <v>2150828.6508365599</v>
      </c>
      <c r="AE168">
        <v>2150828.6508365599</v>
      </c>
      <c r="AF168">
        <v>2150828.6508365599</v>
      </c>
      <c r="AG168">
        <v>2150828.6508365599</v>
      </c>
      <c r="AH168">
        <v>2150828.6508365599</v>
      </c>
      <c r="AI168">
        <v>2150828.6508365599</v>
      </c>
    </row>
    <row r="169" spans="1:35" customFormat="1" x14ac:dyDescent="0.15">
      <c r="A169" t="s">
        <v>56</v>
      </c>
      <c r="B169" t="s">
        <v>55</v>
      </c>
      <c r="C169" t="s">
        <v>71</v>
      </c>
      <c r="D169">
        <v>2033</v>
      </c>
      <c r="E169">
        <v>1</v>
      </c>
      <c r="S169">
        <v>2130081.6665376499</v>
      </c>
      <c r="T169">
        <v>2130081.6665376499</v>
      </c>
      <c r="U169">
        <v>2130081.6665376499</v>
      </c>
      <c r="V169">
        <v>2130081.6665376499</v>
      </c>
      <c r="W169">
        <v>2130081.6665376499</v>
      </c>
      <c r="X169">
        <v>2130081.6665376499</v>
      </c>
      <c r="Y169">
        <v>2130081.6665376499</v>
      </c>
      <c r="Z169">
        <v>2130081.6665376499</v>
      </c>
      <c r="AA169">
        <v>2130081.6665376499</v>
      </c>
      <c r="AB169">
        <v>2130081.6665376499</v>
      </c>
      <c r="AC169">
        <v>2130081.6665376499</v>
      </c>
      <c r="AD169">
        <v>2130081.6665376499</v>
      </c>
      <c r="AE169">
        <v>2130081.6665376499</v>
      </c>
      <c r="AF169">
        <v>2130081.6665376499</v>
      </c>
      <c r="AG169">
        <v>2130081.6665376499</v>
      </c>
      <c r="AH169">
        <v>2130081.6665376499</v>
      </c>
      <c r="AI169">
        <v>2130081.6665376499</v>
      </c>
    </row>
    <row r="170" spans="1:35" customFormat="1" x14ac:dyDescent="0.15">
      <c r="A170" t="s">
        <v>56</v>
      </c>
      <c r="B170" t="s">
        <v>55</v>
      </c>
      <c r="C170" t="s">
        <v>71</v>
      </c>
      <c r="D170">
        <v>2034</v>
      </c>
      <c r="E170">
        <v>1</v>
      </c>
      <c r="T170">
        <v>2110915.27893689</v>
      </c>
      <c r="U170">
        <v>2110915.27893689</v>
      </c>
      <c r="V170">
        <v>2110915.27893689</v>
      </c>
      <c r="W170">
        <v>2110915.27893689</v>
      </c>
      <c r="X170">
        <v>2110915.27893689</v>
      </c>
      <c r="Y170">
        <v>2110915.27893689</v>
      </c>
      <c r="Z170">
        <v>2110915.27893689</v>
      </c>
      <c r="AA170">
        <v>2110915.27893689</v>
      </c>
      <c r="AB170">
        <v>2110915.27893689</v>
      </c>
      <c r="AC170">
        <v>2110915.27893689</v>
      </c>
      <c r="AD170">
        <v>2110915.27893689</v>
      </c>
      <c r="AE170">
        <v>2110915.27893689</v>
      </c>
      <c r="AF170">
        <v>2110915.27893689</v>
      </c>
      <c r="AG170">
        <v>2110915.27893689</v>
      </c>
      <c r="AH170">
        <v>2110915.27893689</v>
      </c>
      <c r="AI170">
        <v>2110915.27893689</v>
      </c>
    </row>
    <row r="171" spans="1:35" customFormat="1" x14ac:dyDescent="0.15">
      <c r="A171" t="s">
        <v>56</v>
      </c>
      <c r="B171" t="s">
        <v>55</v>
      </c>
      <c r="C171" t="s">
        <v>71</v>
      </c>
      <c r="D171">
        <v>2035</v>
      </c>
      <c r="E171">
        <v>1</v>
      </c>
      <c r="U171">
        <v>2091748.8913360899</v>
      </c>
      <c r="V171">
        <v>2091748.8913360899</v>
      </c>
      <c r="W171">
        <v>2091748.8913360899</v>
      </c>
      <c r="X171">
        <v>2091748.8913360899</v>
      </c>
      <c r="Y171">
        <v>2091748.8913360899</v>
      </c>
      <c r="Z171">
        <v>2091748.8913360899</v>
      </c>
      <c r="AA171">
        <v>2091748.8913360899</v>
      </c>
      <c r="AB171">
        <v>2091748.8913360899</v>
      </c>
      <c r="AC171">
        <v>2091748.8913360899</v>
      </c>
      <c r="AD171">
        <v>2091748.8913360899</v>
      </c>
      <c r="AE171">
        <v>2091748.8913360899</v>
      </c>
      <c r="AF171">
        <v>2091748.8913360899</v>
      </c>
      <c r="AG171">
        <v>2091748.8913360899</v>
      </c>
      <c r="AH171">
        <v>2091748.8913360899</v>
      </c>
      <c r="AI171">
        <v>2091748.8913360899</v>
      </c>
    </row>
    <row r="172" spans="1:35" customFormat="1" x14ac:dyDescent="0.15">
      <c r="A172" t="s">
        <v>56</v>
      </c>
      <c r="B172" t="s">
        <v>55</v>
      </c>
      <c r="C172" t="s">
        <v>71</v>
      </c>
      <c r="D172">
        <v>2036</v>
      </c>
      <c r="E172">
        <v>1</v>
      </c>
      <c r="V172">
        <v>2827845.9136265898</v>
      </c>
      <c r="W172">
        <v>2827845.9136265898</v>
      </c>
      <c r="X172">
        <v>2827845.9136265898</v>
      </c>
      <c r="Y172">
        <v>2827845.9136265898</v>
      </c>
      <c r="Z172">
        <v>2827845.9136265898</v>
      </c>
      <c r="AA172">
        <v>2827845.9136265898</v>
      </c>
      <c r="AB172">
        <v>2827845.9136265898</v>
      </c>
      <c r="AC172">
        <v>2827845.9136265898</v>
      </c>
      <c r="AD172">
        <v>2827845.9136265898</v>
      </c>
      <c r="AE172">
        <v>2827845.9136265898</v>
      </c>
      <c r="AF172">
        <v>2827845.9136265898</v>
      </c>
      <c r="AG172">
        <v>2827845.9136265898</v>
      </c>
      <c r="AH172">
        <v>2827845.9136265898</v>
      </c>
      <c r="AI172">
        <v>2827845.9136265898</v>
      </c>
    </row>
    <row r="173" spans="1:35" customFormat="1" x14ac:dyDescent="0.15">
      <c r="A173" t="s">
        <v>56</v>
      </c>
      <c r="B173" t="s">
        <v>55</v>
      </c>
      <c r="C173" t="s">
        <v>71</v>
      </c>
      <c r="D173">
        <v>2037</v>
      </c>
      <c r="E173">
        <v>1</v>
      </c>
      <c r="W173">
        <v>2801774.2515803501</v>
      </c>
      <c r="X173">
        <v>2801774.2515803501</v>
      </c>
      <c r="Y173">
        <v>2801774.2515803501</v>
      </c>
      <c r="Z173">
        <v>2801774.2515803501</v>
      </c>
      <c r="AA173">
        <v>2801774.2515803501</v>
      </c>
      <c r="AB173">
        <v>2801774.2515803501</v>
      </c>
      <c r="AC173">
        <v>2801774.2515803501</v>
      </c>
      <c r="AD173">
        <v>2801774.2515803501</v>
      </c>
      <c r="AE173">
        <v>2801774.2515803501</v>
      </c>
      <c r="AF173">
        <v>2801774.2515803501</v>
      </c>
      <c r="AG173">
        <v>2801774.2515803501</v>
      </c>
      <c r="AH173">
        <v>2801774.2515803501</v>
      </c>
      <c r="AI173">
        <v>2801774.2515803501</v>
      </c>
    </row>
    <row r="174" spans="1:35" customFormat="1" x14ac:dyDescent="0.15">
      <c r="A174" t="s">
        <v>56</v>
      </c>
      <c r="B174" t="s">
        <v>55</v>
      </c>
      <c r="C174" t="s">
        <v>71</v>
      </c>
      <c r="D174">
        <v>2038</v>
      </c>
      <c r="E174">
        <v>1</v>
      </c>
      <c r="X174">
        <v>2769133.99199394</v>
      </c>
      <c r="Y174">
        <v>2769133.99199394</v>
      </c>
      <c r="Z174">
        <v>2769133.99199394</v>
      </c>
      <c r="AA174">
        <v>2769133.99199394</v>
      </c>
      <c r="AB174">
        <v>2769133.99199394</v>
      </c>
      <c r="AC174">
        <v>2769133.99199394</v>
      </c>
      <c r="AD174">
        <v>2769133.99199394</v>
      </c>
      <c r="AE174">
        <v>2769133.99199394</v>
      </c>
      <c r="AF174">
        <v>2769133.99199394</v>
      </c>
      <c r="AG174">
        <v>2769133.99199394</v>
      </c>
      <c r="AH174">
        <v>2769133.99199394</v>
      </c>
      <c r="AI174">
        <v>2769133.99199394</v>
      </c>
    </row>
    <row r="175" spans="1:35" x14ac:dyDescent="0.15">
      <c r="A175" t="s">
        <v>56</v>
      </c>
      <c r="B175" t="s">
        <v>55</v>
      </c>
      <c r="C175" t="s">
        <v>71</v>
      </c>
      <c r="D175">
        <v>2039</v>
      </c>
      <c r="E175">
        <v>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>
        <v>2741078.4418039499</v>
      </c>
      <c r="Z175">
        <v>2741078.4418039499</v>
      </c>
      <c r="AA175">
        <v>2741078.4418039499</v>
      </c>
      <c r="AB175">
        <v>2741078.4418039499</v>
      </c>
      <c r="AC175">
        <v>2741078.4418039499</v>
      </c>
      <c r="AD175">
        <v>2741078.4418039499</v>
      </c>
      <c r="AE175">
        <v>2741078.4418039499</v>
      </c>
      <c r="AF175">
        <v>2741078.4418039499</v>
      </c>
      <c r="AG175">
        <v>2741078.4418039499</v>
      </c>
      <c r="AH175">
        <v>2741078.4418039499</v>
      </c>
      <c r="AI175">
        <v>2741078.4418039499</v>
      </c>
    </row>
    <row r="176" spans="1:35" x14ac:dyDescent="0.15">
      <c r="A176" t="s">
        <v>56</v>
      </c>
      <c r="B176" t="s">
        <v>55</v>
      </c>
      <c r="C176" t="s">
        <v>71</v>
      </c>
      <c r="D176">
        <v>2040</v>
      </c>
      <c r="E176">
        <v>1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>
        <v>2715006.7797576599</v>
      </c>
      <c r="AA176">
        <v>2715006.7797576599</v>
      </c>
      <c r="AB176">
        <v>2715006.7797576599</v>
      </c>
      <c r="AC176">
        <v>2715006.7797576599</v>
      </c>
      <c r="AD176">
        <v>2715006.7797576599</v>
      </c>
      <c r="AE176">
        <v>2715006.7797576599</v>
      </c>
      <c r="AF176">
        <v>2715006.7797576599</v>
      </c>
      <c r="AG176">
        <v>2715006.7797576599</v>
      </c>
      <c r="AH176">
        <v>2715006.7797576599</v>
      </c>
      <c r="AI176">
        <v>2715006.7797576599</v>
      </c>
    </row>
    <row r="177" spans="1:35" x14ac:dyDescent="0.15">
      <c r="A177" t="s">
        <v>56</v>
      </c>
      <c r="B177" t="s">
        <v>55</v>
      </c>
      <c r="C177" t="s">
        <v>71</v>
      </c>
      <c r="D177">
        <v>2041</v>
      </c>
      <c r="E177">
        <v>1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>
        <v>21372948.824453302</v>
      </c>
      <c r="AB177">
        <v>21372948.824453302</v>
      </c>
      <c r="AC177">
        <v>21372948.824453302</v>
      </c>
      <c r="AD177">
        <v>21372948.824453302</v>
      </c>
      <c r="AE177">
        <v>21372948.824453302</v>
      </c>
      <c r="AF177">
        <v>21372948.824453302</v>
      </c>
      <c r="AG177">
        <v>21372948.824453302</v>
      </c>
      <c r="AH177">
        <v>21372948.824453302</v>
      </c>
      <c r="AI177">
        <v>21372948.824453302</v>
      </c>
    </row>
    <row r="178" spans="1:35" customFormat="1" x14ac:dyDescent="0.15">
      <c r="A178" t="s">
        <v>56</v>
      </c>
      <c r="B178" t="s">
        <v>55</v>
      </c>
      <c r="C178" t="s">
        <v>71</v>
      </c>
      <c r="D178">
        <v>2042</v>
      </c>
      <c r="E178">
        <v>1</v>
      </c>
      <c r="AB178">
        <v>21760880.016565301</v>
      </c>
      <c r="AC178">
        <v>21760880.016565301</v>
      </c>
      <c r="AD178">
        <v>21760880.016565301</v>
      </c>
      <c r="AE178">
        <v>21760880.016565301</v>
      </c>
      <c r="AF178">
        <v>21760880.016565301</v>
      </c>
      <c r="AG178">
        <v>21760880.016565301</v>
      </c>
      <c r="AH178">
        <v>21760880.016565301</v>
      </c>
      <c r="AI178">
        <v>21760880.016565301</v>
      </c>
    </row>
    <row r="179" spans="1:35" customFormat="1" x14ac:dyDescent="0.15">
      <c r="A179" t="s">
        <v>56</v>
      </c>
      <c r="B179" t="s">
        <v>55</v>
      </c>
      <c r="C179" t="s">
        <v>71</v>
      </c>
      <c r="D179">
        <v>2043</v>
      </c>
      <c r="E179">
        <v>1</v>
      </c>
      <c r="AC179">
        <v>20959802.682108801</v>
      </c>
      <c r="AD179">
        <v>20959802.682108801</v>
      </c>
      <c r="AE179">
        <v>20959802.682108801</v>
      </c>
      <c r="AF179">
        <v>20959802.682108801</v>
      </c>
      <c r="AG179">
        <v>20959802.682108801</v>
      </c>
      <c r="AH179">
        <v>20959802.682108801</v>
      </c>
      <c r="AI179">
        <v>20959802.682108801</v>
      </c>
    </row>
    <row r="180" spans="1:35" customFormat="1" x14ac:dyDescent="0.15">
      <c r="A180" t="s">
        <v>56</v>
      </c>
      <c r="B180" t="s">
        <v>55</v>
      </c>
      <c r="C180" t="s">
        <v>71</v>
      </c>
      <c r="D180">
        <v>2044</v>
      </c>
      <c r="E180">
        <v>1</v>
      </c>
      <c r="AD180">
        <v>21175567.575579401</v>
      </c>
      <c r="AE180">
        <v>21175567.575579401</v>
      </c>
      <c r="AF180">
        <v>21175567.575579401</v>
      </c>
      <c r="AG180">
        <v>21175567.575579401</v>
      </c>
      <c r="AH180">
        <v>21175567.575579401</v>
      </c>
      <c r="AI180">
        <v>21175567.575579401</v>
      </c>
    </row>
    <row r="181" spans="1:35" customFormat="1" x14ac:dyDescent="0.15">
      <c r="A181" t="s">
        <v>56</v>
      </c>
      <c r="B181" t="s">
        <v>55</v>
      </c>
      <c r="C181" t="s">
        <v>71</v>
      </c>
      <c r="D181">
        <v>2045</v>
      </c>
      <c r="E181">
        <v>1</v>
      </c>
      <c r="AE181">
        <v>20404250.738450699</v>
      </c>
      <c r="AF181">
        <v>20404250.738450699</v>
      </c>
      <c r="AG181">
        <v>20404250.738450699</v>
      </c>
      <c r="AH181">
        <v>20404250.738450699</v>
      </c>
      <c r="AI181">
        <v>20404250.738450699</v>
      </c>
    </row>
    <row r="182" spans="1:35" customFormat="1" x14ac:dyDescent="0.15">
      <c r="A182" t="s">
        <v>56</v>
      </c>
      <c r="B182" t="s">
        <v>55</v>
      </c>
      <c r="C182" t="s">
        <v>71</v>
      </c>
      <c r="D182">
        <v>2046</v>
      </c>
      <c r="E182">
        <v>1</v>
      </c>
      <c r="AF182">
        <v>530489.16634017904</v>
      </c>
      <c r="AG182">
        <v>530489.16634017904</v>
      </c>
      <c r="AH182">
        <v>530489.16634017904</v>
      </c>
      <c r="AI182">
        <v>530489.16634017904</v>
      </c>
    </row>
    <row r="183" spans="1:35" customFormat="1" x14ac:dyDescent="0.15">
      <c r="A183" t="s">
        <v>56</v>
      </c>
      <c r="B183" t="s">
        <v>55</v>
      </c>
      <c r="C183" t="s">
        <v>71</v>
      </c>
      <c r="D183">
        <v>2047</v>
      </c>
      <c r="E183">
        <v>1</v>
      </c>
      <c r="AG183">
        <v>2633586.18353986</v>
      </c>
      <c r="AH183">
        <v>2633586.18353986</v>
      </c>
      <c r="AI183">
        <v>2633586.18353986</v>
      </c>
    </row>
    <row r="184" spans="1:35" customFormat="1" x14ac:dyDescent="0.15">
      <c r="A184" t="s">
        <v>56</v>
      </c>
      <c r="B184" t="s">
        <v>55</v>
      </c>
      <c r="C184" t="s">
        <v>70</v>
      </c>
      <c r="D184">
        <v>1989</v>
      </c>
      <c r="E184">
        <v>0</v>
      </c>
      <c r="F184">
        <v>12417915.5838056</v>
      </c>
      <c r="G184">
        <v>12417915.5838056</v>
      </c>
      <c r="H184">
        <v>12417915.5838056</v>
      </c>
      <c r="I184">
        <v>12417915.5838056</v>
      </c>
      <c r="J184">
        <v>12417915.5838056</v>
      </c>
      <c r="K184">
        <v>12417915.5838056</v>
      </c>
      <c r="L184">
        <v>12417915.5838056</v>
      </c>
      <c r="M184">
        <v>12417915.5838056</v>
      </c>
      <c r="N184">
        <v>12417915.5838056</v>
      </c>
      <c r="O184">
        <v>12417915.5838056</v>
      </c>
      <c r="P184">
        <v>12417915.5838056</v>
      </c>
      <c r="Q184">
        <v>12417915.5838056</v>
      </c>
      <c r="R184">
        <v>12417915.5838056</v>
      </c>
      <c r="S184">
        <v>12417915.5838056</v>
      </c>
      <c r="T184">
        <v>12417915.5838056</v>
      </c>
      <c r="U184">
        <v>12417915.5838056</v>
      </c>
      <c r="V184">
        <v>12417915.5838056</v>
      </c>
      <c r="W184">
        <v>12417915.5838056</v>
      </c>
      <c r="X184">
        <v>12417915.5838056</v>
      </c>
      <c r="Y184">
        <v>12417915.5838056</v>
      </c>
      <c r="Z184">
        <v>12417915.5838056</v>
      </c>
      <c r="AA184">
        <v>12417915.5838056</v>
      </c>
      <c r="AB184">
        <v>12417915.5838056</v>
      </c>
      <c r="AC184">
        <v>12417915.5838056</v>
      </c>
      <c r="AD184">
        <v>12417915.5838056</v>
      </c>
      <c r="AE184">
        <v>12417915.5838056</v>
      </c>
      <c r="AF184">
        <v>12417915.5838056</v>
      </c>
      <c r="AG184">
        <v>12417915.5838056</v>
      </c>
      <c r="AH184">
        <v>12417915.5838056</v>
      </c>
      <c r="AI184">
        <v>12417915.5838056</v>
      </c>
    </row>
    <row r="185" spans="1:35" customFormat="1" x14ac:dyDescent="0.15">
      <c r="A185" t="s">
        <v>56</v>
      </c>
      <c r="B185" t="s">
        <v>55</v>
      </c>
      <c r="C185" t="s">
        <v>112</v>
      </c>
      <c r="D185">
        <v>1982</v>
      </c>
      <c r="E185">
        <v>0</v>
      </c>
      <c r="F185">
        <v>415880.88852061401</v>
      </c>
      <c r="G185">
        <v>415880.88852061401</v>
      </c>
      <c r="H185">
        <v>415880.88852061401</v>
      </c>
      <c r="I185">
        <v>415880.88852061401</v>
      </c>
      <c r="J185">
        <v>415880.88852061401</v>
      </c>
      <c r="K185">
        <v>415880.88852061401</v>
      </c>
      <c r="L185">
        <v>415880.88852061401</v>
      </c>
      <c r="M185">
        <v>415880.88852061401</v>
      </c>
      <c r="N185">
        <v>415880.88852061401</v>
      </c>
      <c r="O185">
        <v>415880.88852061401</v>
      </c>
      <c r="P185">
        <v>415880.88852061401</v>
      </c>
      <c r="Q185">
        <v>415880.88852061401</v>
      </c>
      <c r="R185">
        <v>415880.88852061401</v>
      </c>
      <c r="S185">
        <v>415880.88852061401</v>
      </c>
      <c r="T185">
        <v>415880.88852061401</v>
      </c>
      <c r="U185">
        <v>415880.88852061401</v>
      </c>
      <c r="V185">
        <v>415880.88852061401</v>
      </c>
      <c r="W185">
        <v>415880.88852061401</v>
      </c>
      <c r="X185">
        <v>415880.88852061401</v>
      </c>
      <c r="Y185">
        <v>415880.88852061401</v>
      </c>
      <c r="Z185">
        <v>415880.88852061401</v>
      </c>
      <c r="AA185">
        <v>415880.88852061401</v>
      </c>
      <c r="AB185">
        <v>415880.88852061401</v>
      </c>
      <c r="AC185">
        <v>415880.88852061401</v>
      </c>
      <c r="AD185">
        <v>415880.88852061401</v>
      </c>
    </row>
    <row r="186" spans="1:35" customFormat="1" x14ac:dyDescent="0.15">
      <c r="A186" t="s">
        <v>56</v>
      </c>
      <c r="B186" t="s">
        <v>55</v>
      </c>
      <c r="C186" t="s">
        <v>69</v>
      </c>
      <c r="D186">
        <v>1989</v>
      </c>
      <c r="E186">
        <v>0</v>
      </c>
      <c r="F186">
        <v>3821748.1067898301</v>
      </c>
      <c r="G186">
        <v>3821748.1067898301</v>
      </c>
      <c r="H186">
        <v>3821748.1067898301</v>
      </c>
      <c r="I186">
        <v>3821748.1067898301</v>
      </c>
      <c r="J186">
        <v>3821748.1067898301</v>
      </c>
      <c r="K186">
        <v>3821748.1067898301</v>
      </c>
      <c r="L186">
        <v>3821748.1067898301</v>
      </c>
      <c r="M186">
        <v>3821748.1067898301</v>
      </c>
      <c r="N186">
        <v>3821748.1067898301</v>
      </c>
      <c r="O186">
        <v>3821748.1067898301</v>
      </c>
      <c r="P186">
        <v>3821748.1067898301</v>
      </c>
      <c r="Q186">
        <v>3821748.1067898301</v>
      </c>
      <c r="R186">
        <v>3821748.1067898301</v>
      </c>
      <c r="S186">
        <v>3821748.1067898301</v>
      </c>
      <c r="T186">
        <v>3821748.1067898301</v>
      </c>
      <c r="U186">
        <v>3821748.1067898301</v>
      </c>
      <c r="V186">
        <v>3821748.1067898301</v>
      </c>
      <c r="W186">
        <v>3821748.1067898301</v>
      </c>
      <c r="X186">
        <v>3821748.1067898301</v>
      </c>
      <c r="Y186">
        <v>3821748.1067898301</v>
      </c>
      <c r="Z186">
        <v>3821748.1067898301</v>
      </c>
      <c r="AA186">
        <v>3821748.1067898301</v>
      </c>
      <c r="AB186">
        <v>3821748.1067898301</v>
      </c>
      <c r="AC186">
        <v>3821748.1067898301</v>
      </c>
      <c r="AD186">
        <v>3821748.1067898301</v>
      </c>
      <c r="AE186">
        <v>3821748.1067898301</v>
      </c>
      <c r="AF186">
        <v>3821748.1067898301</v>
      </c>
      <c r="AG186">
        <v>3821748.1067898301</v>
      </c>
      <c r="AH186">
        <v>3821748.1067898301</v>
      </c>
      <c r="AI186">
        <v>3821748.1067898301</v>
      </c>
    </row>
    <row r="187" spans="1:35" customFormat="1" x14ac:dyDescent="0.15">
      <c r="A187" t="s">
        <v>56</v>
      </c>
      <c r="B187" t="s">
        <v>55</v>
      </c>
      <c r="C187" t="s">
        <v>68</v>
      </c>
      <c r="D187">
        <v>1991</v>
      </c>
      <c r="E187">
        <v>0</v>
      </c>
      <c r="F187">
        <v>3832091.1622432498</v>
      </c>
      <c r="G187">
        <v>3832091.1622432498</v>
      </c>
      <c r="H187">
        <v>3832091.1622432498</v>
      </c>
      <c r="I187">
        <v>3832091.1622432498</v>
      </c>
      <c r="J187">
        <v>3832091.1622432498</v>
      </c>
      <c r="K187">
        <v>3832091.1622432498</v>
      </c>
      <c r="L187">
        <v>3832091.1622432498</v>
      </c>
      <c r="M187">
        <v>3832091.1622432498</v>
      </c>
      <c r="N187">
        <v>3832091.1622432498</v>
      </c>
      <c r="O187">
        <v>3832091.1622432498</v>
      </c>
      <c r="P187">
        <v>3832091.1622432498</v>
      </c>
      <c r="Q187">
        <v>3832091.1622432498</v>
      </c>
      <c r="R187">
        <v>3832091.1622432498</v>
      </c>
      <c r="S187">
        <v>3832091.1622432498</v>
      </c>
      <c r="T187">
        <v>3832091.1622432498</v>
      </c>
      <c r="U187">
        <v>3832091.1622432498</v>
      </c>
      <c r="V187">
        <v>3832091.1622432498</v>
      </c>
      <c r="W187">
        <v>3832091.1622432498</v>
      </c>
      <c r="X187">
        <v>3832091.1622432498</v>
      </c>
      <c r="Y187">
        <v>3832091.1622432498</v>
      </c>
      <c r="Z187">
        <v>3832091.1622432498</v>
      </c>
      <c r="AA187">
        <v>3832091.1622432498</v>
      </c>
      <c r="AB187">
        <v>3832091.1622432498</v>
      </c>
      <c r="AC187">
        <v>3832091.1622432498</v>
      </c>
      <c r="AD187">
        <v>3832091.1622432498</v>
      </c>
      <c r="AE187">
        <v>3832091.1622432498</v>
      </c>
      <c r="AF187">
        <v>3832091.1622432498</v>
      </c>
      <c r="AG187">
        <v>3832091.1622432498</v>
      </c>
      <c r="AH187">
        <v>3832091.1622432498</v>
      </c>
      <c r="AI187">
        <v>3832091.1622432498</v>
      </c>
    </row>
    <row r="188" spans="1:35" customFormat="1" x14ac:dyDescent="0.15">
      <c r="A188" t="s">
        <v>56</v>
      </c>
      <c r="B188" t="s">
        <v>55</v>
      </c>
      <c r="C188" t="s">
        <v>67</v>
      </c>
      <c r="D188">
        <v>1991</v>
      </c>
      <c r="E188">
        <v>0</v>
      </c>
      <c r="F188">
        <v>1192206.1393645599</v>
      </c>
      <c r="G188">
        <v>1192206.1393645599</v>
      </c>
      <c r="H188">
        <v>1192206.1393645599</v>
      </c>
      <c r="I188">
        <v>1192206.1393645599</v>
      </c>
      <c r="J188">
        <v>1192206.1393645599</v>
      </c>
      <c r="K188">
        <v>1192206.1393645599</v>
      </c>
      <c r="L188">
        <v>1192206.1393645599</v>
      </c>
      <c r="M188">
        <v>1192206.1393645599</v>
      </c>
      <c r="N188">
        <v>1192206.1393645599</v>
      </c>
      <c r="O188">
        <v>1192206.1393645599</v>
      </c>
      <c r="P188">
        <v>1192206.1393645599</v>
      </c>
      <c r="Q188">
        <v>1192206.1393645599</v>
      </c>
      <c r="R188">
        <v>1192206.1393645599</v>
      </c>
      <c r="S188">
        <v>1192206.1393645599</v>
      </c>
      <c r="T188">
        <v>1192206.1393645599</v>
      </c>
      <c r="U188">
        <v>1192206.1393645599</v>
      </c>
      <c r="V188">
        <v>1192206.1393645599</v>
      </c>
      <c r="W188">
        <v>1192206.1393645599</v>
      </c>
      <c r="X188">
        <v>1192206.1393645599</v>
      </c>
      <c r="Y188">
        <v>1192206.1393645599</v>
      </c>
      <c r="Z188">
        <v>1192206.1393645599</v>
      </c>
      <c r="AA188">
        <v>1192206.1393645599</v>
      </c>
      <c r="AB188">
        <v>1192206.1393645599</v>
      </c>
      <c r="AC188">
        <v>1192206.1393645599</v>
      </c>
      <c r="AD188">
        <v>1192206.1393645599</v>
      </c>
      <c r="AE188">
        <v>1192206.1393645599</v>
      </c>
      <c r="AF188">
        <v>1192206.1393645599</v>
      </c>
      <c r="AG188">
        <v>1192206.1393645599</v>
      </c>
      <c r="AH188">
        <v>1192206.1393645599</v>
      </c>
      <c r="AI188">
        <v>1192206.1393645599</v>
      </c>
    </row>
    <row r="189" spans="1:35" customFormat="1" x14ac:dyDescent="0.15">
      <c r="A189" t="s">
        <v>56</v>
      </c>
      <c r="B189" t="s">
        <v>55</v>
      </c>
      <c r="C189" t="s">
        <v>66</v>
      </c>
      <c r="D189">
        <v>2044</v>
      </c>
      <c r="E189">
        <v>1</v>
      </c>
      <c r="AD189">
        <v>33965914.9486809</v>
      </c>
      <c r="AE189">
        <v>33965914.9486809</v>
      </c>
      <c r="AF189">
        <v>33965914.9486809</v>
      </c>
      <c r="AG189">
        <v>33965914.9486809</v>
      </c>
      <c r="AH189">
        <v>33965914.9486809</v>
      </c>
      <c r="AI189">
        <v>33965914.9486809</v>
      </c>
    </row>
    <row r="190" spans="1:35" customFormat="1" x14ac:dyDescent="0.15">
      <c r="A190" t="s">
        <v>56</v>
      </c>
      <c r="B190" t="s">
        <v>55</v>
      </c>
      <c r="C190" t="s">
        <v>66</v>
      </c>
      <c r="D190">
        <v>2045</v>
      </c>
      <c r="E190">
        <v>1</v>
      </c>
      <c r="AE190">
        <v>33640405.8578315</v>
      </c>
      <c r="AF190">
        <v>33640405.8578315</v>
      </c>
      <c r="AG190">
        <v>33640405.8578315</v>
      </c>
      <c r="AH190">
        <v>33640405.8578315</v>
      </c>
      <c r="AI190">
        <v>33640405.8578315</v>
      </c>
    </row>
    <row r="191" spans="1:35" customFormat="1" x14ac:dyDescent="0.15">
      <c r="A191" t="s">
        <v>56</v>
      </c>
      <c r="B191" t="s">
        <v>55</v>
      </c>
      <c r="C191" t="s">
        <v>66</v>
      </c>
      <c r="D191">
        <v>2046</v>
      </c>
      <c r="E191">
        <v>1</v>
      </c>
      <c r="AF191">
        <v>33031740.900522701</v>
      </c>
      <c r="AG191">
        <v>33031740.900522701</v>
      </c>
      <c r="AH191">
        <v>33031740.900522701</v>
      </c>
      <c r="AI191">
        <v>33031740.900522701</v>
      </c>
    </row>
    <row r="192" spans="1:35" customFormat="1" x14ac:dyDescent="0.15">
      <c r="A192" t="s">
        <v>56</v>
      </c>
      <c r="B192" t="s">
        <v>55</v>
      </c>
      <c r="C192" t="s">
        <v>66</v>
      </c>
      <c r="D192">
        <v>2047</v>
      </c>
      <c r="E192">
        <v>1</v>
      </c>
      <c r="AG192">
        <v>32673001.1824531</v>
      </c>
      <c r="AH192">
        <v>32673001.1824531</v>
      </c>
      <c r="AI192">
        <v>32673001.1824531</v>
      </c>
    </row>
    <row r="193" spans="1:35" customFormat="1" x14ac:dyDescent="0.15">
      <c r="A193" t="s">
        <v>56</v>
      </c>
      <c r="B193" t="s">
        <v>55</v>
      </c>
      <c r="C193" t="s">
        <v>66</v>
      </c>
      <c r="D193">
        <v>2048</v>
      </c>
      <c r="E193">
        <v>1</v>
      </c>
      <c r="AH193">
        <v>32284678.5211998</v>
      </c>
      <c r="AI193">
        <v>32284678.5211998</v>
      </c>
    </row>
    <row r="194" spans="1:35" customFormat="1" x14ac:dyDescent="0.15">
      <c r="A194" t="s">
        <v>56</v>
      </c>
      <c r="B194" t="s">
        <v>55</v>
      </c>
      <c r="C194" t="s">
        <v>66</v>
      </c>
      <c r="D194">
        <v>2049</v>
      </c>
      <c r="E194">
        <v>1</v>
      </c>
      <c r="AI194">
        <v>31859021.422409199</v>
      </c>
    </row>
    <row r="195" spans="1:35" customFormat="1" x14ac:dyDescent="0.15">
      <c r="A195" t="s">
        <v>56</v>
      </c>
      <c r="B195" t="s">
        <v>55</v>
      </c>
      <c r="C195" t="s">
        <v>65</v>
      </c>
      <c r="D195">
        <v>2011</v>
      </c>
      <c r="E195">
        <v>1</v>
      </c>
      <c r="F195">
        <v>14482929.1191626</v>
      </c>
      <c r="G195">
        <v>14482929.1191626</v>
      </c>
      <c r="H195">
        <v>14482929.1191626</v>
      </c>
      <c r="I195">
        <v>14482929.1191626</v>
      </c>
      <c r="J195">
        <v>14482929.1191626</v>
      </c>
      <c r="K195">
        <v>14482929.1191626</v>
      </c>
      <c r="L195">
        <v>14482929.1191626</v>
      </c>
      <c r="M195">
        <v>14482929.1191626</v>
      </c>
      <c r="N195">
        <v>14482929.1191626</v>
      </c>
      <c r="O195">
        <v>14482929.1191626</v>
      </c>
      <c r="P195">
        <v>14482929.1191626</v>
      </c>
      <c r="Q195">
        <v>14482929.1191626</v>
      </c>
      <c r="R195">
        <v>14482929.1191626</v>
      </c>
      <c r="S195">
        <v>14482929.1191626</v>
      </c>
      <c r="T195">
        <v>14482929.1191626</v>
      </c>
      <c r="U195">
        <v>14482929.1191626</v>
      </c>
      <c r="V195">
        <v>14482929.1191626</v>
      </c>
      <c r="W195">
        <v>14482929.1191626</v>
      </c>
      <c r="X195">
        <v>14482929.1191626</v>
      </c>
      <c r="Y195">
        <v>14482929.1191626</v>
      </c>
      <c r="Z195">
        <v>14482929.1191626</v>
      </c>
    </row>
    <row r="196" spans="1:35" customFormat="1" x14ac:dyDescent="0.15">
      <c r="A196" t="s">
        <v>56</v>
      </c>
      <c r="B196" t="s">
        <v>55</v>
      </c>
      <c r="C196" t="s">
        <v>65</v>
      </c>
      <c r="D196">
        <v>2012</v>
      </c>
      <c r="E196">
        <v>1</v>
      </c>
      <c r="F196">
        <v>25162400.417754501</v>
      </c>
      <c r="G196">
        <v>25162400.417754501</v>
      </c>
      <c r="H196">
        <v>25162400.417754501</v>
      </c>
      <c r="I196">
        <v>25162400.417754501</v>
      </c>
      <c r="J196">
        <v>25162400.417754501</v>
      </c>
      <c r="K196">
        <v>25162400.417754501</v>
      </c>
      <c r="L196">
        <v>25162400.417754501</v>
      </c>
      <c r="M196">
        <v>25162400.417754501</v>
      </c>
      <c r="N196">
        <v>25162400.417754501</v>
      </c>
      <c r="O196">
        <v>25162400.417754501</v>
      </c>
      <c r="P196">
        <v>25162400.417754501</v>
      </c>
      <c r="Q196">
        <v>25162400.417754501</v>
      </c>
      <c r="R196">
        <v>25162400.417754501</v>
      </c>
      <c r="S196">
        <v>25162400.417754501</v>
      </c>
      <c r="T196">
        <v>25162400.417754501</v>
      </c>
      <c r="U196">
        <v>25162400.417754501</v>
      </c>
      <c r="V196">
        <v>25162400.417754501</v>
      </c>
      <c r="W196">
        <v>25162400.417754501</v>
      </c>
      <c r="X196">
        <v>25162400.417754501</v>
      </c>
      <c r="Y196">
        <v>25162400.417754501</v>
      </c>
      <c r="Z196">
        <v>25162400.417754501</v>
      </c>
      <c r="AA196">
        <v>25162400.417754501</v>
      </c>
    </row>
    <row r="197" spans="1:35" customFormat="1" x14ac:dyDescent="0.15">
      <c r="A197" t="s">
        <v>56</v>
      </c>
      <c r="B197" t="s">
        <v>55</v>
      </c>
      <c r="C197" t="s">
        <v>65</v>
      </c>
      <c r="D197">
        <v>2021</v>
      </c>
      <c r="E197">
        <v>1</v>
      </c>
      <c r="G197">
        <v>4083749.4587715301</v>
      </c>
      <c r="H197">
        <v>4083749.4587715301</v>
      </c>
      <c r="I197">
        <v>4083749.4587715301</v>
      </c>
      <c r="J197">
        <v>4083749.4587715301</v>
      </c>
      <c r="K197">
        <v>4083749.4587715301</v>
      </c>
      <c r="L197">
        <v>4083749.4587715301</v>
      </c>
      <c r="M197">
        <v>4083749.4587715301</v>
      </c>
      <c r="N197">
        <v>4083749.4587715301</v>
      </c>
      <c r="O197">
        <v>4083749.4587715301</v>
      </c>
      <c r="P197">
        <v>4083749.4587715301</v>
      </c>
      <c r="Q197">
        <v>4083749.4587715301</v>
      </c>
      <c r="R197">
        <v>4083749.4587715301</v>
      </c>
      <c r="S197">
        <v>4083749.4587715301</v>
      </c>
      <c r="T197">
        <v>4083749.4587715301</v>
      </c>
      <c r="U197">
        <v>4083749.4587715301</v>
      </c>
      <c r="V197">
        <v>4083749.4587715301</v>
      </c>
      <c r="W197">
        <v>4083749.4587715301</v>
      </c>
      <c r="X197">
        <v>4083749.4587715301</v>
      </c>
      <c r="Y197">
        <v>4083749.4587715301</v>
      </c>
      <c r="Z197">
        <v>4083749.4587715301</v>
      </c>
      <c r="AA197">
        <v>4083749.4587715301</v>
      </c>
      <c r="AB197">
        <v>4083749.4587715301</v>
      </c>
      <c r="AC197">
        <v>4083749.4587715301</v>
      </c>
      <c r="AD197">
        <v>4083749.4587715301</v>
      </c>
      <c r="AE197">
        <v>4083749.4587715301</v>
      </c>
      <c r="AF197">
        <v>4083749.4587715301</v>
      </c>
      <c r="AG197">
        <v>4083749.4587715301</v>
      </c>
      <c r="AH197">
        <v>4083749.4587715301</v>
      </c>
      <c r="AI197">
        <v>4083749.4587715301</v>
      </c>
    </row>
    <row r="198" spans="1:35" customFormat="1" x14ac:dyDescent="0.15">
      <c r="A198" t="s">
        <v>56</v>
      </c>
      <c r="B198" t="s">
        <v>55</v>
      </c>
      <c r="C198" t="s">
        <v>65</v>
      </c>
      <c r="D198">
        <v>2026</v>
      </c>
      <c r="E198">
        <v>1</v>
      </c>
      <c r="L198">
        <v>6039581.5230494104</v>
      </c>
      <c r="M198">
        <v>6039581.5230494104</v>
      </c>
      <c r="N198">
        <v>6039581.5230494104</v>
      </c>
      <c r="O198">
        <v>6039581.5230494104</v>
      </c>
      <c r="P198">
        <v>6039581.5230494104</v>
      </c>
      <c r="Q198">
        <v>6039581.5230494104</v>
      </c>
      <c r="R198">
        <v>6039581.5230494104</v>
      </c>
      <c r="S198">
        <v>6039581.5230494104</v>
      </c>
      <c r="T198">
        <v>6039581.5230494104</v>
      </c>
      <c r="U198">
        <v>6039581.5230494104</v>
      </c>
      <c r="V198">
        <v>6039581.5230494104</v>
      </c>
      <c r="W198">
        <v>6039581.5230494104</v>
      </c>
      <c r="X198">
        <v>6039581.5230494104</v>
      </c>
      <c r="Y198">
        <v>6039581.5230494104</v>
      </c>
      <c r="Z198">
        <v>6039581.5230494104</v>
      </c>
      <c r="AA198">
        <v>6039581.5230494104</v>
      </c>
      <c r="AB198">
        <v>6039581.5230494104</v>
      </c>
      <c r="AC198">
        <v>6039581.5230494104</v>
      </c>
      <c r="AD198">
        <v>6039581.5230494104</v>
      </c>
      <c r="AE198">
        <v>6039581.5230494104</v>
      </c>
      <c r="AF198">
        <v>6039581.5230494104</v>
      </c>
      <c r="AG198">
        <v>6039581.5230494104</v>
      </c>
      <c r="AH198">
        <v>6039581.5230494104</v>
      </c>
      <c r="AI198">
        <v>6039581.5230494104</v>
      </c>
    </row>
    <row r="199" spans="1:35" customFormat="1" x14ac:dyDescent="0.15">
      <c r="A199" t="s">
        <v>56</v>
      </c>
      <c r="B199" t="s">
        <v>55</v>
      </c>
      <c r="C199" t="s">
        <v>65</v>
      </c>
      <c r="D199">
        <v>2027</v>
      </c>
      <c r="E199">
        <v>1</v>
      </c>
      <c r="M199">
        <v>5882203.8870205898</v>
      </c>
      <c r="N199">
        <v>5882203.8870205898</v>
      </c>
      <c r="O199">
        <v>5882203.8870205898</v>
      </c>
      <c r="P199">
        <v>5882203.8870205898</v>
      </c>
      <c r="Q199">
        <v>5882203.8870205898</v>
      </c>
      <c r="R199">
        <v>5882203.8870205898</v>
      </c>
      <c r="S199">
        <v>5882203.8870205898</v>
      </c>
      <c r="T199">
        <v>5882203.8870205898</v>
      </c>
      <c r="U199">
        <v>5882203.8870205898</v>
      </c>
      <c r="V199">
        <v>5882203.8870205898</v>
      </c>
      <c r="W199">
        <v>5882203.8870205898</v>
      </c>
      <c r="X199">
        <v>5882203.8870205898</v>
      </c>
      <c r="Y199">
        <v>5882203.8870205898</v>
      </c>
      <c r="Z199">
        <v>5882203.8870205898</v>
      </c>
      <c r="AA199">
        <v>5882203.8870205898</v>
      </c>
      <c r="AB199">
        <v>5882203.8870205898</v>
      </c>
      <c r="AC199">
        <v>5882203.8870205898</v>
      </c>
      <c r="AD199">
        <v>5882203.8870205898</v>
      </c>
      <c r="AE199">
        <v>5882203.8870205898</v>
      </c>
      <c r="AF199">
        <v>5882203.8870205898</v>
      </c>
      <c r="AG199">
        <v>5882203.8870205898</v>
      </c>
      <c r="AH199">
        <v>5882203.8870205898</v>
      </c>
      <c r="AI199">
        <v>5882203.8870205898</v>
      </c>
    </row>
    <row r="200" spans="1:35" customFormat="1" x14ac:dyDescent="0.15">
      <c r="A200" t="s">
        <v>56</v>
      </c>
      <c r="B200" t="s">
        <v>55</v>
      </c>
      <c r="C200" t="s">
        <v>65</v>
      </c>
      <c r="D200">
        <v>2028</v>
      </c>
      <c r="E200">
        <v>1</v>
      </c>
      <c r="N200">
        <v>5723478.2106424104</v>
      </c>
      <c r="O200">
        <v>5723478.2106424104</v>
      </c>
      <c r="P200">
        <v>5723478.2106424104</v>
      </c>
      <c r="Q200">
        <v>5723478.2106424104</v>
      </c>
      <c r="R200">
        <v>5723478.2106424104</v>
      </c>
      <c r="S200">
        <v>5723478.2106424104</v>
      </c>
      <c r="T200">
        <v>5723478.2106424104</v>
      </c>
      <c r="U200">
        <v>5723478.2106424104</v>
      </c>
      <c r="V200">
        <v>5723478.2106424104</v>
      </c>
      <c r="W200">
        <v>5723478.2106424104</v>
      </c>
      <c r="X200">
        <v>5723478.2106424104</v>
      </c>
      <c r="Y200">
        <v>5723478.2106424104</v>
      </c>
      <c r="Z200">
        <v>5723478.2106424104</v>
      </c>
      <c r="AA200">
        <v>5723478.2106424104</v>
      </c>
      <c r="AB200">
        <v>5723478.2106424104</v>
      </c>
      <c r="AC200">
        <v>5723478.2106424104</v>
      </c>
      <c r="AD200">
        <v>5723478.2106424104</v>
      </c>
      <c r="AE200">
        <v>5723478.2106424104</v>
      </c>
      <c r="AF200">
        <v>5723478.2106424104</v>
      </c>
      <c r="AG200">
        <v>5723478.2106424104</v>
      </c>
      <c r="AH200">
        <v>5723478.2106424104</v>
      </c>
      <c r="AI200">
        <v>5723478.2106424104</v>
      </c>
    </row>
    <row r="201" spans="1:35" customFormat="1" x14ac:dyDescent="0.15">
      <c r="A201" t="s">
        <v>56</v>
      </c>
      <c r="B201" t="s">
        <v>55</v>
      </c>
      <c r="C201" t="s">
        <v>65</v>
      </c>
      <c r="D201">
        <v>2029</v>
      </c>
      <c r="E201">
        <v>1</v>
      </c>
      <c r="O201">
        <v>5563404.49391481</v>
      </c>
      <c r="P201">
        <v>5563404.49391481</v>
      </c>
      <c r="Q201">
        <v>5563404.49391481</v>
      </c>
      <c r="R201">
        <v>5563404.49391481</v>
      </c>
      <c r="S201">
        <v>5563404.49391481</v>
      </c>
      <c r="T201">
        <v>5563404.49391481</v>
      </c>
      <c r="U201">
        <v>5563404.49391481</v>
      </c>
      <c r="V201">
        <v>5563404.49391481</v>
      </c>
      <c r="W201">
        <v>5563404.49391481</v>
      </c>
      <c r="X201">
        <v>5563404.49391481</v>
      </c>
      <c r="Y201">
        <v>5563404.49391481</v>
      </c>
      <c r="Z201">
        <v>5563404.49391481</v>
      </c>
      <c r="AA201">
        <v>5563404.49391481</v>
      </c>
      <c r="AB201">
        <v>5563404.49391481</v>
      </c>
      <c r="AC201">
        <v>5563404.49391481</v>
      </c>
      <c r="AD201">
        <v>5563404.49391481</v>
      </c>
      <c r="AE201">
        <v>5563404.49391481</v>
      </c>
      <c r="AF201">
        <v>5563404.49391481</v>
      </c>
      <c r="AG201">
        <v>5563404.49391481</v>
      </c>
      <c r="AH201">
        <v>5563404.49391481</v>
      </c>
      <c r="AI201">
        <v>5563404.49391481</v>
      </c>
    </row>
    <row r="202" spans="1:35" customFormat="1" x14ac:dyDescent="0.15">
      <c r="A202" t="s">
        <v>56</v>
      </c>
      <c r="B202" t="s">
        <v>55</v>
      </c>
      <c r="C202" t="s">
        <v>65</v>
      </c>
      <c r="D202">
        <v>2030</v>
      </c>
      <c r="E202">
        <v>1</v>
      </c>
      <c r="P202">
        <v>5401982.7368378397</v>
      </c>
      <c r="Q202">
        <v>5401982.7368378397</v>
      </c>
      <c r="R202">
        <v>5401982.7368378397</v>
      </c>
      <c r="S202">
        <v>5401982.7368378397</v>
      </c>
      <c r="T202">
        <v>5401982.7368378397</v>
      </c>
      <c r="U202">
        <v>5401982.7368378397</v>
      </c>
      <c r="V202">
        <v>5401982.7368378397</v>
      </c>
      <c r="W202">
        <v>5401982.7368378397</v>
      </c>
      <c r="X202">
        <v>5401982.7368378397</v>
      </c>
      <c r="Y202">
        <v>5401982.7368378397</v>
      </c>
      <c r="Z202">
        <v>5401982.7368378397</v>
      </c>
      <c r="AA202">
        <v>5401982.7368378397</v>
      </c>
      <c r="AB202">
        <v>5401982.7368378397</v>
      </c>
      <c r="AC202">
        <v>5401982.7368378397</v>
      </c>
      <c r="AD202">
        <v>5401982.7368378397</v>
      </c>
      <c r="AE202">
        <v>5401982.7368378397</v>
      </c>
      <c r="AF202">
        <v>5401982.7368378397</v>
      </c>
      <c r="AG202">
        <v>5401982.7368378397</v>
      </c>
      <c r="AH202">
        <v>5401982.7368378397</v>
      </c>
      <c r="AI202">
        <v>5401982.7368378397</v>
      </c>
    </row>
    <row r="203" spans="1:35" customFormat="1" x14ac:dyDescent="0.15">
      <c r="A203" t="s">
        <v>56</v>
      </c>
      <c r="B203" t="s">
        <v>55</v>
      </c>
      <c r="C203" t="s">
        <v>65</v>
      </c>
      <c r="D203">
        <v>2041</v>
      </c>
      <c r="E203">
        <v>1</v>
      </c>
      <c r="AA203">
        <v>3579372.8504570401</v>
      </c>
      <c r="AB203">
        <v>3579372.8504570401</v>
      </c>
      <c r="AC203">
        <v>3579372.8504570401</v>
      </c>
      <c r="AD203">
        <v>3579372.8504570401</v>
      </c>
      <c r="AE203">
        <v>3579372.8504570401</v>
      </c>
      <c r="AF203">
        <v>3579372.8504570401</v>
      </c>
      <c r="AG203">
        <v>3579372.8504570401</v>
      </c>
      <c r="AH203">
        <v>3579372.8504570401</v>
      </c>
      <c r="AI203">
        <v>3579372.8504570401</v>
      </c>
    </row>
    <row r="204" spans="1:35" customFormat="1" x14ac:dyDescent="0.15">
      <c r="A204" t="s">
        <v>56</v>
      </c>
      <c r="B204" t="s">
        <v>55</v>
      </c>
      <c r="C204" t="s">
        <v>65</v>
      </c>
      <c r="D204">
        <v>2042</v>
      </c>
      <c r="E204">
        <v>1</v>
      </c>
      <c r="AB204">
        <v>8147317.7108237902</v>
      </c>
      <c r="AC204">
        <v>8147317.7108237902</v>
      </c>
      <c r="AD204">
        <v>8147317.7108237902</v>
      </c>
      <c r="AE204">
        <v>8147317.7108237902</v>
      </c>
      <c r="AF204">
        <v>8147317.7108237902</v>
      </c>
      <c r="AG204">
        <v>8147317.7108237902</v>
      </c>
      <c r="AH204">
        <v>8147317.7108237902</v>
      </c>
      <c r="AI204">
        <v>8147317.7108237902</v>
      </c>
    </row>
    <row r="205" spans="1:35" customFormat="1" x14ac:dyDescent="0.15">
      <c r="A205" t="s">
        <v>56</v>
      </c>
      <c r="B205" t="s">
        <v>55</v>
      </c>
      <c r="C205" t="s">
        <v>113</v>
      </c>
      <c r="D205">
        <v>1990</v>
      </c>
      <c r="E205">
        <v>0</v>
      </c>
      <c r="F205">
        <v>692512.59699522704</v>
      </c>
      <c r="G205">
        <v>692512.59699522704</v>
      </c>
      <c r="H205">
        <v>692512.59699522704</v>
      </c>
      <c r="I205">
        <v>692512.59699522704</v>
      </c>
      <c r="J205">
        <v>692512.59699522704</v>
      </c>
      <c r="K205">
        <v>692512.59699522704</v>
      </c>
      <c r="L205">
        <v>692512.59699522704</v>
      </c>
      <c r="M205">
        <v>692512.59699522704</v>
      </c>
      <c r="N205">
        <v>692512.59699522704</v>
      </c>
      <c r="O205">
        <v>692512.59699522704</v>
      </c>
      <c r="P205">
        <v>692512.59699522704</v>
      </c>
      <c r="Q205">
        <v>692512.59699522704</v>
      </c>
      <c r="R205">
        <v>692512.59699522704</v>
      </c>
      <c r="S205">
        <v>692512.59699522704</v>
      </c>
      <c r="T205">
        <v>692512.59699522704</v>
      </c>
      <c r="U205">
        <v>692512.59699522704</v>
      </c>
      <c r="V205">
        <v>692512.59699522704</v>
      </c>
      <c r="W205">
        <v>692512.59699522704</v>
      </c>
      <c r="X205">
        <v>692512.59699522704</v>
      </c>
      <c r="Y205">
        <v>692512.59699522704</v>
      </c>
      <c r="Z205">
        <v>692512.59699522704</v>
      </c>
      <c r="AA205">
        <v>692512.59699522704</v>
      </c>
      <c r="AB205">
        <v>692512.59699522704</v>
      </c>
      <c r="AC205">
        <v>692512.59699522704</v>
      </c>
      <c r="AD205">
        <v>692512.59699522704</v>
      </c>
    </row>
    <row r="206" spans="1:35" customFormat="1" x14ac:dyDescent="0.15">
      <c r="A206" t="s">
        <v>56</v>
      </c>
      <c r="B206" t="s">
        <v>54</v>
      </c>
      <c r="C206" t="s">
        <v>72</v>
      </c>
      <c r="D206">
        <v>2021</v>
      </c>
      <c r="E206">
        <v>0</v>
      </c>
      <c r="G206">
        <v>12.5</v>
      </c>
    </row>
    <row r="207" spans="1:35" customFormat="1" x14ac:dyDescent="0.15">
      <c r="A207" t="s">
        <v>56</v>
      </c>
      <c r="B207" t="s">
        <v>54</v>
      </c>
      <c r="C207" t="s">
        <v>72</v>
      </c>
      <c r="D207">
        <v>2022</v>
      </c>
      <c r="E207">
        <v>0</v>
      </c>
      <c r="H207">
        <v>127</v>
      </c>
    </row>
    <row r="208" spans="1:35" customFormat="1" x14ac:dyDescent="0.15">
      <c r="A208" t="s">
        <v>56</v>
      </c>
      <c r="B208" t="s">
        <v>54</v>
      </c>
      <c r="C208" t="s">
        <v>72</v>
      </c>
      <c r="D208">
        <v>2023</v>
      </c>
      <c r="E208">
        <v>0</v>
      </c>
      <c r="I208">
        <v>287</v>
      </c>
    </row>
    <row r="209" spans="1:32" customFormat="1" x14ac:dyDescent="0.15">
      <c r="A209" t="s">
        <v>56</v>
      </c>
      <c r="B209" t="s">
        <v>54</v>
      </c>
      <c r="C209" t="s">
        <v>72</v>
      </c>
      <c r="D209">
        <v>2024</v>
      </c>
      <c r="E209">
        <v>0</v>
      </c>
      <c r="J209">
        <v>172</v>
      </c>
    </row>
    <row r="210" spans="1:32" customFormat="1" x14ac:dyDescent="0.15">
      <c r="A210" t="s">
        <v>56</v>
      </c>
      <c r="B210" t="s">
        <v>54</v>
      </c>
      <c r="C210" t="s">
        <v>72</v>
      </c>
      <c r="D210">
        <v>2036</v>
      </c>
      <c r="E210">
        <v>0</v>
      </c>
      <c r="V210">
        <v>18.992883914771699</v>
      </c>
    </row>
    <row r="211" spans="1:32" customFormat="1" x14ac:dyDescent="0.15">
      <c r="A211" t="s">
        <v>56</v>
      </c>
      <c r="B211" t="s">
        <v>54</v>
      </c>
      <c r="C211" t="s">
        <v>72</v>
      </c>
      <c r="D211">
        <v>2037</v>
      </c>
      <c r="E211">
        <v>0</v>
      </c>
      <c r="W211">
        <v>133.492883914771</v>
      </c>
    </row>
    <row r="212" spans="1:32" customFormat="1" x14ac:dyDescent="0.15">
      <c r="A212" t="s">
        <v>56</v>
      </c>
      <c r="B212" t="s">
        <v>54</v>
      </c>
      <c r="C212" t="s">
        <v>72</v>
      </c>
      <c r="D212">
        <v>2038</v>
      </c>
      <c r="E212">
        <v>0</v>
      </c>
      <c r="X212">
        <v>293.49288391477103</v>
      </c>
    </row>
    <row r="213" spans="1:32" customFormat="1" x14ac:dyDescent="0.15">
      <c r="A213" t="s">
        <v>56</v>
      </c>
      <c r="B213" t="s">
        <v>54</v>
      </c>
      <c r="C213" t="s">
        <v>72</v>
      </c>
      <c r="D213">
        <v>2039</v>
      </c>
      <c r="E213">
        <v>0</v>
      </c>
      <c r="Y213">
        <v>178.492883914771</v>
      </c>
    </row>
    <row r="214" spans="1:32" customFormat="1" x14ac:dyDescent="0.15">
      <c r="A214" t="s">
        <v>56</v>
      </c>
      <c r="B214" t="s">
        <v>54</v>
      </c>
      <c r="C214" t="s">
        <v>72</v>
      </c>
      <c r="D214">
        <v>2040</v>
      </c>
      <c r="E214">
        <v>0</v>
      </c>
      <c r="Z214">
        <v>6.4928839147717001</v>
      </c>
    </row>
    <row r="215" spans="1:32" customFormat="1" x14ac:dyDescent="0.15">
      <c r="A215" t="s">
        <v>56</v>
      </c>
      <c r="B215" t="s">
        <v>54</v>
      </c>
      <c r="C215" t="s">
        <v>72</v>
      </c>
      <c r="D215">
        <v>2041</v>
      </c>
      <c r="E215">
        <v>0</v>
      </c>
      <c r="AA215">
        <v>51.039305910878902</v>
      </c>
    </row>
    <row r="216" spans="1:32" customFormat="1" x14ac:dyDescent="0.15">
      <c r="A216" t="s">
        <v>56</v>
      </c>
      <c r="B216" t="s">
        <v>54</v>
      </c>
      <c r="C216" t="s">
        <v>72</v>
      </c>
      <c r="D216">
        <v>2042</v>
      </c>
      <c r="E216">
        <v>0</v>
      </c>
      <c r="AB216">
        <v>51.039305910878802</v>
      </c>
    </row>
    <row r="217" spans="1:32" customFormat="1" x14ac:dyDescent="0.15">
      <c r="A217" t="s">
        <v>56</v>
      </c>
      <c r="B217" t="s">
        <v>54</v>
      </c>
      <c r="C217" t="s">
        <v>72</v>
      </c>
      <c r="D217">
        <v>2043</v>
      </c>
      <c r="E217">
        <v>0</v>
      </c>
      <c r="AC217">
        <v>51.039305910878902</v>
      </c>
    </row>
    <row r="218" spans="1:32" customFormat="1" x14ac:dyDescent="0.15">
      <c r="A218" t="s">
        <v>56</v>
      </c>
      <c r="B218" t="s">
        <v>54</v>
      </c>
      <c r="C218" t="s">
        <v>72</v>
      </c>
      <c r="D218">
        <v>2044</v>
      </c>
      <c r="E218">
        <v>0</v>
      </c>
      <c r="AD218">
        <v>51.039305910878902</v>
      </c>
    </row>
    <row r="219" spans="1:32" customFormat="1" x14ac:dyDescent="0.15">
      <c r="A219" t="s">
        <v>56</v>
      </c>
      <c r="B219" t="s">
        <v>54</v>
      </c>
      <c r="C219" t="s">
        <v>72</v>
      </c>
      <c r="D219">
        <v>2045</v>
      </c>
      <c r="E219">
        <v>0</v>
      </c>
      <c r="AE219">
        <v>51.039305910878802</v>
      </c>
    </row>
    <row r="220" spans="1:32" customFormat="1" x14ac:dyDescent="0.15">
      <c r="A220" t="s">
        <v>56</v>
      </c>
      <c r="B220" t="s">
        <v>54</v>
      </c>
      <c r="C220" t="s">
        <v>72</v>
      </c>
      <c r="D220">
        <v>2046</v>
      </c>
      <c r="E220">
        <v>0</v>
      </c>
      <c r="AF220">
        <v>6.8193385426255801</v>
      </c>
    </row>
    <row r="221" spans="1:32" customFormat="1" x14ac:dyDescent="0.15">
      <c r="A221" t="s">
        <v>56</v>
      </c>
      <c r="B221" t="s">
        <v>54</v>
      </c>
      <c r="C221" t="s">
        <v>71</v>
      </c>
      <c r="D221">
        <v>2020</v>
      </c>
      <c r="E221">
        <v>1</v>
      </c>
      <c r="F221">
        <v>134.6</v>
      </c>
    </row>
    <row r="222" spans="1:32" customFormat="1" x14ac:dyDescent="0.15">
      <c r="A222" t="s">
        <v>56</v>
      </c>
      <c r="B222" t="s">
        <v>54</v>
      </c>
      <c r="C222" t="s">
        <v>71</v>
      </c>
      <c r="D222">
        <v>2021</v>
      </c>
      <c r="E222">
        <v>1</v>
      </c>
      <c r="G222">
        <v>21</v>
      </c>
    </row>
    <row r="223" spans="1:32" customFormat="1" x14ac:dyDescent="0.15">
      <c r="A223" t="s">
        <v>56</v>
      </c>
      <c r="B223" t="s">
        <v>54</v>
      </c>
      <c r="C223" t="s">
        <v>71</v>
      </c>
      <c r="D223">
        <v>2022</v>
      </c>
      <c r="E223">
        <v>1</v>
      </c>
      <c r="H223">
        <v>127</v>
      </c>
    </row>
    <row r="224" spans="1:32" customFormat="1" x14ac:dyDescent="0.15">
      <c r="A224" t="s">
        <v>56</v>
      </c>
      <c r="B224" t="s">
        <v>54</v>
      </c>
      <c r="C224" t="s">
        <v>71</v>
      </c>
      <c r="D224">
        <v>2023</v>
      </c>
      <c r="E224">
        <v>1</v>
      </c>
      <c r="I224">
        <v>117</v>
      </c>
    </row>
    <row r="225" spans="1:25" customFormat="1" x14ac:dyDescent="0.15">
      <c r="A225" t="s">
        <v>56</v>
      </c>
      <c r="B225" t="s">
        <v>54</v>
      </c>
      <c r="C225" t="s">
        <v>71</v>
      </c>
      <c r="D225">
        <v>2024</v>
      </c>
      <c r="E225">
        <v>1</v>
      </c>
      <c r="J225">
        <v>177</v>
      </c>
    </row>
    <row r="226" spans="1:25" customFormat="1" x14ac:dyDescent="0.15">
      <c r="A226" t="s">
        <v>56</v>
      </c>
      <c r="B226" t="s">
        <v>54</v>
      </c>
      <c r="C226" t="s">
        <v>71</v>
      </c>
      <c r="D226">
        <v>2025</v>
      </c>
      <c r="E226">
        <v>1</v>
      </c>
      <c r="K226">
        <v>149.99999999999901</v>
      </c>
    </row>
    <row r="227" spans="1:25" customFormat="1" x14ac:dyDescent="0.15">
      <c r="A227" t="s">
        <v>56</v>
      </c>
      <c r="B227" t="s">
        <v>54</v>
      </c>
      <c r="C227" t="s">
        <v>71</v>
      </c>
      <c r="D227">
        <v>2026</v>
      </c>
      <c r="E227">
        <v>1</v>
      </c>
      <c r="L227">
        <v>229.009172389583</v>
      </c>
    </row>
    <row r="228" spans="1:25" customFormat="1" x14ac:dyDescent="0.15">
      <c r="A228" t="s">
        <v>56</v>
      </c>
      <c r="B228" t="s">
        <v>54</v>
      </c>
      <c r="C228" t="s">
        <v>71</v>
      </c>
      <c r="D228">
        <v>2027</v>
      </c>
      <c r="E228">
        <v>1</v>
      </c>
      <c r="M228">
        <v>229.009172389583</v>
      </c>
    </row>
    <row r="229" spans="1:25" customFormat="1" x14ac:dyDescent="0.15">
      <c r="A229" t="s">
        <v>56</v>
      </c>
      <c r="B229" t="s">
        <v>54</v>
      </c>
      <c r="C229" t="s">
        <v>71</v>
      </c>
      <c r="D229">
        <v>2028</v>
      </c>
      <c r="E229">
        <v>1</v>
      </c>
      <c r="N229">
        <v>229.009172389583</v>
      </c>
    </row>
    <row r="230" spans="1:25" customFormat="1" x14ac:dyDescent="0.15">
      <c r="A230" t="s">
        <v>56</v>
      </c>
      <c r="B230" t="s">
        <v>54</v>
      </c>
      <c r="C230" t="s">
        <v>71</v>
      </c>
      <c r="D230">
        <v>2029</v>
      </c>
      <c r="E230">
        <v>1</v>
      </c>
      <c r="O230">
        <v>229.009172389583</v>
      </c>
    </row>
    <row r="231" spans="1:25" customFormat="1" x14ac:dyDescent="0.15">
      <c r="A231" t="s">
        <v>56</v>
      </c>
      <c r="B231" t="s">
        <v>54</v>
      </c>
      <c r="C231" t="s">
        <v>71</v>
      </c>
      <c r="D231">
        <v>2030</v>
      </c>
      <c r="E231">
        <v>1</v>
      </c>
      <c r="P231">
        <v>229.009172389583</v>
      </c>
    </row>
    <row r="232" spans="1:25" customFormat="1" x14ac:dyDescent="0.15">
      <c r="A232" t="s">
        <v>56</v>
      </c>
      <c r="B232" t="s">
        <v>54</v>
      </c>
      <c r="C232" t="s">
        <v>71</v>
      </c>
      <c r="D232">
        <v>2031</v>
      </c>
      <c r="E232">
        <v>1</v>
      </c>
      <c r="Q232">
        <v>23.1236362254574</v>
      </c>
    </row>
    <row r="233" spans="1:25" customFormat="1" x14ac:dyDescent="0.15">
      <c r="A233" t="s">
        <v>56</v>
      </c>
      <c r="B233" t="s">
        <v>54</v>
      </c>
      <c r="C233" t="s">
        <v>71</v>
      </c>
      <c r="D233">
        <v>2032</v>
      </c>
      <c r="E233">
        <v>1</v>
      </c>
      <c r="R233">
        <v>23.1236362254573</v>
      </c>
    </row>
    <row r="234" spans="1:25" customFormat="1" x14ac:dyDescent="0.15">
      <c r="A234" t="s">
        <v>56</v>
      </c>
      <c r="B234" t="s">
        <v>54</v>
      </c>
      <c r="C234" t="s">
        <v>71</v>
      </c>
      <c r="D234">
        <v>2033</v>
      </c>
      <c r="E234">
        <v>1</v>
      </c>
      <c r="S234">
        <v>23.123636225457101</v>
      </c>
    </row>
    <row r="235" spans="1:25" customFormat="1" x14ac:dyDescent="0.15">
      <c r="A235" t="s">
        <v>56</v>
      </c>
      <c r="B235" t="s">
        <v>54</v>
      </c>
      <c r="C235" t="s">
        <v>71</v>
      </c>
      <c r="D235">
        <v>2034</v>
      </c>
      <c r="E235">
        <v>1</v>
      </c>
      <c r="T235">
        <v>23.1236362254574</v>
      </c>
    </row>
    <row r="236" spans="1:25" customFormat="1" x14ac:dyDescent="0.15">
      <c r="A236" t="s">
        <v>56</v>
      </c>
      <c r="B236" t="s">
        <v>54</v>
      </c>
      <c r="C236" t="s">
        <v>71</v>
      </c>
      <c r="D236">
        <v>2035</v>
      </c>
      <c r="E236">
        <v>1</v>
      </c>
      <c r="U236">
        <v>23.1236362254574</v>
      </c>
    </row>
    <row r="237" spans="1:25" customFormat="1" x14ac:dyDescent="0.15">
      <c r="A237" t="s">
        <v>56</v>
      </c>
      <c r="B237" t="s">
        <v>54</v>
      </c>
      <c r="C237" t="s">
        <v>71</v>
      </c>
      <c r="D237">
        <v>2036</v>
      </c>
      <c r="E237">
        <v>1</v>
      </c>
      <c r="V237">
        <v>31.4546299233327</v>
      </c>
    </row>
    <row r="238" spans="1:25" customFormat="1" x14ac:dyDescent="0.15">
      <c r="A238" t="s">
        <v>56</v>
      </c>
      <c r="B238" t="s">
        <v>54</v>
      </c>
      <c r="C238" t="s">
        <v>71</v>
      </c>
      <c r="D238">
        <v>2037</v>
      </c>
      <c r="E238">
        <v>1</v>
      </c>
      <c r="W238">
        <v>31.454629923332501</v>
      </c>
    </row>
    <row r="239" spans="1:25" customFormat="1" x14ac:dyDescent="0.15">
      <c r="A239" t="s">
        <v>56</v>
      </c>
      <c r="B239" t="s">
        <v>54</v>
      </c>
      <c r="C239" t="s">
        <v>71</v>
      </c>
      <c r="D239">
        <v>2038</v>
      </c>
      <c r="E239">
        <v>1</v>
      </c>
      <c r="X239">
        <v>31.454629923332998</v>
      </c>
    </row>
    <row r="240" spans="1:25" customFormat="1" x14ac:dyDescent="0.15">
      <c r="A240" t="s">
        <v>56</v>
      </c>
      <c r="B240" t="s">
        <v>54</v>
      </c>
      <c r="C240" t="s">
        <v>71</v>
      </c>
      <c r="D240">
        <v>2039</v>
      </c>
      <c r="E240">
        <v>1</v>
      </c>
      <c r="Y240">
        <v>31.454629923332899</v>
      </c>
    </row>
    <row r="241" spans="1:35" customFormat="1" x14ac:dyDescent="0.15">
      <c r="A241" t="s">
        <v>56</v>
      </c>
      <c r="B241" t="s">
        <v>54</v>
      </c>
      <c r="C241" t="s">
        <v>71</v>
      </c>
      <c r="D241">
        <v>2040</v>
      </c>
      <c r="E241">
        <v>1</v>
      </c>
      <c r="Z241">
        <v>31.454629923332401</v>
      </c>
    </row>
    <row r="242" spans="1:35" customFormat="1" x14ac:dyDescent="0.15">
      <c r="A242" t="s">
        <v>56</v>
      </c>
      <c r="B242" t="s">
        <v>54</v>
      </c>
      <c r="C242" t="s">
        <v>71</v>
      </c>
      <c r="D242">
        <v>2041</v>
      </c>
      <c r="E242">
        <v>1</v>
      </c>
      <c r="AA242">
        <v>249.22383138935999</v>
      </c>
    </row>
    <row r="243" spans="1:35" customFormat="1" x14ac:dyDescent="0.15">
      <c r="A243" t="s">
        <v>56</v>
      </c>
      <c r="B243" t="s">
        <v>54</v>
      </c>
      <c r="C243" t="s">
        <v>71</v>
      </c>
      <c r="D243">
        <v>2042</v>
      </c>
      <c r="E243">
        <v>1</v>
      </c>
      <c r="AB243">
        <v>256.22383138935999</v>
      </c>
    </row>
    <row r="244" spans="1:35" customFormat="1" x14ac:dyDescent="0.15">
      <c r="A244" t="s">
        <v>56</v>
      </c>
      <c r="B244" t="s">
        <v>54</v>
      </c>
      <c r="C244" t="s">
        <v>71</v>
      </c>
      <c r="D244">
        <v>2043</v>
      </c>
      <c r="E244">
        <v>1</v>
      </c>
      <c r="AC244">
        <v>249.22383138935999</v>
      </c>
    </row>
    <row r="245" spans="1:35" customFormat="1" x14ac:dyDescent="0.15">
      <c r="A245" t="s">
        <v>56</v>
      </c>
      <c r="B245" t="s">
        <v>54</v>
      </c>
      <c r="C245" t="s">
        <v>71</v>
      </c>
      <c r="D245">
        <v>2044</v>
      </c>
      <c r="E245">
        <v>1</v>
      </c>
      <c r="AD245">
        <v>254.22383138935999</v>
      </c>
    </row>
    <row r="246" spans="1:35" customFormat="1" x14ac:dyDescent="0.15">
      <c r="A246" t="s">
        <v>56</v>
      </c>
      <c r="B246" t="s">
        <v>54</v>
      </c>
      <c r="C246" t="s">
        <v>71</v>
      </c>
      <c r="D246">
        <v>2045</v>
      </c>
      <c r="E246">
        <v>1</v>
      </c>
      <c r="AE246">
        <v>249.22383138935999</v>
      </c>
    </row>
    <row r="247" spans="1:35" customFormat="1" x14ac:dyDescent="0.15">
      <c r="A247" t="s">
        <v>56</v>
      </c>
      <c r="B247" t="s">
        <v>54</v>
      </c>
      <c r="C247" t="s">
        <v>71</v>
      </c>
      <c r="D247">
        <v>2046</v>
      </c>
      <c r="E247">
        <v>1</v>
      </c>
      <c r="AF247">
        <v>6.5</v>
      </c>
    </row>
    <row r="248" spans="1:35" customFormat="1" x14ac:dyDescent="0.15">
      <c r="A248" t="s">
        <v>56</v>
      </c>
      <c r="B248" t="s">
        <v>54</v>
      </c>
      <c r="C248" t="s">
        <v>71</v>
      </c>
      <c r="D248">
        <v>2047</v>
      </c>
      <c r="E248">
        <v>1</v>
      </c>
      <c r="AG248">
        <v>32.6000000000003</v>
      </c>
    </row>
    <row r="249" spans="1:35" customFormat="1" x14ac:dyDescent="0.15">
      <c r="A249" t="s">
        <v>56</v>
      </c>
      <c r="B249" t="s">
        <v>54</v>
      </c>
      <c r="C249" t="s">
        <v>66</v>
      </c>
      <c r="D249">
        <v>2044</v>
      </c>
      <c r="E249">
        <v>1</v>
      </c>
      <c r="AD249">
        <v>139.45195041677499</v>
      </c>
    </row>
    <row r="250" spans="1:35" customFormat="1" x14ac:dyDescent="0.15">
      <c r="A250" t="s">
        <v>56</v>
      </c>
      <c r="B250" t="s">
        <v>54</v>
      </c>
      <c r="C250" t="s">
        <v>66</v>
      </c>
      <c r="D250">
        <v>2045</v>
      </c>
      <c r="E250">
        <v>1</v>
      </c>
      <c r="AE250">
        <v>139.45195041677499</v>
      </c>
    </row>
    <row r="251" spans="1:35" customFormat="1" x14ac:dyDescent="0.15">
      <c r="A251" t="s">
        <v>56</v>
      </c>
      <c r="B251" t="s">
        <v>54</v>
      </c>
      <c r="C251" t="s">
        <v>66</v>
      </c>
      <c r="D251">
        <v>2046</v>
      </c>
      <c r="E251">
        <v>1</v>
      </c>
      <c r="AF251">
        <v>138.32546956330501</v>
      </c>
    </row>
    <row r="252" spans="1:35" customFormat="1" x14ac:dyDescent="0.15">
      <c r="A252" t="s">
        <v>56</v>
      </c>
      <c r="B252" t="s">
        <v>54</v>
      </c>
      <c r="C252" t="s">
        <v>66</v>
      </c>
      <c r="D252">
        <v>2047</v>
      </c>
      <c r="E252">
        <v>1</v>
      </c>
      <c r="AG252">
        <v>138.32546956330501</v>
      </c>
    </row>
    <row r="253" spans="1:35" customFormat="1" x14ac:dyDescent="0.15">
      <c r="A253" t="s">
        <v>56</v>
      </c>
      <c r="B253" t="s">
        <v>54</v>
      </c>
      <c r="C253" t="s">
        <v>66</v>
      </c>
      <c r="D253">
        <v>2048</v>
      </c>
      <c r="E253">
        <v>1</v>
      </c>
      <c r="AH253">
        <v>138.32546956330501</v>
      </c>
    </row>
    <row r="254" spans="1:35" customFormat="1" x14ac:dyDescent="0.15">
      <c r="A254" t="s">
        <v>56</v>
      </c>
      <c r="B254" t="s">
        <v>54</v>
      </c>
      <c r="C254" t="s">
        <v>66</v>
      </c>
      <c r="D254">
        <v>2049</v>
      </c>
      <c r="E254">
        <v>1</v>
      </c>
      <c r="AI254">
        <v>138.325469563306</v>
      </c>
    </row>
    <row r="255" spans="1:35" customFormat="1" x14ac:dyDescent="0.15">
      <c r="A255" t="s">
        <v>56</v>
      </c>
      <c r="B255" t="s">
        <v>54</v>
      </c>
      <c r="C255" t="s">
        <v>65</v>
      </c>
      <c r="D255">
        <v>2021</v>
      </c>
      <c r="E255">
        <v>1</v>
      </c>
      <c r="G255">
        <v>24</v>
      </c>
    </row>
    <row r="256" spans="1:35" customFormat="1" x14ac:dyDescent="0.15">
      <c r="A256" t="s">
        <v>56</v>
      </c>
      <c r="B256" t="s">
        <v>54</v>
      </c>
      <c r="C256" t="s">
        <v>65</v>
      </c>
      <c r="D256">
        <v>2026</v>
      </c>
      <c r="E256">
        <v>1</v>
      </c>
      <c r="L256">
        <v>40</v>
      </c>
    </row>
    <row r="257" spans="1:35" customFormat="1" x14ac:dyDescent="0.15">
      <c r="A257" t="s">
        <v>56</v>
      </c>
      <c r="B257" t="s">
        <v>54</v>
      </c>
      <c r="C257" t="s">
        <v>65</v>
      </c>
      <c r="D257">
        <v>2027</v>
      </c>
      <c r="E257">
        <v>1</v>
      </c>
      <c r="M257">
        <v>40</v>
      </c>
    </row>
    <row r="258" spans="1:35" customFormat="1" x14ac:dyDescent="0.15">
      <c r="A258" t="s">
        <v>56</v>
      </c>
      <c r="B258" t="s">
        <v>54</v>
      </c>
      <c r="C258" t="s">
        <v>65</v>
      </c>
      <c r="D258">
        <v>2028</v>
      </c>
      <c r="E258">
        <v>1</v>
      </c>
      <c r="N258">
        <v>40</v>
      </c>
    </row>
    <row r="259" spans="1:35" customFormat="1" x14ac:dyDescent="0.15">
      <c r="A259" t="s">
        <v>56</v>
      </c>
      <c r="B259" t="s">
        <v>54</v>
      </c>
      <c r="C259" t="s">
        <v>65</v>
      </c>
      <c r="D259">
        <v>2029</v>
      </c>
      <c r="E259">
        <v>1</v>
      </c>
      <c r="O259">
        <v>40</v>
      </c>
    </row>
    <row r="260" spans="1:35" customFormat="1" x14ac:dyDescent="0.15">
      <c r="A260" t="s">
        <v>56</v>
      </c>
      <c r="B260" t="s">
        <v>54</v>
      </c>
      <c r="C260" t="s">
        <v>65</v>
      </c>
      <c r="D260">
        <v>2030</v>
      </c>
      <c r="E260">
        <v>1</v>
      </c>
      <c r="P260">
        <v>40</v>
      </c>
    </row>
    <row r="261" spans="1:35" customFormat="1" x14ac:dyDescent="0.15">
      <c r="A261" t="s">
        <v>56</v>
      </c>
      <c r="B261" t="s">
        <v>54</v>
      </c>
      <c r="C261" t="s">
        <v>65</v>
      </c>
      <c r="D261">
        <v>2041</v>
      </c>
      <c r="E261">
        <v>1</v>
      </c>
      <c r="AA261">
        <v>30</v>
      </c>
    </row>
    <row r="262" spans="1:35" customFormat="1" x14ac:dyDescent="0.15">
      <c r="A262" t="s">
        <v>56</v>
      </c>
      <c r="B262" t="s">
        <v>54</v>
      </c>
      <c r="C262" t="s">
        <v>65</v>
      </c>
      <c r="D262">
        <v>2042</v>
      </c>
      <c r="E262">
        <v>1</v>
      </c>
      <c r="AB262">
        <v>69</v>
      </c>
    </row>
    <row r="263" spans="1:35" customFormat="1" x14ac:dyDescent="0.15">
      <c r="A263" t="s">
        <v>56</v>
      </c>
      <c r="B263" t="s">
        <v>53</v>
      </c>
      <c r="C263" t="s">
        <v>73</v>
      </c>
      <c r="D263">
        <v>1993</v>
      </c>
      <c r="E263">
        <v>0</v>
      </c>
      <c r="F263">
        <v>180</v>
      </c>
      <c r="G263">
        <v>180</v>
      </c>
      <c r="H263">
        <v>180</v>
      </c>
    </row>
    <row r="264" spans="1:35" customFormat="1" x14ac:dyDescent="0.15">
      <c r="A264" t="s">
        <v>56</v>
      </c>
      <c r="B264" t="s">
        <v>53</v>
      </c>
      <c r="C264" t="s">
        <v>72</v>
      </c>
      <c r="D264">
        <v>2021</v>
      </c>
      <c r="E264">
        <v>0</v>
      </c>
      <c r="G264">
        <v>12.5</v>
      </c>
      <c r="H264">
        <v>12.5</v>
      </c>
      <c r="I264">
        <v>12.5</v>
      </c>
      <c r="J264">
        <v>12.5</v>
      </c>
      <c r="K264">
        <v>12.5</v>
      </c>
      <c r="L264">
        <v>12.5</v>
      </c>
      <c r="M264">
        <v>12.5</v>
      </c>
      <c r="N264">
        <v>12.5</v>
      </c>
      <c r="O264">
        <v>12.5</v>
      </c>
      <c r="P264">
        <v>12.5</v>
      </c>
      <c r="Q264">
        <v>12.5</v>
      </c>
      <c r="R264">
        <v>12.5</v>
      </c>
      <c r="S264">
        <v>12.5</v>
      </c>
      <c r="T264">
        <v>12.5</v>
      </c>
      <c r="U264">
        <v>12.5</v>
      </c>
    </row>
    <row r="265" spans="1:35" customFormat="1" x14ac:dyDescent="0.15">
      <c r="A265" t="s">
        <v>56</v>
      </c>
      <c r="B265" t="s">
        <v>53</v>
      </c>
      <c r="C265" t="s">
        <v>72</v>
      </c>
      <c r="D265">
        <v>2022</v>
      </c>
      <c r="E265">
        <v>0</v>
      </c>
      <c r="H265">
        <v>127</v>
      </c>
      <c r="I265">
        <v>127</v>
      </c>
      <c r="J265">
        <v>127</v>
      </c>
      <c r="K265">
        <v>127</v>
      </c>
      <c r="L265">
        <v>127</v>
      </c>
      <c r="M265">
        <v>127</v>
      </c>
      <c r="N265">
        <v>127</v>
      </c>
      <c r="O265">
        <v>127</v>
      </c>
      <c r="P265">
        <v>127</v>
      </c>
      <c r="Q265">
        <v>127</v>
      </c>
      <c r="R265">
        <v>127</v>
      </c>
      <c r="S265">
        <v>127</v>
      </c>
      <c r="T265">
        <v>127</v>
      </c>
      <c r="U265">
        <v>127</v>
      </c>
      <c r="V265">
        <v>127</v>
      </c>
    </row>
    <row r="266" spans="1:35" customFormat="1" x14ac:dyDescent="0.15">
      <c r="A266" t="s">
        <v>56</v>
      </c>
      <c r="B266" t="s">
        <v>53</v>
      </c>
      <c r="C266" t="s">
        <v>72</v>
      </c>
      <c r="D266">
        <v>2023</v>
      </c>
      <c r="E266">
        <v>0</v>
      </c>
      <c r="I266">
        <v>287</v>
      </c>
      <c r="J266">
        <v>287</v>
      </c>
      <c r="K266">
        <v>287</v>
      </c>
      <c r="L266">
        <v>287</v>
      </c>
      <c r="M266">
        <v>287</v>
      </c>
      <c r="N266">
        <v>287</v>
      </c>
      <c r="O266">
        <v>287</v>
      </c>
      <c r="P266">
        <v>287</v>
      </c>
      <c r="Q266">
        <v>287</v>
      </c>
      <c r="R266">
        <v>287</v>
      </c>
      <c r="S266">
        <v>287</v>
      </c>
      <c r="T266">
        <v>287</v>
      </c>
      <c r="U266">
        <v>287</v>
      </c>
      <c r="V266">
        <v>287</v>
      </c>
      <c r="W266">
        <v>287</v>
      </c>
    </row>
    <row r="267" spans="1:35" customFormat="1" x14ac:dyDescent="0.15">
      <c r="A267" t="s">
        <v>56</v>
      </c>
      <c r="B267" t="s">
        <v>53</v>
      </c>
      <c r="C267" t="s">
        <v>72</v>
      </c>
      <c r="D267">
        <v>2024</v>
      </c>
      <c r="E267">
        <v>0</v>
      </c>
      <c r="J267">
        <v>172</v>
      </c>
      <c r="K267">
        <v>172</v>
      </c>
      <c r="L267">
        <v>172</v>
      </c>
      <c r="M267">
        <v>172</v>
      </c>
      <c r="N267">
        <v>172</v>
      </c>
      <c r="O267">
        <v>172</v>
      </c>
      <c r="P267">
        <v>172</v>
      </c>
      <c r="Q267">
        <v>172</v>
      </c>
      <c r="R267">
        <v>172</v>
      </c>
      <c r="S267">
        <v>172</v>
      </c>
      <c r="T267">
        <v>172</v>
      </c>
      <c r="U267">
        <v>172</v>
      </c>
      <c r="V267">
        <v>172</v>
      </c>
      <c r="W267">
        <v>172</v>
      </c>
      <c r="X267">
        <v>172</v>
      </c>
    </row>
    <row r="268" spans="1:35" customFormat="1" x14ac:dyDescent="0.15">
      <c r="A268" t="s">
        <v>56</v>
      </c>
      <c r="B268" t="s">
        <v>53</v>
      </c>
      <c r="C268" t="s">
        <v>72</v>
      </c>
      <c r="D268">
        <v>2036</v>
      </c>
      <c r="E268">
        <v>0</v>
      </c>
      <c r="V268">
        <v>18.992883914771699</v>
      </c>
      <c r="W268">
        <v>18.992883914771699</v>
      </c>
      <c r="X268">
        <v>18.992883914771699</v>
      </c>
      <c r="Y268">
        <v>18.992883914771699</v>
      </c>
      <c r="Z268">
        <v>18.992883914771699</v>
      </c>
      <c r="AA268">
        <v>18.992883914771699</v>
      </c>
      <c r="AB268">
        <v>18.992883914771699</v>
      </c>
      <c r="AC268">
        <v>18.992883914771699</v>
      </c>
      <c r="AD268">
        <v>18.992883914771699</v>
      </c>
      <c r="AE268">
        <v>18.992883914771699</v>
      </c>
      <c r="AF268">
        <v>18.992883914771699</v>
      </c>
      <c r="AG268">
        <v>18.992883914771699</v>
      </c>
      <c r="AH268">
        <v>18.992883914771699</v>
      </c>
      <c r="AI268">
        <v>18.992883914771699</v>
      </c>
    </row>
    <row r="269" spans="1:35" customFormat="1" x14ac:dyDescent="0.15">
      <c r="A269" t="s">
        <v>56</v>
      </c>
      <c r="B269" t="s">
        <v>53</v>
      </c>
      <c r="C269" t="s">
        <v>72</v>
      </c>
      <c r="D269">
        <v>2037</v>
      </c>
      <c r="E269">
        <v>0</v>
      </c>
      <c r="W269">
        <v>133.492883914771</v>
      </c>
      <c r="X269">
        <v>133.492883914771</v>
      </c>
      <c r="Y269">
        <v>133.492883914771</v>
      </c>
      <c r="Z269">
        <v>133.492883914771</v>
      </c>
      <c r="AA269">
        <v>133.492883914771</v>
      </c>
      <c r="AB269">
        <v>133.492883914771</v>
      </c>
      <c r="AC269">
        <v>133.492883914771</v>
      </c>
      <c r="AD269">
        <v>133.492883914771</v>
      </c>
      <c r="AE269">
        <v>133.492883914771</v>
      </c>
      <c r="AF269">
        <v>133.492883914771</v>
      </c>
      <c r="AG269">
        <v>133.492883914771</v>
      </c>
      <c r="AH269">
        <v>133.492883914771</v>
      </c>
      <c r="AI269">
        <v>133.492883914771</v>
      </c>
    </row>
    <row r="270" spans="1:35" customFormat="1" x14ac:dyDescent="0.15">
      <c r="A270" t="s">
        <v>56</v>
      </c>
      <c r="B270" t="s">
        <v>53</v>
      </c>
      <c r="C270" t="s">
        <v>72</v>
      </c>
      <c r="D270">
        <v>2038</v>
      </c>
      <c r="E270">
        <v>0</v>
      </c>
      <c r="X270">
        <v>293.49288391477103</v>
      </c>
      <c r="Y270">
        <v>293.49288391477103</v>
      </c>
      <c r="Z270">
        <v>293.49288391477103</v>
      </c>
      <c r="AA270">
        <v>293.49288391477103</v>
      </c>
      <c r="AB270">
        <v>293.49288391477103</v>
      </c>
      <c r="AC270">
        <v>293.49288391477103</v>
      </c>
      <c r="AD270">
        <v>293.49288391477103</v>
      </c>
      <c r="AE270">
        <v>293.49288391477103</v>
      </c>
      <c r="AF270">
        <v>293.49288391477103</v>
      </c>
      <c r="AG270">
        <v>293.49288391477103</v>
      </c>
      <c r="AH270">
        <v>293.49288391477103</v>
      </c>
      <c r="AI270">
        <v>293.49288391477103</v>
      </c>
    </row>
    <row r="271" spans="1:35" customFormat="1" x14ac:dyDescent="0.15">
      <c r="A271" t="s">
        <v>56</v>
      </c>
      <c r="B271" t="s">
        <v>53</v>
      </c>
      <c r="C271" t="s">
        <v>72</v>
      </c>
      <c r="D271">
        <v>2039</v>
      </c>
      <c r="E271">
        <v>0</v>
      </c>
      <c r="Y271">
        <v>178.492883914771</v>
      </c>
      <c r="Z271">
        <v>178.492883914771</v>
      </c>
      <c r="AA271">
        <v>178.492883914771</v>
      </c>
      <c r="AB271">
        <v>178.492883914771</v>
      </c>
      <c r="AC271">
        <v>178.492883914771</v>
      </c>
      <c r="AD271">
        <v>178.492883914771</v>
      </c>
      <c r="AE271">
        <v>178.492883914771</v>
      </c>
      <c r="AF271">
        <v>178.492883914771</v>
      </c>
      <c r="AG271">
        <v>178.492883914771</v>
      </c>
      <c r="AH271">
        <v>178.492883914771</v>
      </c>
      <c r="AI271">
        <v>178.492883914771</v>
      </c>
    </row>
    <row r="272" spans="1:35" customFormat="1" x14ac:dyDescent="0.15">
      <c r="A272" t="s">
        <v>56</v>
      </c>
      <c r="B272" t="s">
        <v>53</v>
      </c>
      <c r="C272" t="s">
        <v>72</v>
      </c>
      <c r="D272">
        <v>2040</v>
      </c>
      <c r="E272">
        <v>0</v>
      </c>
      <c r="Z272">
        <v>6.4928839147717001</v>
      </c>
      <c r="AA272">
        <v>6.4928839147717001</v>
      </c>
      <c r="AB272">
        <v>6.4928839147717001</v>
      </c>
      <c r="AC272">
        <v>6.4928839147717001</v>
      </c>
      <c r="AD272">
        <v>6.4928839147717001</v>
      </c>
      <c r="AE272">
        <v>6.4928839147717001</v>
      </c>
      <c r="AF272">
        <v>6.4928839147717001</v>
      </c>
      <c r="AG272">
        <v>6.4928839147717001</v>
      </c>
      <c r="AH272">
        <v>6.4928839147717001</v>
      </c>
      <c r="AI272">
        <v>6.4928839147717001</v>
      </c>
    </row>
    <row r="273" spans="1:35" customFormat="1" x14ac:dyDescent="0.15">
      <c r="A273" t="s">
        <v>56</v>
      </c>
      <c r="B273" t="s">
        <v>53</v>
      </c>
      <c r="C273" t="s">
        <v>72</v>
      </c>
      <c r="D273">
        <v>2041</v>
      </c>
      <c r="E273">
        <v>0</v>
      </c>
      <c r="AA273">
        <v>51.039305910878902</v>
      </c>
      <c r="AB273">
        <v>51.039305910878902</v>
      </c>
      <c r="AC273">
        <v>51.039305910878902</v>
      </c>
      <c r="AD273">
        <v>51.039305910878902</v>
      </c>
      <c r="AE273">
        <v>51.039305910878902</v>
      </c>
      <c r="AF273">
        <v>51.039305910878902</v>
      </c>
      <c r="AG273">
        <v>51.039305910878902</v>
      </c>
      <c r="AH273">
        <v>51.039305910878902</v>
      </c>
      <c r="AI273">
        <v>51.039305910878902</v>
      </c>
    </row>
    <row r="274" spans="1:35" customFormat="1" x14ac:dyDescent="0.15">
      <c r="A274" t="s">
        <v>56</v>
      </c>
      <c r="B274" t="s">
        <v>53</v>
      </c>
      <c r="C274" t="s">
        <v>72</v>
      </c>
      <c r="D274">
        <v>2042</v>
      </c>
      <c r="E274">
        <v>0</v>
      </c>
      <c r="AB274">
        <v>51.039305910878802</v>
      </c>
      <c r="AC274">
        <v>51.039305910878802</v>
      </c>
      <c r="AD274">
        <v>51.039305910878802</v>
      </c>
      <c r="AE274">
        <v>51.039305910878802</v>
      </c>
      <c r="AF274">
        <v>51.039305910878802</v>
      </c>
      <c r="AG274">
        <v>51.039305910878802</v>
      </c>
      <c r="AH274">
        <v>51.039305910878802</v>
      </c>
      <c r="AI274">
        <v>51.039305910878802</v>
      </c>
    </row>
    <row r="275" spans="1:35" customFormat="1" x14ac:dyDescent="0.15">
      <c r="A275" t="s">
        <v>56</v>
      </c>
      <c r="B275" t="s">
        <v>53</v>
      </c>
      <c r="C275" t="s">
        <v>72</v>
      </c>
      <c r="D275">
        <v>2043</v>
      </c>
      <c r="E275">
        <v>0</v>
      </c>
      <c r="AC275">
        <v>51.039305910878902</v>
      </c>
      <c r="AD275">
        <v>51.039305910878902</v>
      </c>
      <c r="AE275">
        <v>51.039305910878902</v>
      </c>
      <c r="AF275">
        <v>51.039305910878902</v>
      </c>
      <c r="AG275">
        <v>51.039305910878902</v>
      </c>
      <c r="AH275">
        <v>51.039305910878902</v>
      </c>
      <c r="AI275">
        <v>51.039305910878902</v>
      </c>
    </row>
    <row r="276" spans="1:35" customFormat="1" x14ac:dyDescent="0.15">
      <c r="A276" t="s">
        <v>56</v>
      </c>
      <c r="B276" t="s">
        <v>53</v>
      </c>
      <c r="C276" t="s">
        <v>72</v>
      </c>
      <c r="D276">
        <v>2044</v>
      </c>
      <c r="E276">
        <v>0</v>
      </c>
      <c r="AD276">
        <v>51.039305910878902</v>
      </c>
      <c r="AE276">
        <v>51.039305910878902</v>
      </c>
      <c r="AF276">
        <v>51.039305910878902</v>
      </c>
      <c r="AG276">
        <v>51.039305910878902</v>
      </c>
      <c r="AH276">
        <v>51.039305910878902</v>
      </c>
      <c r="AI276">
        <v>51.039305910878902</v>
      </c>
    </row>
    <row r="277" spans="1:35" customFormat="1" x14ac:dyDescent="0.15">
      <c r="A277" t="s">
        <v>56</v>
      </c>
      <c r="B277" t="s">
        <v>53</v>
      </c>
      <c r="C277" t="s">
        <v>72</v>
      </c>
      <c r="D277">
        <v>2045</v>
      </c>
      <c r="E277">
        <v>0</v>
      </c>
      <c r="AE277">
        <v>51.039305910878802</v>
      </c>
      <c r="AF277">
        <v>51.039305910878802</v>
      </c>
      <c r="AG277">
        <v>51.039305910878802</v>
      </c>
      <c r="AH277">
        <v>51.039305910878802</v>
      </c>
      <c r="AI277">
        <v>51.039305910878802</v>
      </c>
    </row>
    <row r="278" spans="1:35" customFormat="1" x14ac:dyDescent="0.15">
      <c r="A278" t="s">
        <v>56</v>
      </c>
      <c r="B278" t="s">
        <v>53</v>
      </c>
      <c r="C278" t="s">
        <v>72</v>
      </c>
      <c r="D278">
        <v>2046</v>
      </c>
      <c r="E278">
        <v>0</v>
      </c>
      <c r="AF278">
        <v>6.8193385426255801</v>
      </c>
      <c r="AG278">
        <v>6.8193385426255801</v>
      </c>
      <c r="AH278">
        <v>6.8193385426255801</v>
      </c>
      <c r="AI278">
        <v>6.8193385426255801</v>
      </c>
    </row>
    <row r="279" spans="1:35" customFormat="1" x14ac:dyDescent="0.15">
      <c r="A279" t="s">
        <v>56</v>
      </c>
      <c r="B279" t="s">
        <v>53</v>
      </c>
      <c r="C279" t="s">
        <v>71</v>
      </c>
      <c r="D279">
        <v>2012</v>
      </c>
      <c r="E279">
        <v>1</v>
      </c>
      <c r="F279">
        <v>7</v>
      </c>
      <c r="G279">
        <v>7</v>
      </c>
      <c r="H279">
        <v>7</v>
      </c>
      <c r="I279">
        <v>7</v>
      </c>
      <c r="J279">
        <v>7</v>
      </c>
      <c r="K279">
        <v>7</v>
      </c>
      <c r="L279">
        <v>7</v>
      </c>
      <c r="M279">
        <v>7</v>
      </c>
      <c r="N279">
        <v>7</v>
      </c>
      <c r="O279">
        <v>7</v>
      </c>
      <c r="P279">
        <v>7</v>
      </c>
      <c r="Q279">
        <v>7</v>
      </c>
      <c r="R279">
        <v>7</v>
      </c>
      <c r="S279">
        <v>7</v>
      </c>
      <c r="T279">
        <v>7</v>
      </c>
      <c r="U279">
        <v>7</v>
      </c>
      <c r="V279">
        <v>7</v>
      </c>
      <c r="W279">
        <v>7</v>
      </c>
      <c r="X279">
        <v>7</v>
      </c>
      <c r="Y279">
        <v>7</v>
      </c>
      <c r="Z279">
        <v>7</v>
      </c>
      <c r="AA279">
        <v>7</v>
      </c>
    </row>
    <row r="280" spans="1:35" customFormat="1" x14ac:dyDescent="0.15">
      <c r="A280" t="s">
        <v>56</v>
      </c>
      <c r="B280" t="s">
        <v>53</v>
      </c>
      <c r="C280" t="s">
        <v>71</v>
      </c>
      <c r="D280">
        <v>2014</v>
      </c>
      <c r="E280">
        <v>1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5</v>
      </c>
      <c r="AB280">
        <v>5</v>
      </c>
      <c r="AC280">
        <v>5</v>
      </c>
    </row>
    <row r="281" spans="1:35" customFormat="1" x14ac:dyDescent="0.15">
      <c r="A281" t="s">
        <v>56</v>
      </c>
      <c r="B281" t="s">
        <v>53</v>
      </c>
      <c r="C281" t="s">
        <v>71</v>
      </c>
      <c r="D281">
        <v>2016</v>
      </c>
      <c r="E281">
        <v>1</v>
      </c>
      <c r="F281">
        <v>6.5</v>
      </c>
      <c r="G281">
        <v>6.5</v>
      </c>
      <c r="H281">
        <v>6.5</v>
      </c>
      <c r="I281">
        <v>6.5</v>
      </c>
      <c r="J281">
        <v>6.5</v>
      </c>
      <c r="K281">
        <v>6.5</v>
      </c>
      <c r="L281">
        <v>6.5</v>
      </c>
      <c r="M281">
        <v>6.5</v>
      </c>
      <c r="N281">
        <v>6.5</v>
      </c>
      <c r="O281">
        <v>6.5</v>
      </c>
      <c r="P281">
        <v>6.5</v>
      </c>
      <c r="Q281">
        <v>6.5</v>
      </c>
      <c r="R281">
        <v>6.5</v>
      </c>
      <c r="S281">
        <v>6.5</v>
      </c>
      <c r="T281">
        <v>6.5</v>
      </c>
      <c r="U281">
        <v>6.5</v>
      </c>
      <c r="V281">
        <v>6.5</v>
      </c>
      <c r="W281">
        <v>6.5</v>
      </c>
      <c r="X281">
        <v>6.5</v>
      </c>
      <c r="Y281">
        <v>6.5</v>
      </c>
      <c r="Z281">
        <v>6.5</v>
      </c>
      <c r="AA281">
        <v>6.5</v>
      </c>
      <c r="AB281">
        <v>6.5</v>
      </c>
      <c r="AC281">
        <v>6.5</v>
      </c>
      <c r="AD281">
        <v>6.5</v>
      </c>
      <c r="AE281">
        <v>6.5</v>
      </c>
    </row>
    <row r="282" spans="1:35" customFormat="1" x14ac:dyDescent="0.15">
      <c r="A282" t="s">
        <v>56</v>
      </c>
      <c r="B282" t="s">
        <v>53</v>
      </c>
      <c r="C282" t="s">
        <v>71</v>
      </c>
      <c r="D282">
        <v>2017</v>
      </c>
      <c r="E282">
        <v>1</v>
      </c>
      <c r="F282">
        <v>32.6</v>
      </c>
      <c r="G282">
        <v>32.6</v>
      </c>
      <c r="H282">
        <v>32.6</v>
      </c>
      <c r="I282">
        <v>32.6</v>
      </c>
      <c r="J282">
        <v>32.6</v>
      </c>
      <c r="K282">
        <v>32.6</v>
      </c>
      <c r="L282">
        <v>32.6</v>
      </c>
      <c r="M282">
        <v>32.6</v>
      </c>
      <c r="N282">
        <v>32.6</v>
      </c>
      <c r="O282">
        <v>32.6</v>
      </c>
      <c r="P282">
        <v>32.6</v>
      </c>
      <c r="Q282">
        <v>32.6</v>
      </c>
      <c r="R282">
        <v>32.6</v>
      </c>
      <c r="S282">
        <v>32.6</v>
      </c>
      <c r="T282">
        <v>32.6</v>
      </c>
      <c r="U282">
        <v>32.6</v>
      </c>
      <c r="V282">
        <v>32.6</v>
      </c>
      <c r="W282">
        <v>32.6</v>
      </c>
      <c r="X282">
        <v>32.6</v>
      </c>
      <c r="Y282">
        <v>32.6</v>
      </c>
      <c r="Z282">
        <v>32.6</v>
      </c>
      <c r="AA282">
        <v>32.6</v>
      </c>
      <c r="AB282">
        <v>32.6</v>
      </c>
      <c r="AC282">
        <v>32.6</v>
      </c>
      <c r="AD282">
        <v>32.6</v>
      </c>
      <c r="AE282">
        <v>32.6</v>
      </c>
      <c r="AF282">
        <v>32.6</v>
      </c>
    </row>
    <row r="283" spans="1:35" customFormat="1" x14ac:dyDescent="0.15">
      <c r="A283" t="s">
        <v>56</v>
      </c>
      <c r="B283" t="s">
        <v>53</v>
      </c>
      <c r="C283" t="s">
        <v>71</v>
      </c>
      <c r="D283">
        <v>2020</v>
      </c>
      <c r="E283">
        <v>1</v>
      </c>
      <c r="F283">
        <v>134.6</v>
      </c>
      <c r="G283">
        <v>134.6</v>
      </c>
      <c r="H283">
        <v>134.6</v>
      </c>
      <c r="I283">
        <v>134.6</v>
      </c>
      <c r="J283">
        <v>134.6</v>
      </c>
      <c r="K283">
        <v>134.6</v>
      </c>
      <c r="L283">
        <v>134.6</v>
      </c>
      <c r="M283">
        <v>134.6</v>
      </c>
      <c r="N283">
        <v>134.6</v>
      </c>
      <c r="O283">
        <v>134.6</v>
      </c>
      <c r="P283">
        <v>134.6</v>
      </c>
      <c r="Q283">
        <v>134.6</v>
      </c>
      <c r="R283">
        <v>134.6</v>
      </c>
      <c r="S283">
        <v>134.6</v>
      </c>
      <c r="T283">
        <v>134.6</v>
      </c>
      <c r="U283">
        <v>134.6</v>
      </c>
      <c r="V283">
        <v>134.6</v>
      </c>
      <c r="W283">
        <v>134.6</v>
      </c>
      <c r="X283">
        <v>134.6</v>
      </c>
      <c r="Y283">
        <v>134.6</v>
      </c>
      <c r="Z283">
        <v>134.6</v>
      </c>
      <c r="AA283">
        <v>134.6</v>
      </c>
      <c r="AB283">
        <v>134.6</v>
      </c>
      <c r="AC283">
        <v>134.6</v>
      </c>
      <c r="AD283">
        <v>134.6</v>
      </c>
      <c r="AE283">
        <v>134.6</v>
      </c>
      <c r="AF283">
        <v>134.6</v>
      </c>
      <c r="AG283">
        <v>134.6</v>
      </c>
      <c r="AH283">
        <v>134.6</v>
      </c>
      <c r="AI283">
        <v>134.6</v>
      </c>
    </row>
    <row r="284" spans="1:35" customFormat="1" x14ac:dyDescent="0.15">
      <c r="A284" t="s">
        <v>56</v>
      </c>
      <c r="B284" t="s">
        <v>53</v>
      </c>
      <c r="C284" t="s">
        <v>71</v>
      </c>
      <c r="D284">
        <v>2021</v>
      </c>
      <c r="E284">
        <v>1</v>
      </c>
      <c r="G284">
        <v>21</v>
      </c>
      <c r="H284">
        <v>21</v>
      </c>
      <c r="I284">
        <v>21</v>
      </c>
      <c r="J284">
        <v>21</v>
      </c>
      <c r="K284">
        <v>21</v>
      </c>
      <c r="L284">
        <v>21</v>
      </c>
      <c r="M284">
        <v>21</v>
      </c>
      <c r="N284">
        <v>21</v>
      </c>
      <c r="O284">
        <v>21</v>
      </c>
      <c r="P284">
        <v>21</v>
      </c>
      <c r="Q284">
        <v>21</v>
      </c>
      <c r="R284">
        <v>21</v>
      </c>
      <c r="S284">
        <v>21</v>
      </c>
      <c r="T284">
        <v>21</v>
      </c>
      <c r="U284">
        <v>21</v>
      </c>
      <c r="V284">
        <v>21</v>
      </c>
      <c r="W284">
        <v>21</v>
      </c>
      <c r="X284">
        <v>21</v>
      </c>
      <c r="Y284">
        <v>21</v>
      </c>
      <c r="Z284">
        <v>21</v>
      </c>
      <c r="AA284">
        <v>21</v>
      </c>
      <c r="AB284">
        <v>21</v>
      </c>
      <c r="AC284">
        <v>21</v>
      </c>
      <c r="AD284">
        <v>21</v>
      </c>
      <c r="AE284">
        <v>21</v>
      </c>
      <c r="AF284">
        <v>21</v>
      </c>
      <c r="AG284">
        <v>21</v>
      </c>
      <c r="AH284">
        <v>21</v>
      </c>
      <c r="AI284">
        <v>21</v>
      </c>
    </row>
    <row r="285" spans="1:35" customFormat="1" x14ac:dyDescent="0.15">
      <c r="A285" t="s">
        <v>56</v>
      </c>
      <c r="B285" t="s">
        <v>53</v>
      </c>
      <c r="C285" t="s">
        <v>71</v>
      </c>
      <c r="D285">
        <v>2022</v>
      </c>
      <c r="E285">
        <v>1</v>
      </c>
      <c r="H285">
        <v>127</v>
      </c>
      <c r="I285">
        <v>127</v>
      </c>
      <c r="J285">
        <v>127</v>
      </c>
      <c r="K285">
        <v>127</v>
      </c>
      <c r="L285">
        <v>127</v>
      </c>
      <c r="M285">
        <v>127</v>
      </c>
      <c r="N285">
        <v>127</v>
      </c>
      <c r="O285">
        <v>127</v>
      </c>
      <c r="P285">
        <v>127</v>
      </c>
      <c r="Q285">
        <v>127</v>
      </c>
      <c r="R285">
        <v>127</v>
      </c>
      <c r="S285">
        <v>127</v>
      </c>
      <c r="T285">
        <v>127</v>
      </c>
      <c r="U285">
        <v>127</v>
      </c>
      <c r="V285">
        <v>127</v>
      </c>
      <c r="W285">
        <v>127</v>
      </c>
      <c r="X285">
        <v>127</v>
      </c>
      <c r="Y285">
        <v>127</v>
      </c>
      <c r="Z285">
        <v>127</v>
      </c>
      <c r="AA285">
        <v>127</v>
      </c>
      <c r="AB285">
        <v>127</v>
      </c>
      <c r="AC285">
        <v>127</v>
      </c>
      <c r="AD285">
        <v>127</v>
      </c>
      <c r="AE285">
        <v>127</v>
      </c>
      <c r="AF285">
        <v>127</v>
      </c>
      <c r="AG285">
        <v>127</v>
      </c>
      <c r="AH285">
        <v>127</v>
      </c>
      <c r="AI285">
        <v>127</v>
      </c>
    </row>
    <row r="286" spans="1:35" customFormat="1" x14ac:dyDescent="0.15">
      <c r="A286" t="s">
        <v>56</v>
      </c>
      <c r="B286" t="s">
        <v>53</v>
      </c>
      <c r="C286" t="s">
        <v>71</v>
      </c>
      <c r="D286">
        <v>2023</v>
      </c>
      <c r="E286">
        <v>1</v>
      </c>
      <c r="I286">
        <v>117</v>
      </c>
      <c r="J286">
        <v>117</v>
      </c>
      <c r="K286">
        <v>117</v>
      </c>
      <c r="L286">
        <v>117</v>
      </c>
      <c r="M286">
        <v>117</v>
      </c>
      <c r="N286">
        <v>117</v>
      </c>
      <c r="O286">
        <v>117</v>
      </c>
      <c r="P286">
        <v>117</v>
      </c>
      <c r="Q286">
        <v>117</v>
      </c>
      <c r="R286">
        <v>117</v>
      </c>
      <c r="S286">
        <v>117</v>
      </c>
      <c r="T286">
        <v>117</v>
      </c>
      <c r="U286">
        <v>117</v>
      </c>
      <c r="V286">
        <v>117</v>
      </c>
      <c r="W286">
        <v>117</v>
      </c>
      <c r="X286">
        <v>117</v>
      </c>
      <c r="Y286">
        <v>117</v>
      </c>
      <c r="Z286">
        <v>117</v>
      </c>
      <c r="AA286">
        <v>117</v>
      </c>
      <c r="AB286">
        <v>117</v>
      </c>
      <c r="AC286">
        <v>117</v>
      </c>
      <c r="AD286">
        <v>117</v>
      </c>
      <c r="AE286">
        <v>117</v>
      </c>
      <c r="AF286">
        <v>117</v>
      </c>
      <c r="AG286">
        <v>117</v>
      </c>
      <c r="AH286">
        <v>117</v>
      </c>
      <c r="AI286">
        <v>117</v>
      </c>
    </row>
    <row r="287" spans="1:35" customFormat="1" x14ac:dyDescent="0.15">
      <c r="A287" t="s">
        <v>56</v>
      </c>
      <c r="B287" t="s">
        <v>53</v>
      </c>
      <c r="C287" t="s">
        <v>71</v>
      </c>
      <c r="D287">
        <v>2024</v>
      </c>
      <c r="E287">
        <v>1</v>
      </c>
      <c r="J287">
        <v>177</v>
      </c>
      <c r="K287">
        <v>177</v>
      </c>
      <c r="L287">
        <v>177</v>
      </c>
      <c r="M287">
        <v>177</v>
      </c>
      <c r="N287">
        <v>177</v>
      </c>
      <c r="O287">
        <v>177</v>
      </c>
      <c r="P287">
        <v>177</v>
      </c>
      <c r="Q287">
        <v>177</v>
      </c>
      <c r="R287">
        <v>177</v>
      </c>
      <c r="S287">
        <v>177</v>
      </c>
      <c r="T287">
        <v>177</v>
      </c>
      <c r="U287">
        <v>177</v>
      </c>
      <c r="V287">
        <v>177</v>
      </c>
      <c r="W287">
        <v>177</v>
      </c>
      <c r="X287">
        <v>177</v>
      </c>
      <c r="Y287">
        <v>177</v>
      </c>
      <c r="Z287">
        <v>177</v>
      </c>
      <c r="AA287">
        <v>177</v>
      </c>
      <c r="AB287">
        <v>177</v>
      </c>
      <c r="AC287">
        <v>177</v>
      </c>
      <c r="AD287">
        <v>177</v>
      </c>
      <c r="AE287">
        <v>177</v>
      </c>
      <c r="AF287">
        <v>177</v>
      </c>
      <c r="AG287">
        <v>177</v>
      </c>
      <c r="AH287">
        <v>177</v>
      </c>
      <c r="AI287">
        <v>177</v>
      </c>
    </row>
    <row r="288" spans="1:35" customFormat="1" x14ac:dyDescent="0.15">
      <c r="A288" t="s">
        <v>56</v>
      </c>
      <c r="B288" t="s">
        <v>53</v>
      </c>
      <c r="C288" t="s">
        <v>71</v>
      </c>
      <c r="D288">
        <v>2025</v>
      </c>
      <c r="E288">
        <v>1</v>
      </c>
      <c r="K288">
        <v>149.99999999999901</v>
      </c>
      <c r="L288">
        <v>149.99999999999901</v>
      </c>
      <c r="M288">
        <v>149.99999999999901</v>
      </c>
      <c r="N288">
        <v>149.99999999999901</v>
      </c>
      <c r="O288">
        <v>149.99999999999901</v>
      </c>
      <c r="P288">
        <v>149.99999999999901</v>
      </c>
      <c r="Q288">
        <v>149.99999999999901</v>
      </c>
      <c r="R288">
        <v>149.99999999999901</v>
      </c>
      <c r="S288">
        <v>149.99999999999901</v>
      </c>
      <c r="T288">
        <v>149.99999999999901</v>
      </c>
      <c r="U288">
        <v>149.99999999999901</v>
      </c>
      <c r="V288">
        <v>149.99999999999901</v>
      </c>
      <c r="W288">
        <v>149.99999999999901</v>
      </c>
      <c r="X288">
        <v>149.99999999999901</v>
      </c>
      <c r="Y288">
        <v>149.99999999999901</v>
      </c>
      <c r="Z288">
        <v>149.99999999999901</v>
      </c>
      <c r="AA288">
        <v>149.99999999999901</v>
      </c>
      <c r="AB288">
        <v>149.99999999999901</v>
      </c>
      <c r="AC288">
        <v>149.99999999999901</v>
      </c>
      <c r="AD288">
        <v>149.99999999999901</v>
      </c>
      <c r="AE288">
        <v>149.99999999999901</v>
      </c>
      <c r="AF288">
        <v>149.99999999999901</v>
      </c>
      <c r="AG288">
        <v>149.99999999999901</v>
      </c>
      <c r="AH288">
        <v>149.99999999999901</v>
      </c>
      <c r="AI288">
        <v>149.99999999999901</v>
      </c>
    </row>
    <row r="289" spans="1:35" customFormat="1" x14ac:dyDescent="0.15">
      <c r="A289" t="s">
        <v>56</v>
      </c>
      <c r="B289" t="s">
        <v>53</v>
      </c>
      <c r="C289" t="s">
        <v>71</v>
      </c>
      <c r="D289">
        <v>2026</v>
      </c>
      <c r="E289">
        <v>1</v>
      </c>
      <c r="L289">
        <v>229.009172389583</v>
      </c>
      <c r="M289">
        <v>229.009172389583</v>
      </c>
      <c r="N289">
        <v>229.009172389583</v>
      </c>
      <c r="O289">
        <v>229.009172389583</v>
      </c>
      <c r="P289">
        <v>229.009172389583</v>
      </c>
      <c r="Q289">
        <v>229.009172389583</v>
      </c>
      <c r="R289">
        <v>229.009172389583</v>
      </c>
      <c r="S289">
        <v>229.009172389583</v>
      </c>
      <c r="T289">
        <v>229.009172389583</v>
      </c>
      <c r="U289">
        <v>229.009172389583</v>
      </c>
      <c r="V289">
        <v>229.009172389583</v>
      </c>
      <c r="W289">
        <v>229.009172389583</v>
      </c>
      <c r="X289">
        <v>229.009172389583</v>
      </c>
      <c r="Y289">
        <v>229.009172389583</v>
      </c>
      <c r="Z289">
        <v>229.009172389583</v>
      </c>
      <c r="AA289">
        <v>229.009172389583</v>
      </c>
      <c r="AB289">
        <v>229.009172389583</v>
      </c>
      <c r="AC289">
        <v>229.009172389583</v>
      </c>
      <c r="AD289">
        <v>229.009172389583</v>
      </c>
      <c r="AE289">
        <v>229.009172389583</v>
      </c>
      <c r="AF289">
        <v>229.009172389583</v>
      </c>
      <c r="AG289">
        <v>229.009172389583</v>
      </c>
      <c r="AH289">
        <v>229.009172389583</v>
      </c>
      <c r="AI289">
        <v>229.009172389583</v>
      </c>
    </row>
    <row r="290" spans="1:35" customFormat="1" x14ac:dyDescent="0.15">
      <c r="A290" t="s">
        <v>56</v>
      </c>
      <c r="B290" t="s">
        <v>53</v>
      </c>
      <c r="C290" t="s">
        <v>71</v>
      </c>
      <c r="D290">
        <v>2027</v>
      </c>
      <c r="E290">
        <v>1</v>
      </c>
      <c r="M290">
        <v>229.009172389583</v>
      </c>
      <c r="N290">
        <v>229.009172389583</v>
      </c>
      <c r="O290">
        <v>229.009172389583</v>
      </c>
      <c r="P290">
        <v>229.009172389583</v>
      </c>
      <c r="Q290">
        <v>229.009172389583</v>
      </c>
      <c r="R290">
        <v>229.009172389583</v>
      </c>
      <c r="S290">
        <v>229.009172389583</v>
      </c>
      <c r="T290">
        <v>229.009172389583</v>
      </c>
      <c r="U290">
        <v>229.009172389583</v>
      </c>
      <c r="V290">
        <v>229.009172389583</v>
      </c>
      <c r="W290">
        <v>229.009172389583</v>
      </c>
      <c r="X290">
        <v>229.009172389583</v>
      </c>
      <c r="Y290">
        <v>229.009172389583</v>
      </c>
      <c r="Z290">
        <v>229.009172389583</v>
      </c>
      <c r="AA290">
        <v>229.009172389583</v>
      </c>
      <c r="AB290">
        <v>229.009172389583</v>
      </c>
      <c r="AC290">
        <v>229.009172389583</v>
      </c>
      <c r="AD290">
        <v>229.009172389583</v>
      </c>
      <c r="AE290">
        <v>229.009172389583</v>
      </c>
      <c r="AF290">
        <v>229.009172389583</v>
      </c>
      <c r="AG290">
        <v>229.009172389583</v>
      </c>
      <c r="AH290">
        <v>229.009172389583</v>
      </c>
      <c r="AI290">
        <v>229.009172389583</v>
      </c>
    </row>
    <row r="291" spans="1:35" customFormat="1" x14ac:dyDescent="0.15">
      <c r="A291" t="s">
        <v>56</v>
      </c>
      <c r="B291" t="s">
        <v>53</v>
      </c>
      <c r="C291" t="s">
        <v>71</v>
      </c>
      <c r="D291">
        <v>2028</v>
      </c>
      <c r="E291">
        <v>1</v>
      </c>
      <c r="N291">
        <v>229.009172389583</v>
      </c>
      <c r="O291">
        <v>229.009172389583</v>
      </c>
      <c r="P291">
        <v>229.009172389583</v>
      </c>
      <c r="Q291">
        <v>229.009172389583</v>
      </c>
      <c r="R291">
        <v>229.009172389583</v>
      </c>
      <c r="S291">
        <v>229.009172389583</v>
      </c>
      <c r="T291">
        <v>229.009172389583</v>
      </c>
      <c r="U291">
        <v>229.009172389583</v>
      </c>
      <c r="V291">
        <v>229.009172389583</v>
      </c>
      <c r="W291">
        <v>229.009172389583</v>
      </c>
      <c r="X291">
        <v>229.009172389583</v>
      </c>
      <c r="Y291">
        <v>229.009172389583</v>
      </c>
      <c r="Z291">
        <v>229.009172389583</v>
      </c>
      <c r="AA291">
        <v>229.009172389583</v>
      </c>
      <c r="AB291">
        <v>229.009172389583</v>
      </c>
      <c r="AC291">
        <v>229.009172389583</v>
      </c>
      <c r="AD291">
        <v>229.009172389583</v>
      </c>
      <c r="AE291">
        <v>229.009172389583</v>
      </c>
      <c r="AF291">
        <v>229.009172389583</v>
      </c>
      <c r="AG291">
        <v>229.009172389583</v>
      </c>
      <c r="AH291">
        <v>229.009172389583</v>
      </c>
      <c r="AI291">
        <v>229.009172389583</v>
      </c>
    </row>
    <row r="292" spans="1:35" customFormat="1" x14ac:dyDescent="0.15">
      <c r="A292" t="s">
        <v>56</v>
      </c>
      <c r="B292" t="s">
        <v>53</v>
      </c>
      <c r="C292" t="s">
        <v>71</v>
      </c>
      <c r="D292">
        <v>2029</v>
      </c>
      <c r="E292">
        <v>1</v>
      </c>
      <c r="O292">
        <v>229.009172389583</v>
      </c>
      <c r="P292">
        <v>229.009172389583</v>
      </c>
      <c r="Q292">
        <v>229.009172389583</v>
      </c>
      <c r="R292">
        <v>229.009172389583</v>
      </c>
      <c r="S292">
        <v>229.009172389583</v>
      </c>
      <c r="T292">
        <v>229.009172389583</v>
      </c>
      <c r="U292">
        <v>229.009172389583</v>
      </c>
      <c r="V292">
        <v>229.009172389583</v>
      </c>
      <c r="W292">
        <v>229.009172389583</v>
      </c>
      <c r="X292">
        <v>229.009172389583</v>
      </c>
      <c r="Y292">
        <v>229.009172389583</v>
      </c>
      <c r="Z292">
        <v>229.009172389583</v>
      </c>
      <c r="AA292">
        <v>229.009172389583</v>
      </c>
      <c r="AB292">
        <v>229.009172389583</v>
      </c>
      <c r="AC292">
        <v>229.009172389583</v>
      </c>
      <c r="AD292">
        <v>229.009172389583</v>
      </c>
      <c r="AE292">
        <v>229.009172389583</v>
      </c>
      <c r="AF292">
        <v>229.009172389583</v>
      </c>
      <c r="AG292">
        <v>229.009172389583</v>
      </c>
      <c r="AH292">
        <v>229.009172389583</v>
      </c>
      <c r="AI292">
        <v>229.009172389583</v>
      </c>
    </row>
    <row r="293" spans="1:35" customFormat="1" x14ac:dyDescent="0.15">
      <c r="A293" t="s">
        <v>56</v>
      </c>
      <c r="B293" t="s">
        <v>53</v>
      </c>
      <c r="C293" t="s">
        <v>71</v>
      </c>
      <c r="D293">
        <v>2030</v>
      </c>
      <c r="E293">
        <v>1</v>
      </c>
      <c r="P293">
        <v>229.009172389583</v>
      </c>
      <c r="Q293">
        <v>229.009172389583</v>
      </c>
      <c r="R293">
        <v>229.009172389583</v>
      </c>
      <c r="S293">
        <v>229.009172389583</v>
      </c>
      <c r="T293">
        <v>229.009172389583</v>
      </c>
      <c r="U293">
        <v>229.009172389583</v>
      </c>
      <c r="V293">
        <v>229.009172389583</v>
      </c>
      <c r="W293">
        <v>229.009172389583</v>
      </c>
      <c r="X293">
        <v>229.009172389583</v>
      </c>
      <c r="Y293">
        <v>229.009172389583</v>
      </c>
      <c r="Z293">
        <v>229.009172389583</v>
      </c>
      <c r="AA293">
        <v>229.009172389583</v>
      </c>
      <c r="AB293">
        <v>229.009172389583</v>
      </c>
      <c r="AC293">
        <v>229.009172389583</v>
      </c>
      <c r="AD293">
        <v>229.009172389583</v>
      </c>
      <c r="AE293">
        <v>229.009172389583</v>
      </c>
      <c r="AF293">
        <v>229.009172389583</v>
      </c>
      <c r="AG293">
        <v>229.009172389583</v>
      </c>
      <c r="AH293">
        <v>229.009172389583</v>
      </c>
      <c r="AI293">
        <v>229.009172389583</v>
      </c>
    </row>
    <row r="294" spans="1:35" customFormat="1" x14ac:dyDescent="0.15">
      <c r="A294" t="s">
        <v>56</v>
      </c>
      <c r="B294" t="s">
        <v>53</v>
      </c>
      <c r="C294" t="s">
        <v>71</v>
      </c>
      <c r="D294">
        <v>2031</v>
      </c>
      <c r="E294">
        <v>1</v>
      </c>
      <c r="Q294">
        <v>23.1236362254574</v>
      </c>
      <c r="R294">
        <v>23.1236362254574</v>
      </c>
      <c r="S294">
        <v>23.1236362254574</v>
      </c>
      <c r="T294">
        <v>23.1236362254574</v>
      </c>
      <c r="U294">
        <v>23.1236362254574</v>
      </c>
      <c r="V294">
        <v>23.1236362254574</v>
      </c>
      <c r="W294">
        <v>23.1236362254574</v>
      </c>
      <c r="X294">
        <v>23.1236362254574</v>
      </c>
      <c r="Y294">
        <v>23.1236362254574</v>
      </c>
      <c r="Z294">
        <v>23.1236362254574</v>
      </c>
      <c r="AA294">
        <v>23.1236362254574</v>
      </c>
      <c r="AB294">
        <v>23.1236362254574</v>
      </c>
      <c r="AC294">
        <v>23.1236362254574</v>
      </c>
      <c r="AD294">
        <v>23.1236362254574</v>
      </c>
      <c r="AE294">
        <v>23.1236362254574</v>
      </c>
      <c r="AF294">
        <v>23.1236362254574</v>
      </c>
      <c r="AG294">
        <v>23.1236362254574</v>
      </c>
      <c r="AH294">
        <v>23.1236362254574</v>
      </c>
      <c r="AI294">
        <v>23.1236362254574</v>
      </c>
    </row>
    <row r="295" spans="1:35" customFormat="1" x14ac:dyDescent="0.15">
      <c r="A295" t="s">
        <v>56</v>
      </c>
      <c r="B295" t="s">
        <v>53</v>
      </c>
      <c r="C295" t="s">
        <v>71</v>
      </c>
      <c r="D295">
        <v>2032</v>
      </c>
      <c r="E295">
        <v>1</v>
      </c>
      <c r="R295">
        <v>23.1236362254573</v>
      </c>
      <c r="S295">
        <v>23.1236362254573</v>
      </c>
      <c r="T295">
        <v>23.1236362254573</v>
      </c>
      <c r="U295">
        <v>23.1236362254573</v>
      </c>
      <c r="V295">
        <v>23.1236362254573</v>
      </c>
      <c r="W295">
        <v>23.1236362254573</v>
      </c>
      <c r="X295">
        <v>23.1236362254573</v>
      </c>
      <c r="Y295">
        <v>23.1236362254573</v>
      </c>
      <c r="Z295">
        <v>23.1236362254573</v>
      </c>
      <c r="AA295">
        <v>23.1236362254573</v>
      </c>
      <c r="AB295">
        <v>23.1236362254573</v>
      </c>
      <c r="AC295">
        <v>23.1236362254573</v>
      </c>
      <c r="AD295">
        <v>23.1236362254573</v>
      </c>
      <c r="AE295">
        <v>23.1236362254573</v>
      </c>
      <c r="AF295">
        <v>23.1236362254573</v>
      </c>
      <c r="AG295">
        <v>23.1236362254573</v>
      </c>
      <c r="AH295">
        <v>23.1236362254573</v>
      </c>
      <c r="AI295">
        <v>23.1236362254573</v>
      </c>
    </row>
    <row r="296" spans="1:35" customFormat="1" x14ac:dyDescent="0.15">
      <c r="A296" t="s">
        <v>56</v>
      </c>
      <c r="B296" t="s">
        <v>53</v>
      </c>
      <c r="C296" t="s">
        <v>71</v>
      </c>
      <c r="D296">
        <v>2033</v>
      </c>
      <c r="E296">
        <v>1</v>
      </c>
      <c r="S296">
        <v>23.123636225457101</v>
      </c>
      <c r="T296">
        <v>23.123636225457101</v>
      </c>
      <c r="U296">
        <v>23.123636225457101</v>
      </c>
      <c r="V296">
        <v>23.123636225457101</v>
      </c>
      <c r="W296">
        <v>23.123636225457101</v>
      </c>
      <c r="X296">
        <v>23.123636225457101</v>
      </c>
      <c r="Y296">
        <v>23.123636225457101</v>
      </c>
      <c r="Z296">
        <v>23.123636225457101</v>
      </c>
      <c r="AA296">
        <v>23.123636225457101</v>
      </c>
      <c r="AB296">
        <v>23.123636225457101</v>
      </c>
      <c r="AC296">
        <v>23.123636225457101</v>
      </c>
      <c r="AD296">
        <v>23.123636225457101</v>
      </c>
      <c r="AE296">
        <v>23.123636225457101</v>
      </c>
      <c r="AF296">
        <v>23.123636225457101</v>
      </c>
      <c r="AG296">
        <v>23.123636225457101</v>
      </c>
      <c r="AH296">
        <v>23.123636225457101</v>
      </c>
      <c r="AI296">
        <v>23.123636225457101</v>
      </c>
    </row>
    <row r="297" spans="1:35" customFormat="1" x14ac:dyDescent="0.15">
      <c r="A297" t="s">
        <v>56</v>
      </c>
      <c r="B297" t="s">
        <v>53</v>
      </c>
      <c r="C297" t="s">
        <v>71</v>
      </c>
      <c r="D297">
        <v>2034</v>
      </c>
      <c r="E297">
        <v>1</v>
      </c>
      <c r="T297">
        <v>23.1236362254574</v>
      </c>
      <c r="U297">
        <v>23.1236362254574</v>
      </c>
      <c r="V297">
        <v>23.1236362254574</v>
      </c>
      <c r="W297">
        <v>23.1236362254574</v>
      </c>
      <c r="X297">
        <v>23.1236362254574</v>
      </c>
      <c r="Y297">
        <v>23.1236362254574</v>
      </c>
      <c r="Z297">
        <v>23.1236362254574</v>
      </c>
      <c r="AA297">
        <v>23.1236362254574</v>
      </c>
      <c r="AB297">
        <v>23.1236362254574</v>
      </c>
      <c r="AC297">
        <v>23.1236362254574</v>
      </c>
      <c r="AD297">
        <v>23.1236362254574</v>
      </c>
      <c r="AE297">
        <v>23.1236362254574</v>
      </c>
      <c r="AF297">
        <v>23.1236362254574</v>
      </c>
      <c r="AG297">
        <v>23.1236362254574</v>
      </c>
      <c r="AH297">
        <v>23.1236362254574</v>
      </c>
      <c r="AI297">
        <v>23.1236362254574</v>
      </c>
    </row>
    <row r="298" spans="1:35" customFormat="1" x14ac:dyDescent="0.15">
      <c r="A298" t="s">
        <v>56</v>
      </c>
      <c r="B298" t="s">
        <v>53</v>
      </c>
      <c r="C298" t="s">
        <v>71</v>
      </c>
      <c r="D298">
        <v>2035</v>
      </c>
      <c r="E298">
        <v>1</v>
      </c>
      <c r="U298">
        <v>23.1236362254574</v>
      </c>
      <c r="V298">
        <v>23.1236362254574</v>
      </c>
      <c r="W298">
        <v>23.1236362254574</v>
      </c>
      <c r="X298">
        <v>23.1236362254574</v>
      </c>
      <c r="Y298">
        <v>23.1236362254574</v>
      </c>
      <c r="Z298">
        <v>23.1236362254574</v>
      </c>
      <c r="AA298">
        <v>23.1236362254574</v>
      </c>
      <c r="AB298">
        <v>23.1236362254574</v>
      </c>
      <c r="AC298">
        <v>23.1236362254574</v>
      </c>
      <c r="AD298">
        <v>23.1236362254574</v>
      </c>
      <c r="AE298">
        <v>23.1236362254574</v>
      </c>
      <c r="AF298">
        <v>23.1236362254574</v>
      </c>
      <c r="AG298">
        <v>23.1236362254574</v>
      </c>
      <c r="AH298">
        <v>23.1236362254574</v>
      </c>
      <c r="AI298">
        <v>23.1236362254574</v>
      </c>
    </row>
    <row r="299" spans="1:35" customFormat="1" x14ac:dyDescent="0.15">
      <c r="A299" t="s">
        <v>56</v>
      </c>
      <c r="B299" t="s">
        <v>53</v>
      </c>
      <c r="C299" t="s">
        <v>71</v>
      </c>
      <c r="D299">
        <v>2036</v>
      </c>
      <c r="E299">
        <v>1</v>
      </c>
      <c r="V299">
        <v>31.4546299233327</v>
      </c>
      <c r="W299">
        <v>31.4546299233327</v>
      </c>
      <c r="X299">
        <v>31.4546299233327</v>
      </c>
      <c r="Y299">
        <v>31.4546299233327</v>
      </c>
      <c r="Z299">
        <v>31.4546299233327</v>
      </c>
      <c r="AA299">
        <v>31.4546299233327</v>
      </c>
      <c r="AB299">
        <v>31.4546299233327</v>
      </c>
      <c r="AC299">
        <v>31.4546299233327</v>
      </c>
      <c r="AD299">
        <v>31.4546299233327</v>
      </c>
      <c r="AE299">
        <v>31.4546299233327</v>
      </c>
      <c r="AF299">
        <v>31.4546299233327</v>
      </c>
      <c r="AG299">
        <v>31.4546299233327</v>
      </c>
      <c r="AH299">
        <v>31.4546299233327</v>
      </c>
      <c r="AI299">
        <v>31.4546299233327</v>
      </c>
    </row>
    <row r="300" spans="1:35" customFormat="1" x14ac:dyDescent="0.15">
      <c r="A300" t="s">
        <v>56</v>
      </c>
      <c r="B300" t="s">
        <v>53</v>
      </c>
      <c r="C300" t="s">
        <v>71</v>
      </c>
      <c r="D300">
        <v>2037</v>
      </c>
      <c r="E300">
        <v>1</v>
      </c>
      <c r="W300">
        <v>31.454629923332501</v>
      </c>
      <c r="X300">
        <v>31.454629923332501</v>
      </c>
      <c r="Y300">
        <v>31.454629923332501</v>
      </c>
      <c r="Z300">
        <v>31.454629923332501</v>
      </c>
      <c r="AA300">
        <v>31.454629923332501</v>
      </c>
      <c r="AB300">
        <v>31.454629923332501</v>
      </c>
      <c r="AC300">
        <v>31.454629923332501</v>
      </c>
      <c r="AD300">
        <v>31.454629923332501</v>
      </c>
      <c r="AE300">
        <v>31.454629923332501</v>
      </c>
      <c r="AF300">
        <v>31.454629923332501</v>
      </c>
      <c r="AG300">
        <v>31.454629923332501</v>
      </c>
      <c r="AH300">
        <v>31.454629923332501</v>
      </c>
      <c r="AI300">
        <v>31.454629923332501</v>
      </c>
    </row>
    <row r="301" spans="1:35" customFormat="1" x14ac:dyDescent="0.15">
      <c r="A301" t="s">
        <v>56</v>
      </c>
      <c r="B301" t="s">
        <v>53</v>
      </c>
      <c r="C301" t="s">
        <v>71</v>
      </c>
      <c r="D301">
        <v>2038</v>
      </c>
      <c r="E301">
        <v>1</v>
      </c>
      <c r="X301">
        <v>31.454629923332998</v>
      </c>
      <c r="Y301">
        <v>31.454629923332998</v>
      </c>
      <c r="Z301">
        <v>31.454629923332998</v>
      </c>
      <c r="AA301">
        <v>31.454629923332998</v>
      </c>
      <c r="AB301">
        <v>31.454629923332998</v>
      </c>
      <c r="AC301">
        <v>31.454629923332998</v>
      </c>
      <c r="AD301">
        <v>31.454629923332998</v>
      </c>
      <c r="AE301">
        <v>31.454629923332998</v>
      </c>
      <c r="AF301">
        <v>31.454629923332998</v>
      </c>
      <c r="AG301">
        <v>31.454629923332998</v>
      </c>
      <c r="AH301">
        <v>31.454629923332998</v>
      </c>
      <c r="AI301">
        <v>31.454629923332998</v>
      </c>
    </row>
    <row r="302" spans="1:35" customFormat="1" x14ac:dyDescent="0.15">
      <c r="A302" t="s">
        <v>56</v>
      </c>
      <c r="B302" t="s">
        <v>53</v>
      </c>
      <c r="C302" t="s">
        <v>71</v>
      </c>
      <c r="D302">
        <v>2039</v>
      </c>
      <c r="E302">
        <v>1</v>
      </c>
      <c r="Y302">
        <v>31.454629923332899</v>
      </c>
      <c r="Z302">
        <v>31.454629923332899</v>
      </c>
      <c r="AA302">
        <v>31.454629923332899</v>
      </c>
      <c r="AB302">
        <v>31.454629923332899</v>
      </c>
      <c r="AC302">
        <v>31.454629923332899</v>
      </c>
      <c r="AD302">
        <v>31.454629923332899</v>
      </c>
      <c r="AE302">
        <v>31.454629923332899</v>
      </c>
      <c r="AF302">
        <v>31.454629923332899</v>
      </c>
      <c r="AG302">
        <v>31.454629923332899</v>
      </c>
      <c r="AH302">
        <v>31.454629923332899</v>
      </c>
      <c r="AI302">
        <v>31.454629923332899</v>
      </c>
    </row>
    <row r="303" spans="1:35" customFormat="1" x14ac:dyDescent="0.15">
      <c r="A303" t="s">
        <v>56</v>
      </c>
      <c r="B303" t="s">
        <v>53</v>
      </c>
      <c r="C303" t="s">
        <v>71</v>
      </c>
      <c r="D303">
        <v>2040</v>
      </c>
      <c r="E303">
        <v>1</v>
      </c>
      <c r="Z303">
        <v>31.454629923332401</v>
      </c>
      <c r="AA303">
        <v>31.454629923332401</v>
      </c>
      <c r="AB303">
        <v>31.454629923332401</v>
      </c>
      <c r="AC303">
        <v>31.454629923332401</v>
      </c>
      <c r="AD303">
        <v>31.454629923332401</v>
      </c>
      <c r="AE303">
        <v>31.454629923332401</v>
      </c>
      <c r="AF303">
        <v>31.454629923332401</v>
      </c>
      <c r="AG303">
        <v>31.454629923332401</v>
      </c>
      <c r="AH303">
        <v>31.454629923332401</v>
      </c>
      <c r="AI303">
        <v>31.454629923332401</v>
      </c>
    </row>
    <row r="304" spans="1:35" customFormat="1" x14ac:dyDescent="0.15">
      <c r="A304" t="s">
        <v>56</v>
      </c>
      <c r="B304" t="s">
        <v>53</v>
      </c>
      <c r="C304" t="s">
        <v>71</v>
      </c>
      <c r="D304">
        <v>2041</v>
      </c>
      <c r="E304">
        <v>1</v>
      </c>
      <c r="AA304">
        <v>249.22383138935999</v>
      </c>
      <c r="AB304">
        <v>249.22383138935999</v>
      </c>
      <c r="AC304">
        <v>249.22383138935999</v>
      </c>
      <c r="AD304">
        <v>249.22383138935999</v>
      </c>
      <c r="AE304">
        <v>249.22383138935999</v>
      </c>
      <c r="AF304">
        <v>249.22383138935999</v>
      </c>
      <c r="AG304">
        <v>249.22383138935999</v>
      </c>
      <c r="AH304">
        <v>249.22383138935999</v>
      </c>
      <c r="AI304">
        <v>249.22383138935999</v>
      </c>
    </row>
    <row r="305" spans="1:35" customFormat="1" x14ac:dyDescent="0.15">
      <c r="A305" t="s">
        <v>56</v>
      </c>
      <c r="B305" t="s">
        <v>53</v>
      </c>
      <c r="C305" t="s">
        <v>71</v>
      </c>
      <c r="D305">
        <v>2042</v>
      </c>
      <c r="E305">
        <v>1</v>
      </c>
      <c r="AB305">
        <v>256.22383138935999</v>
      </c>
      <c r="AC305">
        <v>256.22383138935999</v>
      </c>
      <c r="AD305">
        <v>256.22383138935999</v>
      </c>
      <c r="AE305">
        <v>256.22383138935999</v>
      </c>
      <c r="AF305">
        <v>256.22383138935999</v>
      </c>
      <c r="AG305">
        <v>256.22383138935999</v>
      </c>
      <c r="AH305">
        <v>256.22383138935999</v>
      </c>
      <c r="AI305">
        <v>256.22383138935999</v>
      </c>
    </row>
    <row r="306" spans="1:35" customFormat="1" x14ac:dyDescent="0.15">
      <c r="A306" t="s">
        <v>56</v>
      </c>
      <c r="B306" t="s">
        <v>53</v>
      </c>
      <c r="C306" t="s">
        <v>71</v>
      </c>
      <c r="D306">
        <v>2043</v>
      </c>
      <c r="E306">
        <v>1</v>
      </c>
      <c r="AC306">
        <v>249.22383138935999</v>
      </c>
      <c r="AD306">
        <v>249.22383138935999</v>
      </c>
      <c r="AE306">
        <v>249.22383138935999</v>
      </c>
      <c r="AF306">
        <v>249.22383138935999</v>
      </c>
      <c r="AG306">
        <v>249.22383138935999</v>
      </c>
      <c r="AH306">
        <v>249.22383138935999</v>
      </c>
      <c r="AI306">
        <v>249.22383138935999</v>
      </c>
    </row>
    <row r="307" spans="1:35" customFormat="1" x14ac:dyDescent="0.15">
      <c r="A307" t="s">
        <v>56</v>
      </c>
      <c r="B307" t="s">
        <v>53</v>
      </c>
      <c r="C307" t="s">
        <v>71</v>
      </c>
      <c r="D307">
        <v>2044</v>
      </c>
      <c r="E307">
        <v>1</v>
      </c>
      <c r="AD307">
        <v>254.22383138935999</v>
      </c>
      <c r="AE307">
        <v>254.22383138935999</v>
      </c>
      <c r="AF307">
        <v>254.22383138935999</v>
      </c>
      <c r="AG307">
        <v>254.22383138935999</v>
      </c>
      <c r="AH307">
        <v>254.22383138935999</v>
      </c>
      <c r="AI307">
        <v>254.22383138935999</v>
      </c>
    </row>
    <row r="308" spans="1:35" customFormat="1" x14ac:dyDescent="0.15">
      <c r="A308" t="s">
        <v>56</v>
      </c>
      <c r="B308" t="s">
        <v>53</v>
      </c>
      <c r="C308" t="s">
        <v>71</v>
      </c>
      <c r="D308">
        <v>2045</v>
      </c>
      <c r="E308">
        <v>1</v>
      </c>
      <c r="AE308">
        <v>249.22383138935999</v>
      </c>
      <c r="AF308">
        <v>249.22383138935999</v>
      </c>
      <c r="AG308">
        <v>249.22383138935999</v>
      </c>
      <c r="AH308">
        <v>249.22383138935999</v>
      </c>
      <c r="AI308">
        <v>249.22383138935999</v>
      </c>
    </row>
    <row r="309" spans="1:35" customFormat="1" x14ac:dyDescent="0.15">
      <c r="A309" t="s">
        <v>56</v>
      </c>
      <c r="B309" t="s">
        <v>53</v>
      </c>
      <c r="C309" t="s">
        <v>71</v>
      </c>
      <c r="D309">
        <v>2046</v>
      </c>
      <c r="E309">
        <v>1</v>
      </c>
      <c r="AF309">
        <v>6.5</v>
      </c>
      <c r="AG309">
        <v>6.5</v>
      </c>
      <c r="AH309">
        <v>6.5</v>
      </c>
      <c r="AI309">
        <v>6.5</v>
      </c>
    </row>
    <row r="310" spans="1:35" customFormat="1" x14ac:dyDescent="0.15">
      <c r="A310" t="s">
        <v>56</v>
      </c>
      <c r="B310" t="s">
        <v>53</v>
      </c>
      <c r="C310" t="s">
        <v>71</v>
      </c>
      <c r="D310">
        <v>2047</v>
      </c>
      <c r="E310">
        <v>1</v>
      </c>
      <c r="AG310">
        <v>32.6000000000003</v>
      </c>
      <c r="AH310">
        <v>32.6000000000003</v>
      </c>
      <c r="AI310">
        <v>32.6000000000003</v>
      </c>
    </row>
    <row r="311" spans="1:35" customFormat="1" x14ac:dyDescent="0.15">
      <c r="A311" t="s">
        <v>56</v>
      </c>
      <c r="B311" t="s">
        <v>53</v>
      </c>
      <c r="C311" t="s">
        <v>70</v>
      </c>
      <c r="D311">
        <v>1989</v>
      </c>
      <c r="E311">
        <v>0</v>
      </c>
      <c r="F311">
        <v>73</v>
      </c>
      <c r="G311">
        <v>73</v>
      </c>
      <c r="H311">
        <v>73</v>
      </c>
      <c r="I311">
        <v>73</v>
      </c>
      <c r="J311">
        <v>73</v>
      </c>
      <c r="K311">
        <v>73</v>
      </c>
      <c r="L311">
        <v>73</v>
      </c>
      <c r="M311">
        <v>73</v>
      </c>
      <c r="N311">
        <v>73</v>
      </c>
      <c r="O311">
        <v>73</v>
      </c>
      <c r="P311">
        <v>73</v>
      </c>
      <c r="Q311">
        <v>73</v>
      </c>
      <c r="R311">
        <v>73</v>
      </c>
      <c r="S311">
        <v>73</v>
      </c>
      <c r="T311">
        <v>73</v>
      </c>
      <c r="U311">
        <v>73</v>
      </c>
      <c r="V311">
        <v>73</v>
      </c>
      <c r="W311">
        <v>73</v>
      </c>
      <c r="X311">
        <v>73</v>
      </c>
      <c r="Y311">
        <v>73</v>
      </c>
      <c r="Z311">
        <v>73</v>
      </c>
      <c r="AA311">
        <v>73</v>
      </c>
      <c r="AB311">
        <v>73</v>
      </c>
      <c r="AC311">
        <v>73</v>
      </c>
      <c r="AD311">
        <v>73</v>
      </c>
      <c r="AE311">
        <v>73</v>
      </c>
      <c r="AF311">
        <v>73</v>
      </c>
      <c r="AG311">
        <v>73</v>
      </c>
      <c r="AH311">
        <v>73</v>
      </c>
      <c r="AI311">
        <v>73</v>
      </c>
    </row>
    <row r="312" spans="1:35" customFormat="1" x14ac:dyDescent="0.15">
      <c r="A312" t="s">
        <v>56</v>
      </c>
      <c r="B312" t="s">
        <v>53</v>
      </c>
      <c r="C312" t="s">
        <v>112</v>
      </c>
      <c r="D312">
        <v>1982</v>
      </c>
      <c r="E312">
        <v>0</v>
      </c>
      <c r="F312">
        <v>12.2</v>
      </c>
      <c r="G312">
        <v>12.2</v>
      </c>
      <c r="H312">
        <v>12.2</v>
      </c>
      <c r="I312">
        <v>12.2</v>
      </c>
      <c r="J312">
        <v>12.2</v>
      </c>
      <c r="K312">
        <v>12.2</v>
      </c>
      <c r="L312">
        <v>12.2</v>
      </c>
      <c r="M312">
        <v>12.2</v>
      </c>
      <c r="N312">
        <v>12.2</v>
      </c>
      <c r="O312">
        <v>12.2</v>
      </c>
      <c r="P312">
        <v>12.2</v>
      </c>
      <c r="Q312">
        <v>12.2</v>
      </c>
      <c r="R312">
        <v>12.2</v>
      </c>
      <c r="S312">
        <v>12.2</v>
      </c>
      <c r="T312">
        <v>12.2</v>
      </c>
      <c r="U312">
        <v>12.2</v>
      </c>
      <c r="V312">
        <v>12.2</v>
      </c>
      <c r="W312">
        <v>12.2</v>
      </c>
      <c r="X312">
        <v>12.2</v>
      </c>
      <c r="Y312">
        <v>12.2</v>
      </c>
      <c r="Z312">
        <v>12.2</v>
      </c>
      <c r="AA312">
        <v>12.2</v>
      </c>
      <c r="AB312">
        <v>12.2</v>
      </c>
      <c r="AC312">
        <v>12.2</v>
      </c>
      <c r="AD312">
        <v>12.2</v>
      </c>
    </row>
    <row r="313" spans="1:35" customFormat="1" x14ac:dyDescent="0.15">
      <c r="A313" t="s">
        <v>56</v>
      </c>
      <c r="B313" t="s">
        <v>53</v>
      </c>
      <c r="C313" t="s">
        <v>69</v>
      </c>
      <c r="D313">
        <v>1989</v>
      </c>
      <c r="E313">
        <v>0</v>
      </c>
      <c r="F313">
        <v>90</v>
      </c>
      <c r="G313">
        <v>90</v>
      </c>
      <c r="H313">
        <v>90</v>
      </c>
      <c r="I313">
        <v>90</v>
      </c>
      <c r="J313">
        <v>90</v>
      </c>
      <c r="K313">
        <v>90</v>
      </c>
      <c r="L313">
        <v>90</v>
      </c>
      <c r="M313">
        <v>90</v>
      </c>
      <c r="N313">
        <v>90</v>
      </c>
      <c r="O313">
        <v>90</v>
      </c>
      <c r="P313">
        <v>90</v>
      </c>
      <c r="Q313">
        <v>90</v>
      </c>
      <c r="R313">
        <v>90</v>
      </c>
      <c r="S313">
        <v>90</v>
      </c>
      <c r="T313">
        <v>90</v>
      </c>
      <c r="U313">
        <v>90</v>
      </c>
      <c r="V313">
        <v>90</v>
      </c>
      <c r="W313">
        <v>90</v>
      </c>
      <c r="X313">
        <v>90</v>
      </c>
      <c r="Y313">
        <v>90</v>
      </c>
      <c r="Z313">
        <v>90</v>
      </c>
      <c r="AA313">
        <v>90</v>
      </c>
      <c r="AB313">
        <v>90</v>
      </c>
      <c r="AC313">
        <v>90</v>
      </c>
      <c r="AD313">
        <v>90</v>
      </c>
      <c r="AE313">
        <v>90</v>
      </c>
      <c r="AF313">
        <v>90</v>
      </c>
      <c r="AG313">
        <v>90</v>
      </c>
      <c r="AH313">
        <v>90</v>
      </c>
      <c r="AI313">
        <v>90</v>
      </c>
    </row>
    <row r="314" spans="1:35" customFormat="1" x14ac:dyDescent="0.15">
      <c r="A314" t="s">
        <v>56</v>
      </c>
      <c r="B314" t="s">
        <v>53</v>
      </c>
      <c r="C314" t="s">
        <v>68</v>
      </c>
      <c r="D314">
        <v>1991</v>
      </c>
      <c r="E314">
        <v>0</v>
      </c>
      <c r="F314">
        <v>90</v>
      </c>
      <c r="G314">
        <v>90</v>
      </c>
      <c r="H314">
        <v>90</v>
      </c>
      <c r="I314">
        <v>90</v>
      </c>
      <c r="J314">
        <v>90</v>
      </c>
      <c r="K314">
        <v>90</v>
      </c>
      <c r="L314">
        <v>90</v>
      </c>
      <c r="M314">
        <v>90</v>
      </c>
      <c r="N314">
        <v>90</v>
      </c>
      <c r="O314">
        <v>90</v>
      </c>
      <c r="P314">
        <v>90</v>
      </c>
      <c r="Q314">
        <v>90</v>
      </c>
      <c r="R314">
        <v>90</v>
      </c>
      <c r="S314">
        <v>90</v>
      </c>
      <c r="T314">
        <v>90</v>
      </c>
      <c r="U314">
        <v>90</v>
      </c>
      <c r="V314">
        <v>90</v>
      </c>
      <c r="W314">
        <v>90</v>
      </c>
      <c r="X314">
        <v>90</v>
      </c>
      <c r="Y314">
        <v>90</v>
      </c>
      <c r="Z314">
        <v>90</v>
      </c>
      <c r="AA314">
        <v>90</v>
      </c>
      <c r="AB314">
        <v>90</v>
      </c>
      <c r="AC314">
        <v>90</v>
      </c>
      <c r="AD314">
        <v>90</v>
      </c>
      <c r="AE314">
        <v>90</v>
      </c>
      <c r="AF314">
        <v>90</v>
      </c>
      <c r="AG314">
        <v>90</v>
      </c>
      <c r="AH314">
        <v>90</v>
      </c>
      <c r="AI314">
        <v>90</v>
      </c>
    </row>
    <row r="315" spans="1:35" customFormat="1" x14ac:dyDescent="0.15">
      <c r="A315" t="s">
        <v>56</v>
      </c>
      <c r="B315" t="s">
        <v>53</v>
      </c>
      <c r="C315" t="s">
        <v>67</v>
      </c>
      <c r="D315">
        <v>1991</v>
      </c>
      <c r="E315">
        <v>0</v>
      </c>
      <c r="F315">
        <v>28</v>
      </c>
      <c r="G315">
        <v>28</v>
      </c>
      <c r="H315">
        <v>28</v>
      </c>
      <c r="I315">
        <v>28</v>
      </c>
      <c r="J315">
        <v>28</v>
      </c>
      <c r="K315">
        <v>28</v>
      </c>
      <c r="L315">
        <v>28</v>
      </c>
      <c r="M315">
        <v>28</v>
      </c>
      <c r="N315">
        <v>28</v>
      </c>
      <c r="O315">
        <v>28</v>
      </c>
      <c r="P315">
        <v>28</v>
      </c>
      <c r="Q315">
        <v>28</v>
      </c>
      <c r="R315">
        <v>28</v>
      </c>
      <c r="S315">
        <v>28</v>
      </c>
      <c r="T315">
        <v>28</v>
      </c>
      <c r="U315">
        <v>28</v>
      </c>
      <c r="V315">
        <v>28</v>
      </c>
      <c r="W315">
        <v>28</v>
      </c>
      <c r="X315">
        <v>28</v>
      </c>
      <c r="Y315">
        <v>28</v>
      </c>
      <c r="Z315">
        <v>28</v>
      </c>
      <c r="AA315">
        <v>28</v>
      </c>
      <c r="AB315">
        <v>28</v>
      </c>
      <c r="AC315">
        <v>28</v>
      </c>
      <c r="AD315">
        <v>28</v>
      </c>
      <c r="AE315">
        <v>28</v>
      </c>
      <c r="AF315">
        <v>28</v>
      </c>
      <c r="AG315">
        <v>28</v>
      </c>
      <c r="AH315">
        <v>28</v>
      </c>
      <c r="AI315">
        <v>28</v>
      </c>
    </row>
    <row r="316" spans="1:35" customFormat="1" x14ac:dyDescent="0.15">
      <c r="A316" t="s">
        <v>56</v>
      </c>
      <c r="B316" t="s">
        <v>53</v>
      </c>
      <c r="C316" t="s">
        <v>66</v>
      </c>
      <c r="D316">
        <v>2044</v>
      </c>
      <c r="E316">
        <v>1</v>
      </c>
      <c r="AD316">
        <v>139.45195041677499</v>
      </c>
      <c r="AE316">
        <v>139.45195041677499</v>
      </c>
      <c r="AF316">
        <v>139.45195041677499</v>
      </c>
      <c r="AG316">
        <v>139.45195041677499</v>
      </c>
      <c r="AH316">
        <v>139.45195041677499</v>
      </c>
      <c r="AI316">
        <v>139.45195041677499</v>
      </c>
    </row>
    <row r="317" spans="1:35" customFormat="1" x14ac:dyDescent="0.15">
      <c r="A317" t="s">
        <v>56</v>
      </c>
      <c r="B317" t="s">
        <v>53</v>
      </c>
      <c r="C317" t="s">
        <v>66</v>
      </c>
      <c r="D317">
        <v>2045</v>
      </c>
      <c r="E317">
        <v>1</v>
      </c>
      <c r="AE317">
        <v>139.45195041677499</v>
      </c>
      <c r="AF317">
        <v>139.45195041677499</v>
      </c>
      <c r="AG317">
        <v>139.45195041677499</v>
      </c>
      <c r="AH317">
        <v>139.45195041677499</v>
      </c>
      <c r="AI317">
        <v>139.45195041677499</v>
      </c>
    </row>
    <row r="318" spans="1:35" customFormat="1" x14ac:dyDescent="0.15">
      <c r="A318" t="s">
        <v>56</v>
      </c>
      <c r="B318" t="s">
        <v>53</v>
      </c>
      <c r="C318" t="s">
        <v>66</v>
      </c>
      <c r="D318">
        <v>2046</v>
      </c>
      <c r="E318">
        <v>1</v>
      </c>
      <c r="AF318">
        <v>138.32546956330501</v>
      </c>
      <c r="AG318">
        <v>138.32546956330501</v>
      </c>
      <c r="AH318">
        <v>138.32546956330501</v>
      </c>
      <c r="AI318">
        <v>138.32546956330501</v>
      </c>
    </row>
    <row r="319" spans="1:35" customFormat="1" x14ac:dyDescent="0.15">
      <c r="A319" t="s">
        <v>56</v>
      </c>
      <c r="B319" t="s">
        <v>53</v>
      </c>
      <c r="C319" t="s">
        <v>66</v>
      </c>
      <c r="D319">
        <v>2047</v>
      </c>
      <c r="E319">
        <v>1</v>
      </c>
      <c r="AG319">
        <v>138.32546956330501</v>
      </c>
      <c r="AH319">
        <v>138.32546956330501</v>
      </c>
      <c r="AI319">
        <v>138.32546956330501</v>
      </c>
    </row>
    <row r="320" spans="1:35" customFormat="1" x14ac:dyDescent="0.15">
      <c r="A320" t="s">
        <v>56</v>
      </c>
      <c r="B320" t="s">
        <v>53</v>
      </c>
      <c r="C320" t="s">
        <v>66</v>
      </c>
      <c r="D320">
        <v>2048</v>
      </c>
      <c r="E320">
        <v>1</v>
      </c>
      <c r="AH320">
        <v>138.32546956330501</v>
      </c>
      <c r="AI320">
        <v>138.32546956330501</v>
      </c>
    </row>
    <row r="321" spans="1:35" customFormat="1" x14ac:dyDescent="0.15">
      <c r="A321" t="s">
        <v>56</v>
      </c>
      <c r="B321" t="s">
        <v>53</v>
      </c>
      <c r="C321" t="s">
        <v>66</v>
      </c>
      <c r="D321">
        <v>2049</v>
      </c>
      <c r="E321">
        <v>1</v>
      </c>
      <c r="AI321">
        <v>138.325469563306</v>
      </c>
    </row>
    <row r="322" spans="1:35" customFormat="1" x14ac:dyDescent="0.15">
      <c r="A322" t="s">
        <v>56</v>
      </c>
      <c r="B322" t="s">
        <v>53</v>
      </c>
      <c r="C322" t="s">
        <v>65</v>
      </c>
      <c r="D322">
        <v>2011</v>
      </c>
      <c r="E322">
        <v>1</v>
      </c>
      <c r="F322">
        <v>30</v>
      </c>
      <c r="G322">
        <v>30</v>
      </c>
      <c r="H322">
        <v>30</v>
      </c>
      <c r="I322">
        <v>30</v>
      </c>
      <c r="J322">
        <v>30</v>
      </c>
      <c r="K322">
        <v>30</v>
      </c>
      <c r="L322">
        <v>30</v>
      </c>
      <c r="M322">
        <v>30</v>
      </c>
      <c r="N322">
        <v>30</v>
      </c>
      <c r="O322">
        <v>30</v>
      </c>
      <c r="P322">
        <v>30</v>
      </c>
      <c r="Q322">
        <v>30</v>
      </c>
      <c r="R322">
        <v>30</v>
      </c>
      <c r="S322">
        <v>30</v>
      </c>
      <c r="T322">
        <v>30</v>
      </c>
      <c r="U322">
        <v>30</v>
      </c>
      <c r="V322">
        <v>30</v>
      </c>
      <c r="W322">
        <v>30</v>
      </c>
      <c r="X322">
        <v>30</v>
      </c>
      <c r="Y322">
        <v>30</v>
      </c>
      <c r="Z322">
        <v>30</v>
      </c>
    </row>
    <row r="323" spans="1:35" customFormat="1" x14ac:dyDescent="0.15">
      <c r="A323" t="s">
        <v>56</v>
      </c>
      <c r="B323" t="s">
        <v>53</v>
      </c>
      <c r="C323" t="s">
        <v>65</v>
      </c>
      <c r="D323">
        <v>2012</v>
      </c>
      <c r="E323">
        <v>1</v>
      </c>
      <c r="F323">
        <v>69</v>
      </c>
      <c r="G323">
        <v>69</v>
      </c>
      <c r="H323">
        <v>69</v>
      </c>
      <c r="I323">
        <v>69</v>
      </c>
      <c r="J323">
        <v>69</v>
      </c>
      <c r="K323">
        <v>69</v>
      </c>
      <c r="L323">
        <v>69</v>
      </c>
      <c r="M323">
        <v>69</v>
      </c>
      <c r="N323">
        <v>69</v>
      </c>
      <c r="O323">
        <v>69</v>
      </c>
      <c r="P323">
        <v>69</v>
      </c>
      <c r="Q323">
        <v>69</v>
      </c>
      <c r="R323">
        <v>69</v>
      </c>
      <c r="S323">
        <v>69</v>
      </c>
      <c r="T323">
        <v>69</v>
      </c>
      <c r="U323">
        <v>69</v>
      </c>
      <c r="V323">
        <v>69</v>
      </c>
      <c r="W323">
        <v>69</v>
      </c>
      <c r="X323">
        <v>69</v>
      </c>
      <c r="Y323">
        <v>69</v>
      </c>
      <c r="Z323">
        <v>69</v>
      </c>
      <c r="AA323">
        <v>69</v>
      </c>
    </row>
    <row r="324" spans="1:35" customFormat="1" x14ac:dyDescent="0.15">
      <c r="A324" t="s">
        <v>56</v>
      </c>
      <c r="B324" t="s">
        <v>53</v>
      </c>
      <c r="C324" t="s">
        <v>65</v>
      </c>
      <c r="D324">
        <v>2021</v>
      </c>
      <c r="E324">
        <v>1</v>
      </c>
      <c r="G324">
        <v>24</v>
      </c>
      <c r="H324">
        <v>24</v>
      </c>
      <c r="I324">
        <v>24</v>
      </c>
      <c r="J324">
        <v>24</v>
      </c>
      <c r="K324">
        <v>24</v>
      </c>
      <c r="L324">
        <v>24</v>
      </c>
      <c r="M324">
        <v>24</v>
      </c>
      <c r="N324">
        <v>24</v>
      </c>
      <c r="O324">
        <v>24</v>
      </c>
      <c r="P324">
        <v>24</v>
      </c>
      <c r="Q324">
        <v>24</v>
      </c>
      <c r="R324">
        <v>24</v>
      </c>
      <c r="S324">
        <v>24</v>
      </c>
      <c r="T324">
        <v>24</v>
      </c>
      <c r="U324">
        <v>24</v>
      </c>
      <c r="V324">
        <v>24</v>
      </c>
      <c r="W324">
        <v>24</v>
      </c>
      <c r="X324">
        <v>24</v>
      </c>
      <c r="Y324">
        <v>24</v>
      </c>
      <c r="Z324">
        <v>24</v>
      </c>
      <c r="AA324">
        <v>24</v>
      </c>
      <c r="AB324">
        <v>24</v>
      </c>
      <c r="AC324">
        <v>24</v>
      </c>
      <c r="AD324">
        <v>24</v>
      </c>
      <c r="AE324">
        <v>24</v>
      </c>
      <c r="AF324">
        <v>24</v>
      </c>
      <c r="AG324">
        <v>24</v>
      </c>
      <c r="AH324">
        <v>24</v>
      </c>
      <c r="AI324">
        <v>24</v>
      </c>
    </row>
    <row r="325" spans="1:35" customFormat="1" x14ac:dyDescent="0.15">
      <c r="A325" t="s">
        <v>56</v>
      </c>
      <c r="B325" t="s">
        <v>53</v>
      </c>
      <c r="C325" t="s">
        <v>65</v>
      </c>
      <c r="D325">
        <v>2026</v>
      </c>
      <c r="E325">
        <v>1</v>
      </c>
      <c r="L325">
        <v>40</v>
      </c>
      <c r="M325">
        <v>40</v>
      </c>
      <c r="N325">
        <v>40</v>
      </c>
      <c r="O325">
        <v>40</v>
      </c>
      <c r="P325">
        <v>40</v>
      </c>
      <c r="Q325">
        <v>40</v>
      </c>
      <c r="R325">
        <v>40</v>
      </c>
      <c r="S325">
        <v>40</v>
      </c>
      <c r="T325">
        <v>40</v>
      </c>
      <c r="U325">
        <v>40</v>
      </c>
      <c r="V325">
        <v>40</v>
      </c>
      <c r="W325">
        <v>40</v>
      </c>
      <c r="X325">
        <v>40</v>
      </c>
      <c r="Y325">
        <v>40</v>
      </c>
      <c r="Z325">
        <v>40</v>
      </c>
      <c r="AA325">
        <v>40</v>
      </c>
      <c r="AB325">
        <v>40</v>
      </c>
      <c r="AC325">
        <v>40</v>
      </c>
      <c r="AD325">
        <v>40</v>
      </c>
      <c r="AE325">
        <v>40</v>
      </c>
      <c r="AF325">
        <v>40</v>
      </c>
      <c r="AG325">
        <v>40</v>
      </c>
      <c r="AH325">
        <v>40</v>
      </c>
      <c r="AI325">
        <v>40</v>
      </c>
    </row>
    <row r="326" spans="1:35" customFormat="1" x14ac:dyDescent="0.15">
      <c r="A326" t="s">
        <v>56</v>
      </c>
      <c r="B326" t="s">
        <v>53</v>
      </c>
      <c r="C326" t="s">
        <v>65</v>
      </c>
      <c r="D326">
        <v>2027</v>
      </c>
      <c r="E326">
        <v>1</v>
      </c>
      <c r="M326">
        <v>40</v>
      </c>
      <c r="N326">
        <v>40</v>
      </c>
      <c r="O326">
        <v>40</v>
      </c>
      <c r="P326">
        <v>40</v>
      </c>
      <c r="Q326">
        <v>40</v>
      </c>
      <c r="R326">
        <v>40</v>
      </c>
      <c r="S326">
        <v>40</v>
      </c>
      <c r="T326">
        <v>40</v>
      </c>
      <c r="U326">
        <v>40</v>
      </c>
      <c r="V326">
        <v>40</v>
      </c>
      <c r="W326">
        <v>40</v>
      </c>
      <c r="X326">
        <v>40</v>
      </c>
      <c r="Y326">
        <v>40</v>
      </c>
      <c r="Z326">
        <v>40</v>
      </c>
      <c r="AA326">
        <v>40</v>
      </c>
      <c r="AB326">
        <v>40</v>
      </c>
      <c r="AC326">
        <v>40</v>
      </c>
      <c r="AD326">
        <v>40</v>
      </c>
      <c r="AE326">
        <v>40</v>
      </c>
      <c r="AF326">
        <v>40</v>
      </c>
      <c r="AG326">
        <v>40</v>
      </c>
      <c r="AH326">
        <v>40</v>
      </c>
      <c r="AI326">
        <v>40</v>
      </c>
    </row>
    <row r="327" spans="1:35" customFormat="1" x14ac:dyDescent="0.15">
      <c r="A327" t="s">
        <v>56</v>
      </c>
      <c r="B327" t="s">
        <v>53</v>
      </c>
      <c r="C327" t="s">
        <v>65</v>
      </c>
      <c r="D327">
        <v>2028</v>
      </c>
      <c r="E327">
        <v>1</v>
      </c>
      <c r="N327">
        <v>40</v>
      </c>
      <c r="O327">
        <v>40</v>
      </c>
      <c r="P327">
        <v>40</v>
      </c>
      <c r="Q327">
        <v>40</v>
      </c>
      <c r="R327">
        <v>40</v>
      </c>
      <c r="S327">
        <v>40</v>
      </c>
      <c r="T327">
        <v>40</v>
      </c>
      <c r="U327">
        <v>40</v>
      </c>
      <c r="V327">
        <v>40</v>
      </c>
      <c r="W327">
        <v>40</v>
      </c>
      <c r="X327">
        <v>40</v>
      </c>
      <c r="Y327">
        <v>40</v>
      </c>
      <c r="Z327">
        <v>40</v>
      </c>
      <c r="AA327">
        <v>40</v>
      </c>
      <c r="AB327">
        <v>40</v>
      </c>
      <c r="AC327">
        <v>40</v>
      </c>
      <c r="AD327">
        <v>40</v>
      </c>
      <c r="AE327">
        <v>40</v>
      </c>
      <c r="AF327">
        <v>40</v>
      </c>
      <c r="AG327">
        <v>40</v>
      </c>
      <c r="AH327">
        <v>40</v>
      </c>
      <c r="AI327">
        <v>40</v>
      </c>
    </row>
    <row r="328" spans="1:35" customFormat="1" x14ac:dyDescent="0.15">
      <c r="A328" t="s">
        <v>56</v>
      </c>
      <c r="B328" t="s">
        <v>53</v>
      </c>
      <c r="C328" t="s">
        <v>65</v>
      </c>
      <c r="D328">
        <v>2029</v>
      </c>
      <c r="E328">
        <v>1</v>
      </c>
      <c r="O328">
        <v>40</v>
      </c>
      <c r="P328">
        <v>40</v>
      </c>
      <c r="Q328">
        <v>40</v>
      </c>
      <c r="R328">
        <v>40</v>
      </c>
      <c r="S328">
        <v>40</v>
      </c>
      <c r="T328">
        <v>40</v>
      </c>
      <c r="U328">
        <v>40</v>
      </c>
      <c r="V328">
        <v>40</v>
      </c>
      <c r="W328">
        <v>40</v>
      </c>
      <c r="X328">
        <v>40</v>
      </c>
      <c r="Y328">
        <v>40</v>
      </c>
      <c r="Z328">
        <v>40</v>
      </c>
      <c r="AA328">
        <v>40</v>
      </c>
      <c r="AB328">
        <v>40</v>
      </c>
      <c r="AC328">
        <v>40</v>
      </c>
      <c r="AD328">
        <v>40</v>
      </c>
      <c r="AE328">
        <v>40</v>
      </c>
      <c r="AF328">
        <v>40</v>
      </c>
      <c r="AG328">
        <v>40</v>
      </c>
      <c r="AH328">
        <v>40</v>
      </c>
      <c r="AI328">
        <v>40</v>
      </c>
    </row>
    <row r="329" spans="1:35" customFormat="1" x14ac:dyDescent="0.15">
      <c r="A329" t="s">
        <v>56</v>
      </c>
      <c r="B329" t="s">
        <v>53</v>
      </c>
      <c r="C329" t="s">
        <v>65</v>
      </c>
      <c r="D329">
        <v>2030</v>
      </c>
      <c r="E329">
        <v>1</v>
      </c>
      <c r="P329">
        <v>40</v>
      </c>
      <c r="Q329">
        <v>40</v>
      </c>
      <c r="R329">
        <v>40</v>
      </c>
      <c r="S329">
        <v>40</v>
      </c>
      <c r="T329">
        <v>40</v>
      </c>
      <c r="U329">
        <v>40</v>
      </c>
      <c r="V329">
        <v>40</v>
      </c>
      <c r="W329">
        <v>40</v>
      </c>
      <c r="X329">
        <v>40</v>
      </c>
      <c r="Y329">
        <v>40</v>
      </c>
      <c r="Z329">
        <v>40</v>
      </c>
      <c r="AA329">
        <v>40</v>
      </c>
      <c r="AB329">
        <v>40</v>
      </c>
      <c r="AC329">
        <v>40</v>
      </c>
      <c r="AD329">
        <v>40</v>
      </c>
      <c r="AE329">
        <v>40</v>
      </c>
      <c r="AF329">
        <v>40</v>
      </c>
      <c r="AG329">
        <v>40</v>
      </c>
      <c r="AH329">
        <v>40</v>
      </c>
      <c r="AI329">
        <v>40</v>
      </c>
    </row>
    <row r="330" spans="1:35" customFormat="1" x14ac:dyDescent="0.15">
      <c r="A330" t="s">
        <v>56</v>
      </c>
      <c r="B330" t="s">
        <v>53</v>
      </c>
      <c r="C330" t="s">
        <v>65</v>
      </c>
      <c r="D330">
        <v>2041</v>
      </c>
      <c r="E330">
        <v>1</v>
      </c>
      <c r="AA330">
        <v>30</v>
      </c>
      <c r="AB330">
        <v>30</v>
      </c>
      <c r="AC330">
        <v>30</v>
      </c>
      <c r="AD330">
        <v>30</v>
      </c>
      <c r="AE330">
        <v>30</v>
      </c>
      <c r="AF330">
        <v>30</v>
      </c>
      <c r="AG330">
        <v>30</v>
      </c>
      <c r="AH330">
        <v>30</v>
      </c>
      <c r="AI330">
        <v>30</v>
      </c>
    </row>
    <row r="331" spans="1:35" customFormat="1" x14ac:dyDescent="0.15">
      <c r="A331" t="s">
        <v>56</v>
      </c>
      <c r="B331" t="s">
        <v>53</v>
      </c>
      <c r="C331" t="s">
        <v>65</v>
      </c>
      <c r="D331">
        <v>2042</v>
      </c>
      <c r="E331">
        <v>1</v>
      </c>
      <c r="AB331">
        <v>69</v>
      </c>
      <c r="AC331">
        <v>69</v>
      </c>
      <c r="AD331">
        <v>69</v>
      </c>
      <c r="AE331">
        <v>69</v>
      </c>
      <c r="AF331">
        <v>69</v>
      </c>
      <c r="AG331">
        <v>69</v>
      </c>
      <c r="AH331">
        <v>69</v>
      </c>
      <c r="AI331">
        <v>69</v>
      </c>
    </row>
    <row r="332" spans="1:35" customFormat="1" x14ac:dyDescent="0.15">
      <c r="A332" t="s">
        <v>56</v>
      </c>
      <c r="B332" t="s">
        <v>53</v>
      </c>
      <c r="C332" t="s">
        <v>113</v>
      </c>
      <c r="D332">
        <v>1990</v>
      </c>
      <c r="E332">
        <v>0</v>
      </c>
      <c r="F332">
        <v>20</v>
      </c>
      <c r="G332">
        <v>20</v>
      </c>
      <c r="H332">
        <v>20</v>
      </c>
      <c r="I332">
        <v>20</v>
      </c>
      <c r="J332">
        <v>20</v>
      </c>
      <c r="K332">
        <v>20</v>
      </c>
      <c r="L332">
        <v>20</v>
      </c>
      <c r="M332">
        <v>20</v>
      </c>
      <c r="N332">
        <v>20</v>
      </c>
      <c r="O332">
        <v>20</v>
      </c>
      <c r="P332">
        <v>20</v>
      </c>
      <c r="Q332">
        <v>20</v>
      </c>
      <c r="R332">
        <v>20</v>
      </c>
      <c r="S332">
        <v>20</v>
      </c>
      <c r="T332">
        <v>20</v>
      </c>
      <c r="U332">
        <v>20</v>
      </c>
      <c r="V332">
        <v>20</v>
      </c>
      <c r="W332">
        <v>20</v>
      </c>
      <c r="X332">
        <v>20</v>
      </c>
      <c r="Y332">
        <v>20</v>
      </c>
      <c r="Z332">
        <v>20</v>
      </c>
      <c r="AA332">
        <v>20</v>
      </c>
      <c r="AB332">
        <v>20</v>
      </c>
      <c r="AC332">
        <v>20</v>
      </c>
      <c r="AD332">
        <v>20</v>
      </c>
    </row>
    <row r="333" spans="1:35" customFormat="1" x14ac:dyDescent="0.15">
      <c r="A333" t="s">
        <v>56</v>
      </c>
      <c r="B333" t="s">
        <v>52</v>
      </c>
      <c r="C333" t="s">
        <v>73</v>
      </c>
      <c r="D333">
        <v>1993</v>
      </c>
      <c r="E333">
        <v>0</v>
      </c>
      <c r="I333">
        <v>180</v>
      </c>
    </row>
    <row r="334" spans="1:35" customFormat="1" x14ac:dyDescent="0.15">
      <c r="A334" t="s">
        <v>56</v>
      </c>
      <c r="B334" t="s">
        <v>52</v>
      </c>
      <c r="C334" t="s">
        <v>72</v>
      </c>
      <c r="D334">
        <v>2021</v>
      </c>
      <c r="E334">
        <v>0</v>
      </c>
      <c r="V334">
        <v>12.5</v>
      </c>
    </row>
    <row r="335" spans="1:35" customFormat="1" x14ac:dyDescent="0.15">
      <c r="A335" t="s">
        <v>56</v>
      </c>
      <c r="B335" t="s">
        <v>52</v>
      </c>
      <c r="C335" t="s">
        <v>72</v>
      </c>
      <c r="D335">
        <v>2022</v>
      </c>
      <c r="E335">
        <v>0</v>
      </c>
      <c r="W335">
        <v>127</v>
      </c>
    </row>
    <row r="336" spans="1:35" customFormat="1" x14ac:dyDescent="0.15">
      <c r="A336" t="s">
        <v>56</v>
      </c>
      <c r="B336" t="s">
        <v>52</v>
      </c>
      <c r="C336" t="s">
        <v>72</v>
      </c>
      <c r="D336">
        <v>2023</v>
      </c>
      <c r="E336">
        <v>0</v>
      </c>
      <c r="X336">
        <v>287</v>
      </c>
    </row>
    <row r="337" spans="1:33" customFormat="1" x14ac:dyDescent="0.15">
      <c r="A337" t="s">
        <v>56</v>
      </c>
      <c r="B337" t="s">
        <v>52</v>
      </c>
      <c r="C337" t="s">
        <v>72</v>
      </c>
      <c r="D337">
        <v>2024</v>
      </c>
      <c r="E337">
        <v>0</v>
      </c>
      <c r="Y337">
        <v>172</v>
      </c>
    </row>
    <row r="338" spans="1:33" customFormat="1" x14ac:dyDescent="0.15">
      <c r="A338" t="s">
        <v>56</v>
      </c>
      <c r="B338" t="s">
        <v>52</v>
      </c>
      <c r="C338" t="s">
        <v>71</v>
      </c>
      <c r="D338">
        <v>2012</v>
      </c>
      <c r="E338">
        <v>1</v>
      </c>
      <c r="AB338">
        <v>7</v>
      </c>
    </row>
    <row r="339" spans="1:33" customFormat="1" x14ac:dyDescent="0.15">
      <c r="A339" t="s">
        <v>56</v>
      </c>
      <c r="B339" t="s">
        <v>52</v>
      </c>
      <c r="C339" t="s">
        <v>71</v>
      </c>
      <c r="D339">
        <v>2014</v>
      </c>
      <c r="E339">
        <v>1</v>
      </c>
      <c r="AD339">
        <v>5</v>
      </c>
    </row>
    <row r="340" spans="1:33" customFormat="1" x14ac:dyDescent="0.15">
      <c r="A340" t="s">
        <v>56</v>
      </c>
      <c r="B340" t="s">
        <v>52</v>
      </c>
      <c r="C340" t="s">
        <v>71</v>
      </c>
      <c r="D340">
        <v>2016</v>
      </c>
      <c r="E340">
        <v>1</v>
      </c>
      <c r="AF340">
        <v>6.5</v>
      </c>
    </row>
    <row r="341" spans="1:33" customFormat="1" x14ac:dyDescent="0.15">
      <c r="A341" t="s">
        <v>56</v>
      </c>
      <c r="B341" t="s">
        <v>52</v>
      </c>
      <c r="C341" t="s">
        <v>71</v>
      </c>
      <c r="D341">
        <v>2017</v>
      </c>
      <c r="E341">
        <v>1</v>
      </c>
      <c r="AG341">
        <v>32.6</v>
      </c>
    </row>
    <row r="342" spans="1:33" customFormat="1" x14ac:dyDescent="0.15">
      <c r="A342" t="s">
        <v>56</v>
      </c>
      <c r="B342" t="s">
        <v>52</v>
      </c>
      <c r="C342" t="s">
        <v>112</v>
      </c>
      <c r="D342">
        <v>1982</v>
      </c>
      <c r="E342">
        <v>0</v>
      </c>
      <c r="AE342">
        <v>12.2</v>
      </c>
    </row>
    <row r="343" spans="1:33" customFormat="1" x14ac:dyDescent="0.15">
      <c r="A343" t="s">
        <v>56</v>
      </c>
      <c r="B343" t="s">
        <v>52</v>
      </c>
      <c r="C343" t="s">
        <v>65</v>
      </c>
      <c r="D343">
        <v>2011</v>
      </c>
      <c r="E343">
        <v>1</v>
      </c>
      <c r="AA343">
        <v>30</v>
      </c>
    </row>
    <row r="344" spans="1:33" customFormat="1" x14ac:dyDescent="0.15">
      <c r="A344" t="s">
        <v>56</v>
      </c>
      <c r="B344" t="s">
        <v>52</v>
      </c>
      <c r="C344" t="s">
        <v>65</v>
      </c>
      <c r="D344">
        <v>2012</v>
      </c>
      <c r="E344">
        <v>1</v>
      </c>
      <c r="AB344">
        <v>69</v>
      </c>
    </row>
    <row r="345" spans="1:33" customFormat="1" x14ac:dyDescent="0.15">
      <c r="A345" t="s">
        <v>56</v>
      </c>
      <c r="B345" t="s">
        <v>52</v>
      </c>
      <c r="C345" t="s">
        <v>113</v>
      </c>
      <c r="D345">
        <v>1990</v>
      </c>
      <c r="E345">
        <v>0</v>
      </c>
      <c r="AE345">
        <v>20</v>
      </c>
    </row>
    <row r="346" spans="1:33" customFormat="1" x14ac:dyDescent="0.15">
      <c r="A346" t="s">
        <v>56</v>
      </c>
      <c r="B346" t="s">
        <v>51</v>
      </c>
      <c r="C346" t="s">
        <v>72</v>
      </c>
      <c r="D346">
        <v>2021</v>
      </c>
      <c r="E346">
        <v>0</v>
      </c>
      <c r="G346">
        <v>22714040.350890599</v>
      </c>
    </row>
    <row r="347" spans="1:33" customFormat="1" x14ac:dyDescent="0.15">
      <c r="A347" t="s">
        <v>56</v>
      </c>
      <c r="B347" t="s">
        <v>51</v>
      </c>
      <c r="C347" t="s">
        <v>72</v>
      </c>
      <c r="D347">
        <v>2022</v>
      </c>
      <c r="E347">
        <v>0</v>
      </c>
      <c r="H347">
        <v>215535083.672461</v>
      </c>
    </row>
    <row r="348" spans="1:33" customFormat="1" x14ac:dyDescent="0.15">
      <c r="A348" t="s">
        <v>56</v>
      </c>
      <c r="B348" t="s">
        <v>51</v>
      </c>
      <c r="C348" t="s">
        <v>72</v>
      </c>
      <c r="D348">
        <v>2023</v>
      </c>
      <c r="E348">
        <v>0</v>
      </c>
      <c r="I348">
        <v>395967745.41058201</v>
      </c>
    </row>
    <row r="349" spans="1:33" customFormat="1" x14ac:dyDescent="0.15">
      <c r="A349" t="s">
        <v>56</v>
      </c>
      <c r="B349" t="s">
        <v>51</v>
      </c>
      <c r="C349" t="s">
        <v>72</v>
      </c>
      <c r="D349">
        <v>2024</v>
      </c>
      <c r="E349">
        <v>0</v>
      </c>
      <c r="J349">
        <v>288620957.698439</v>
      </c>
    </row>
    <row r="350" spans="1:33" customFormat="1" x14ac:dyDescent="0.15">
      <c r="A350" t="s">
        <v>56</v>
      </c>
      <c r="B350" t="s">
        <v>51</v>
      </c>
      <c r="C350" t="s">
        <v>72</v>
      </c>
      <c r="D350">
        <v>2025</v>
      </c>
      <c r="E350">
        <v>0</v>
      </c>
      <c r="K350" s="36">
        <v>6.2420611424040303E-8</v>
      </c>
    </row>
    <row r="351" spans="1:33" customFormat="1" x14ac:dyDescent="0.15">
      <c r="A351" t="s">
        <v>56</v>
      </c>
      <c r="B351" t="s">
        <v>51</v>
      </c>
      <c r="C351" t="s">
        <v>72</v>
      </c>
      <c r="D351">
        <v>2026</v>
      </c>
      <c r="E351">
        <v>0</v>
      </c>
      <c r="L351">
        <v>77032468.390116006</v>
      </c>
    </row>
    <row r="352" spans="1:33" customFormat="1" x14ac:dyDescent="0.15">
      <c r="A352" t="s">
        <v>56</v>
      </c>
      <c r="B352" t="s">
        <v>51</v>
      </c>
      <c r="C352" t="s">
        <v>72</v>
      </c>
      <c r="D352">
        <v>2027</v>
      </c>
      <c r="E352">
        <v>0</v>
      </c>
      <c r="M352">
        <v>74054767.435417205</v>
      </c>
    </row>
    <row r="353" spans="1:29" customFormat="1" x14ac:dyDescent="0.15">
      <c r="A353" t="s">
        <v>56</v>
      </c>
      <c r="B353" t="s">
        <v>51</v>
      </c>
      <c r="C353" t="s">
        <v>72</v>
      </c>
      <c r="D353">
        <v>2028</v>
      </c>
      <c r="E353">
        <v>0</v>
      </c>
      <c r="N353">
        <v>71077066.480718702</v>
      </c>
    </row>
    <row r="354" spans="1:29" customFormat="1" x14ac:dyDescent="0.15">
      <c r="A354" t="s">
        <v>56</v>
      </c>
      <c r="B354" t="s">
        <v>51</v>
      </c>
      <c r="C354" t="s">
        <v>72</v>
      </c>
      <c r="D354">
        <v>2029</v>
      </c>
      <c r="E354">
        <v>0</v>
      </c>
      <c r="O354">
        <v>68099365.526019901</v>
      </c>
    </row>
    <row r="355" spans="1:29" customFormat="1" x14ac:dyDescent="0.15">
      <c r="A355" t="s">
        <v>56</v>
      </c>
      <c r="B355" t="s">
        <v>51</v>
      </c>
      <c r="C355" t="s">
        <v>72</v>
      </c>
      <c r="D355">
        <v>2030</v>
      </c>
      <c r="E355">
        <v>0</v>
      </c>
      <c r="P355">
        <v>65121664.571321301</v>
      </c>
    </row>
    <row r="356" spans="1:29" customFormat="1" x14ac:dyDescent="0.15">
      <c r="A356" t="s">
        <v>56</v>
      </c>
      <c r="B356" t="s">
        <v>51</v>
      </c>
      <c r="C356" t="s">
        <v>72</v>
      </c>
      <c r="D356">
        <v>2031</v>
      </c>
      <c r="E356">
        <v>0</v>
      </c>
      <c r="Q356">
        <v>34504516.782502703</v>
      </c>
    </row>
    <row r="357" spans="1:29" customFormat="1" x14ac:dyDescent="0.15">
      <c r="A357" t="s">
        <v>56</v>
      </c>
      <c r="B357" t="s">
        <v>51</v>
      </c>
      <c r="C357" t="s">
        <v>72</v>
      </c>
      <c r="D357">
        <v>2032</v>
      </c>
      <c r="E357">
        <v>0</v>
      </c>
      <c r="R357">
        <v>34067750.747281201</v>
      </c>
    </row>
    <row r="358" spans="1:29" customFormat="1" x14ac:dyDescent="0.15">
      <c r="A358" t="s">
        <v>56</v>
      </c>
      <c r="B358" t="s">
        <v>51</v>
      </c>
      <c r="C358" t="s">
        <v>72</v>
      </c>
      <c r="D358">
        <v>2033</v>
      </c>
      <c r="E358">
        <v>0</v>
      </c>
      <c r="S358">
        <v>33630984.712059498</v>
      </c>
    </row>
    <row r="359" spans="1:29" customFormat="1" x14ac:dyDescent="0.15">
      <c r="A359" t="s">
        <v>56</v>
      </c>
      <c r="B359" t="s">
        <v>51</v>
      </c>
      <c r="C359" t="s">
        <v>72</v>
      </c>
      <c r="D359">
        <v>2034</v>
      </c>
      <c r="E359">
        <v>0</v>
      </c>
      <c r="T359">
        <v>33194218.6768381</v>
      </c>
    </row>
    <row r="360" spans="1:29" customFormat="1" x14ac:dyDescent="0.15">
      <c r="A360" t="s">
        <v>56</v>
      </c>
      <c r="B360" t="s">
        <v>51</v>
      </c>
      <c r="C360" t="s">
        <v>72</v>
      </c>
      <c r="D360">
        <v>2035</v>
      </c>
      <c r="E360">
        <v>0</v>
      </c>
      <c r="U360">
        <v>32757452.641616601</v>
      </c>
    </row>
    <row r="361" spans="1:29" customFormat="1" x14ac:dyDescent="0.15">
      <c r="A361" t="s">
        <v>56</v>
      </c>
      <c r="B361" t="s">
        <v>51</v>
      </c>
      <c r="C361" t="s">
        <v>72</v>
      </c>
      <c r="D361">
        <v>2036</v>
      </c>
      <c r="E361">
        <v>0</v>
      </c>
      <c r="V361">
        <v>22815074.496626101</v>
      </c>
    </row>
    <row r="362" spans="1:29" customFormat="1" x14ac:dyDescent="0.15">
      <c r="A362" t="s">
        <v>56</v>
      </c>
      <c r="B362" t="s">
        <v>51</v>
      </c>
      <c r="C362" t="s">
        <v>72</v>
      </c>
      <c r="D362">
        <v>2037</v>
      </c>
      <c r="E362">
        <v>0</v>
      </c>
      <c r="W362">
        <v>136215682.30563301</v>
      </c>
    </row>
    <row r="363" spans="1:29" customFormat="1" x14ac:dyDescent="0.15">
      <c r="A363" t="s">
        <v>56</v>
      </c>
      <c r="B363" t="s">
        <v>51</v>
      </c>
      <c r="C363" t="s">
        <v>72</v>
      </c>
      <c r="D363">
        <v>2038</v>
      </c>
      <c r="E363">
        <v>0</v>
      </c>
      <c r="X363">
        <v>255873240.61842701</v>
      </c>
    </row>
    <row r="364" spans="1:29" customFormat="1" x14ac:dyDescent="0.15">
      <c r="A364" t="s">
        <v>56</v>
      </c>
      <c r="B364" t="s">
        <v>51</v>
      </c>
      <c r="C364" t="s">
        <v>72</v>
      </c>
      <c r="D364">
        <v>2039</v>
      </c>
      <c r="E364">
        <v>0</v>
      </c>
      <c r="Y364">
        <v>201133381.595231</v>
      </c>
    </row>
    <row r="365" spans="1:29" customFormat="1" x14ac:dyDescent="0.15">
      <c r="A365" t="s">
        <v>56</v>
      </c>
      <c r="B365" t="s">
        <v>51</v>
      </c>
      <c r="C365" t="s">
        <v>72</v>
      </c>
      <c r="D365">
        <v>2040</v>
      </c>
      <c r="E365">
        <v>0</v>
      </c>
      <c r="Z365">
        <v>9678339.1995940991</v>
      </c>
    </row>
    <row r="366" spans="1:29" customFormat="1" x14ac:dyDescent="0.15">
      <c r="A366" t="s">
        <v>56</v>
      </c>
      <c r="B366" t="s">
        <v>51</v>
      </c>
      <c r="C366" t="s">
        <v>72</v>
      </c>
      <c r="D366">
        <v>2041</v>
      </c>
      <c r="E366">
        <v>0</v>
      </c>
      <c r="AA366">
        <v>158429583.06633601</v>
      </c>
    </row>
    <row r="367" spans="1:29" customFormat="1" x14ac:dyDescent="0.15">
      <c r="A367" t="s">
        <v>56</v>
      </c>
      <c r="B367" t="s">
        <v>51</v>
      </c>
      <c r="C367" t="s">
        <v>72</v>
      </c>
      <c r="D367">
        <v>2042</v>
      </c>
      <c r="E367">
        <v>0</v>
      </c>
      <c r="AB367">
        <v>156133502.15233099</v>
      </c>
    </row>
    <row r="368" spans="1:29" customFormat="1" x14ac:dyDescent="0.15">
      <c r="A368" t="s">
        <v>56</v>
      </c>
      <c r="B368" t="s">
        <v>51</v>
      </c>
      <c r="C368" t="s">
        <v>72</v>
      </c>
      <c r="D368">
        <v>2043</v>
      </c>
      <c r="E368">
        <v>0</v>
      </c>
      <c r="AC368">
        <v>153837421.238325</v>
      </c>
    </row>
    <row r="369" spans="1:35" customFormat="1" x14ac:dyDescent="0.15">
      <c r="A369" t="s">
        <v>56</v>
      </c>
      <c r="B369" t="s">
        <v>51</v>
      </c>
      <c r="C369" t="s">
        <v>72</v>
      </c>
      <c r="D369">
        <v>2044</v>
      </c>
      <c r="E369">
        <v>0</v>
      </c>
      <c r="AD369">
        <v>151541340.32431999</v>
      </c>
    </row>
    <row r="370" spans="1:35" customFormat="1" x14ac:dyDescent="0.15">
      <c r="A370" t="s">
        <v>56</v>
      </c>
      <c r="B370" t="s">
        <v>51</v>
      </c>
      <c r="C370" t="s">
        <v>72</v>
      </c>
      <c r="D370">
        <v>2045</v>
      </c>
      <c r="E370">
        <v>0</v>
      </c>
      <c r="AE370">
        <v>149245259.41031599</v>
      </c>
    </row>
    <row r="371" spans="1:35" customFormat="1" x14ac:dyDescent="0.15">
      <c r="A371" t="s">
        <v>56</v>
      </c>
      <c r="B371" t="s">
        <v>51</v>
      </c>
      <c r="C371" t="s">
        <v>72</v>
      </c>
      <c r="D371">
        <v>2046</v>
      </c>
      <c r="E371">
        <v>0</v>
      </c>
      <c r="AF371">
        <v>13866291.531559899</v>
      </c>
    </row>
    <row r="372" spans="1:35" customFormat="1" x14ac:dyDescent="0.15">
      <c r="A372" t="s">
        <v>56</v>
      </c>
      <c r="B372" t="s">
        <v>51</v>
      </c>
      <c r="C372" t="s">
        <v>71</v>
      </c>
      <c r="D372">
        <v>2020</v>
      </c>
      <c r="E372">
        <v>1</v>
      </c>
      <c r="F372">
        <v>231939528.55815101</v>
      </c>
    </row>
    <row r="373" spans="1:35" customFormat="1" x14ac:dyDescent="0.15">
      <c r="A373" t="s">
        <v>56</v>
      </c>
      <c r="B373" t="s">
        <v>51</v>
      </c>
      <c r="C373" t="s">
        <v>71</v>
      </c>
      <c r="D373">
        <v>2021</v>
      </c>
      <c r="E373">
        <v>1</v>
      </c>
      <c r="G373">
        <v>36623931.484954603</v>
      </c>
    </row>
    <row r="374" spans="1:35" customFormat="1" x14ac:dyDescent="0.15">
      <c r="A374" t="s">
        <v>56</v>
      </c>
      <c r="B374" t="s">
        <v>51</v>
      </c>
      <c r="C374" t="s">
        <v>71</v>
      </c>
      <c r="D374">
        <v>2022</v>
      </c>
      <c r="E374">
        <v>1</v>
      </c>
      <c r="H374">
        <v>245476710.503658</v>
      </c>
    </row>
    <row r="375" spans="1:35" customFormat="1" x14ac:dyDescent="0.15">
      <c r="A375" t="s">
        <v>56</v>
      </c>
      <c r="B375" t="s">
        <v>51</v>
      </c>
      <c r="C375" t="s">
        <v>71</v>
      </c>
      <c r="D375">
        <v>2023</v>
      </c>
      <c r="E375">
        <v>1</v>
      </c>
      <c r="I375">
        <v>217087400.30761901</v>
      </c>
    </row>
    <row r="376" spans="1:35" customFormat="1" x14ac:dyDescent="0.15">
      <c r="A376" t="s">
        <v>56</v>
      </c>
      <c r="B376" t="s">
        <v>51</v>
      </c>
      <c r="C376" t="s">
        <v>71</v>
      </c>
      <c r="D376">
        <v>2024</v>
      </c>
      <c r="E376">
        <v>1</v>
      </c>
      <c r="J376">
        <v>317046808.38893402</v>
      </c>
    </row>
    <row r="377" spans="1:35" customFormat="1" x14ac:dyDescent="0.15">
      <c r="A377" t="s">
        <v>56</v>
      </c>
      <c r="B377" t="s">
        <v>51</v>
      </c>
      <c r="C377" t="s">
        <v>71</v>
      </c>
      <c r="D377">
        <v>2025</v>
      </c>
      <c r="E377">
        <v>1</v>
      </c>
      <c r="K377">
        <v>257118205.626028</v>
      </c>
    </row>
    <row r="378" spans="1:35" customFormat="1" x14ac:dyDescent="0.15">
      <c r="A378" t="s">
        <v>56</v>
      </c>
      <c r="B378" t="s">
        <v>51</v>
      </c>
      <c r="C378" t="s">
        <v>71</v>
      </c>
      <c r="D378">
        <v>2026</v>
      </c>
      <c r="E378">
        <v>1</v>
      </c>
      <c r="L378">
        <v>373338060.749677</v>
      </c>
    </row>
    <row r="379" spans="1:35" customFormat="1" x14ac:dyDescent="0.15">
      <c r="A379" t="s">
        <v>56</v>
      </c>
      <c r="B379" t="s">
        <v>51</v>
      </c>
      <c r="C379" t="s">
        <v>71</v>
      </c>
      <c r="D379">
        <v>2027</v>
      </c>
      <c r="E379">
        <v>1</v>
      </c>
      <c r="M379">
        <v>354317022.80482203</v>
      </c>
    </row>
    <row r="380" spans="1:35" customFormat="1" x14ac:dyDescent="0.15">
      <c r="A380" t="s">
        <v>56</v>
      </c>
      <c r="B380" t="s">
        <v>51</v>
      </c>
      <c r="C380" t="s">
        <v>71</v>
      </c>
      <c r="D380">
        <v>2028</v>
      </c>
      <c r="E380">
        <v>1</v>
      </c>
      <c r="N380">
        <v>337345986.86240399</v>
      </c>
    </row>
    <row r="381" spans="1:35" customFormat="1" x14ac:dyDescent="0.15">
      <c r="A381" t="s">
        <v>56</v>
      </c>
      <c r="B381" t="s">
        <v>51</v>
      </c>
      <c r="C381" t="s">
        <v>71</v>
      </c>
      <c r="D381">
        <v>2029</v>
      </c>
      <c r="E381">
        <v>1</v>
      </c>
      <c r="O381">
        <v>319520420.14909202</v>
      </c>
    </row>
    <row r="382" spans="1:35" x14ac:dyDescent="0.15">
      <c r="A382" t="s">
        <v>56</v>
      </c>
      <c r="B382" t="s">
        <v>51</v>
      </c>
      <c r="C382" t="s">
        <v>71</v>
      </c>
      <c r="D382">
        <v>2030</v>
      </c>
      <c r="E382">
        <v>1</v>
      </c>
      <c r="F382"/>
      <c r="G382"/>
      <c r="H382"/>
      <c r="I382"/>
      <c r="J382"/>
      <c r="K382"/>
      <c r="L382"/>
      <c r="M382"/>
      <c r="N382"/>
      <c r="O382"/>
      <c r="P382">
        <v>300235994.592098</v>
      </c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</row>
    <row r="383" spans="1:35" x14ac:dyDescent="0.15">
      <c r="A383" t="s">
        <v>56</v>
      </c>
      <c r="B383" t="s">
        <v>51</v>
      </c>
      <c r="C383" t="s">
        <v>71</v>
      </c>
      <c r="D383">
        <v>2031</v>
      </c>
      <c r="E383">
        <v>1</v>
      </c>
      <c r="F383"/>
      <c r="G383"/>
      <c r="H383"/>
      <c r="I383"/>
      <c r="J383"/>
      <c r="K383"/>
      <c r="L383"/>
      <c r="M383"/>
      <c r="N383"/>
      <c r="O383"/>
      <c r="P383"/>
      <c r="Q383">
        <v>29934402.224342201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</row>
    <row r="384" spans="1:35" x14ac:dyDescent="0.15">
      <c r="A384" t="s">
        <v>56</v>
      </c>
      <c r="B384" t="s">
        <v>51</v>
      </c>
      <c r="C384" t="s">
        <v>71</v>
      </c>
      <c r="D384">
        <v>2032</v>
      </c>
      <c r="E384">
        <v>1</v>
      </c>
      <c r="F384"/>
      <c r="G384"/>
      <c r="H384"/>
      <c r="I384"/>
      <c r="J384"/>
      <c r="K384"/>
      <c r="L384"/>
      <c r="M384"/>
      <c r="N384"/>
      <c r="O384"/>
      <c r="P384"/>
      <c r="Q384"/>
      <c r="R384">
        <v>29605793.214551002</v>
      </c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</row>
    <row r="385" spans="1:33" customFormat="1" x14ac:dyDescent="0.15">
      <c r="A385" t="s">
        <v>56</v>
      </c>
      <c r="B385" t="s">
        <v>51</v>
      </c>
      <c r="C385" t="s">
        <v>71</v>
      </c>
      <c r="D385">
        <v>2033</v>
      </c>
      <c r="E385">
        <v>1</v>
      </c>
      <c r="S385">
        <v>29320214.478774</v>
      </c>
    </row>
    <row r="386" spans="1:33" customFormat="1" x14ac:dyDescent="0.15">
      <c r="A386" t="s">
        <v>56</v>
      </c>
      <c r="B386" t="s">
        <v>51</v>
      </c>
      <c r="C386" t="s">
        <v>71</v>
      </c>
      <c r="D386">
        <v>2034</v>
      </c>
      <c r="E386">
        <v>1</v>
      </c>
      <c r="T386">
        <v>29056392.389665499</v>
      </c>
    </row>
    <row r="387" spans="1:33" customFormat="1" x14ac:dyDescent="0.15">
      <c r="A387" t="s">
        <v>56</v>
      </c>
      <c r="B387" t="s">
        <v>51</v>
      </c>
      <c r="C387" t="s">
        <v>71</v>
      </c>
      <c r="D387">
        <v>2035</v>
      </c>
      <c r="E387">
        <v>1</v>
      </c>
      <c r="U387">
        <v>28792570.3005565</v>
      </c>
    </row>
    <row r="388" spans="1:33" customFormat="1" x14ac:dyDescent="0.15">
      <c r="A388" t="s">
        <v>56</v>
      </c>
      <c r="B388" t="s">
        <v>51</v>
      </c>
      <c r="C388" t="s">
        <v>71</v>
      </c>
      <c r="D388">
        <v>2036</v>
      </c>
      <c r="E388">
        <v>1</v>
      </c>
      <c r="V388">
        <v>38924821.523499399</v>
      </c>
    </row>
    <row r="389" spans="1:33" customFormat="1" x14ac:dyDescent="0.15">
      <c r="A389" t="s">
        <v>56</v>
      </c>
      <c r="B389" t="s">
        <v>51</v>
      </c>
      <c r="C389" t="s">
        <v>71</v>
      </c>
      <c r="D389">
        <v>2037</v>
      </c>
      <c r="E389">
        <v>1</v>
      </c>
      <c r="W389">
        <v>38565949.497594103</v>
      </c>
    </row>
    <row r="390" spans="1:33" customFormat="1" x14ac:dyDescent="0.15">
      <c r="A390" t="s">
        <v>56</v>
      </c>
      <c r="B390" t="s">
        <v>51</v>
      </c>
      <c r="C390" t="s">
        <v>71</v>
      </c>
      <c r="D390">
        <v>2038</v>
      </c>
      <c r="E390">
        <v>1</v>
      </c>
      <c r="X390">
        <v>38116661.835646503</v>
      </c>
    </row>
    <row r="391" spans="1:33" customFormat="1" x14ac:dyDescent="0.15">
      <c r="A391" t="s">
        <v>56</v>
      </c>
      <c r="B391" t="s">
        <v>51</v>
      </c>
      <c r="C391" t="s">
        <v>71</v>
      </c>
      <c r="D391">
        <v>2039</v>
      </c>
      <c r="E391">
        <v>1</v>
      </c>
      <c r="Y391">
        <v>37730481.924419098</v>
      </c>
    </row>
    <row r="392" spans="1:33" customFormat="1" x14ac:dyDescent="0.15">
      <c r="A392" t="s">
        <v>56</v>
      </c>
      <c r="B392" t="s">
        <v>51</v>
      </c>
      <c r="C392" t="s">
        <v>71</v>
      </c>
      <c r="D392">
        <v>2040</v>
      </c>
      <c r="E392">
        <v>1</v>
      </c>
      <c r="Z392">
        <v>37371609.898513302</v>
      </c>
    </row>
    <row r="393" spans="1:33" customFormat="1" x14ac:dyDescent="0.15">
      <c r="A393" t="s">
        <v>56</v>
      </c>
      <c r="B393" t="s">
        <v>51</v>
      </c>
      <c r="C393" t="s">
        <v>71</v>
      </c>
      <c r="D393">
        <v>2041</v>
      </c>
      <c r="E393">
        <v>1</v>
      </c>
      <c r="AA393">
        <v>294195031.77802497</v>
      </c>
    </row>
    <row r="394" spans="1:33" customFormat="1" x14ac:dyDescent="0.15">
      <c r="A394" t="s">
        <v>56</v>
      </c>
      <c r="B394" t="s">
        <v>51</v>
      </c>
      <c r="C394" t="s">
        <v>71</v>
      </c>
      <c r="D394">
        <v>2042</v>
      </c>
      <c r="E394">
        <v>1</v>
      </c>
      <c r="AB394">
        <v>299534839.13584101</v>
      </c>
    </row>
    <row r="395" spans="1:33" customFormat="1" x14ac:dyDescent="0.15">
      <c r="A395" t="s">
        <v>56</v>
      </c>
      <c r="B395" t="s">
        <v>51</v>
      </c>
      <c r="C395" t="s">
        <v>71</v>
      </c>
      <c r="D395">
        <v>2043</v>
      </c>
      <c r="E395">
        <v>1</v>
      </c>
      <c r="AC395">
        <v>288508144.88776302</v>
      </c>
    </row>
    <row r="396" spans="1:33" customFormat="1" x14ac:dyDescent="0.15">
      <c r="A396" t="s">
        <v>56</v>
      </c>
      <c r="B396" t="s">
        <v>51</v>
      </c>
      <c r="C396" t="s">
        <v>71</v>
      </c>
      <c r="D396">
        <v>2044</v>
      </c>
      <c r="E396">
        <v>1</v>
      </c>
      <c r="AD396">
        <v>291478112.21480501</v>
      </c>
    </row>
    <row r="397" spans="1:33" customFormat="1" x14ac:dyDescent="0.15">
      <c r="A397" t="s">
        <v>56</v>
      </c>
      <c r="B397" t="s">
        <v>51</v>
      </c>
      <c r="C397" t="s">
        <v>71</v>
      </c>
      <c r="D397">
        <v>2045</v>
      </c>
      <c r="E397">
        <v>1</v>
      </c>
      <c r="AE397">
        <v>280861066.187428</v>
      </c>
    </row>
    <row r="398" spans="1:33" customFormat="1" x14ac:dyDescent="0.15">
      <c r="A398" t="s">
        <v>56</v>
      </c>
      <c r="B398" t="s">
        <v>51</v>
      </c>
      <c r="C398" t="s">
        <v>71</v>
      </c>
      <c r="D398">
        <v>2046</v>
      </c>
      <c r="E398">
        <v>1</v>
      </c>
      <c r="AF398">
        <v>7302093.8023669599</v>
      </c>
    </row>
    <row r="399" spans="1:33" customFormat="1" x14ac:dyDescent="0.15">
      <c r="A399" t="s">
        <v>56</v>
      </c>
      <c r="B399" t="s">
        <v>51</v>
      </c>
      <c r="C399" t="s">
        <v>71</v>
      </c>
      <c r="D399">
        <v>2047</v>
      </c>
      <c r="E399">
        <v>1</v>
      </c>
      <c r="AG399">
        <v>36250869.1393217</v>
      </c>
    </row>
    <row r="400" spans="1:33" customFormat="1" x14ac:dyDescent="0.15">
      <c r="A400" t="s">
        <v>56</v>
      </c>
      <c r="B400" t="s">
        <v>51</v>
      </c>
      <c r="C400" t="s">
        <v>66</v>
      </c>
      <c r="D400">
        <v>2044</v>
      </c>
      <c r="E400">
        <v>1</v>
      </c>
      <c r="AD400">
        <v>467535084.17444402</v>
      </c>
    </row>
    <row r="401" spans="1:35" customFormat="1" x14ac:dyDescent="0.15">
      <c r="A401" t="s">
        <v>56</v>
      </c>
      <c r="B401" t="s">
        <v>51</v>
      </c>
      <c r="C401" t="s">
        <v>66</v>
      </c>
      <c r="D401">
        <v>2045</v>
      </c>
      <c r="E401">
        <v>1</v>
      </c>
      <c r="AE401">
        <v>463054506.50062603</v>
      </c>
    </row>
    <row r="402" spans="1:35" customFormat="1" x14ac:dyDescent="0.15">
      <c r="A402" t="s">
        <v>56</v>
      </c>
      <c r="B402" t="s">
        <v>51</v>
      </c>
      <c r="C402" t="s">
        <v>66</v>
      </c>
      <c r="D402">
        <v>2046</v>
      </c>
      <c r="E402">
        <v>1</v>
      </c>
      <c r="AF402">
        <v>454676336.13544297</v>
      </c>
    </row>
    <row r="403" spans="1:35" customFormat="1" x14ac:dyDescent="0.15">
      <c r="A403" t="s">
        <v>56</v>
      </c>
      <c r="B403" t="s">
        <v>51</v>
      </c>
      <c r="C403" t="s">
        <v>66</v>
      </c>
      <c r="D403">
        <v>2047</v>
      </c>
      <c r="E403">
        <v>1</v>
      </c>
      <c r="AG403">
        <v>449738344.48888201</v>
      </c>
    </row>
    <row r="404" spans="1:35" customFormat="1" x14ac:dyDescent="0.15">
      <c r="A404" t="s">
        <v>56</v>
      </c>
      <c r="B404" t="s">
        <v>51</v>
      </c>
      <c r="C404" t="s">
        <v>66</v>
      </c>
      <c r="D404">
        <v>2048</v>
      </c>
      <c r="E404">
        <v>1</v>
      </c>
      <c r="AH404">
        <v>444393148.62443298</v>
      </c>
    </row>
    <row r="405" spans="1:35" customFormat="1" x14ac:dyDescent="0.15">
      <c r="A405" t="s">
        <v>56</v>
      </c>
      <c r="B405" t="s">
        <v>51</v>
      </c>
      <c r="C405" t="s">
        <v>66</v>
      </c>
      <c r="D405">
        <v>2049</v>
      </c>
      <c r="E405">
        <v>1</v>
      </c>
      <c r="AI405">
        <v>438534050.531147</v>
      </c>
    </row>
    <row r="406" spans="1:35" customFormat="1" x14ac:dyDescent="0.15">
      <c r="A406" t="s">
        <v>56</v>
      </c>
      <c r="B406" t="s">
        <v>51</v>
      </c>
      <c r="C406" t="s">
        <v>65</v>
      </c>
      <c r="D406">
        <v>2021</v>
      </c>
      <c r="E406">
        <v>1</v>
      </c>
      <c r="G406">
        <v>56212121.764976397</v>
      </c>
    </row>
    <row r="407" spans="1:35" customFormat="1" x14ac:dyDescent="0.15">
      <c r="A407" t="s">
        <v>56</v>
      </c>
      <c r="B407" t="s">
        <v>51</v>
      </c>
      <c r="C407" t="s">
        <v>65</v>
      </c>
      <c r="D407">
        <v>2026</v>
      </c>
      <c r="E407">
        <v>1</v>
      </c>
      <c r="L407">
        <v>83133819.890430406</v>
      </c>
    </row>
    <row r="408" spans="1:35" customFormat="1" x14ac:dyDescent="0.15">
      <c r="A408" t="s">
        <v>56</v>
      </c>
      <c r="B408" t="s">
        <v>51</v>
      </c>
      <c r="C408" t="s">
        <v>65</v>
      </c>
      <c r="D408">
        <v>2027</v>
      </c>
      <c r="E408">
        <v>1</v>
      </c>
      <c r="M408">
        <v>80967543.303473204</v>
      </c>
    </row>
    <row r="409" spans="1:35" customFormat="1" x14ac:dyDescent="0.15">
      <c r="A409" t="s">
        <v>56</v>
      </c>
      <c r="B409" t="s">
        <v>51</v>
      </c>
      <c r="C409" t="s">
        <v>65</v>
      </c>
      <c r="D409">
        <v>2028</v>
      </c>
      <c r="E409">
        <v>1</v>
      </c>
      <c r="N409">
        <v>78782711.168721601</v>
      </c>
    </row>
    <row r="410" spans="1:35" customFormat="1" x14ac:dyDescent="0.15">
      <c r="A410" t="s">
        <v>56</v>
      </c>
      <c r="B410" t="s">
        <v>51</v>
      </c>
      <c r="C410" t="s">
        <v>65</v>
      </c>
      <c r="D410">
        <v>2029</v>
      </c>
      <c r="E410">
        <v>1</v>
      </c>
      <c r="O410">
        <v>76579323.486174807</v>
      </c>
    </row>
    <row r="411" spans="1:35" customFormat="1" x14ac:dyDescent="0.15">
      <c r="A411" t="s">
        <v>56</v>
      </c>
      <c r="B411" t="s">
        <v>51</v>
      </c>
      <c r="C411" t="s">
        <v>65</v>
      </c>
      <c r="D411">
        <v>2030</v>
      </c>
      <c r="E411">
        <v>1</v>
      </c>
      <c r="P411">
        <v>74357380.255833596</v>
      </c>
    </row>
    <row r="412" spans="1:35" customFormat="1" x14ac:dyDescent="0.15">
      <c r="A412" t="s">
        <v>56</v>
      </c>
      <c r="B412" t="s">
        <v>51</v>
      </c>
      <c r="C412" t="s">
        <v>65</v>
      </c>
      <c r="D412">
        <v>2041</v>
      </c>
      <c r="E412">
        <v>1</v>
      </c>
      <c r="AA412">
        <v>49269462.914766602</v>
      </c>
    </row>
    <row r="413" spans="1:35" customFormat="1" x14ac:dyDescent="0.15">
      <c r="A413" t="s">
        <v>56</v>
      </c>
      <c r="B413" t="s">
        <v>51</v>
      </c>
      <c r="C413" t="s">
        <v>65</v>
      </c>
      <c r="D413">
        <v>2042</v>
      </c>
      <c r="E413">
        <v>1</v>
      </c>
      <c r="AB413">
        <v>112146452.627028</v>
      </c>
    </row>
    <row r="414" spans="1:35" customFormat="1" x14ac:dyDescent="0.15">
      <c r="A414" t="s">
        <v>56</v>
      </c>
      <c r="B414" t="s">
        <v>50</v>
      </c>
      <c r="C414" t="s">
        <v>73</v>
      </c>
      <c r="D414">
        <v>1993</v>
      </c>
      <c r="E414">
        <v>0</v>
      </c>
      <c r="F414">
        <v>14677622.956780801</v>
      </c>
      <c r="G414">
        <v>14677622.956780801</v>
      </c>
      <c r="H414">
        <v>14677622.956780801</v>
      </c>
    </row>
    <row r="415" spans="1:35" customFormat="1" x14ac:dyDescent="0.15">
      <c r="A415" t="s">
        <v>56</v>
      </c>
      <c r="B415" t="s">
        <v>50</v>
      </c>
      <c r="C415" t="s">
        <v>72</v>
      </c>
      <c r="D415">
        <v>2021</v>
      </c>
      <c r="E415">
        <v>0</v>
      </c>
      <c r="G415">
        <v>443633.60060333298</v>
      </c>
      <c r="H415">
        <v>416962.65265063499</v>
      </c>
      <c r="I415">
        <v>395482.31122503302</v>
      </c>
      <c r="J415">
        <v>384062.53592916299</v>
      </c>
      <c r="K415">
        <v>384062.53592916299</v>
      </c>
      <c r="L415">
        <v>384062.53592916299</v>
      </c>
      <c r="M415">
        <v>384062.53592916299</v>
      </c>
      <c r="N415">
        <v>384062.53592916299</v>
      </c>
      <c r="O415">
        <v>384062.53592916299</v>
      </c>
      <c r="P415">
        <v>384062.53592916299</v>
      </c>
      <c r="Q415">
        <v>384062.53592916299</v>
      </c>
      <c r="R415">
        <v>384062.53592916299</v>
      </c>
      <c r="S415">
        <v>384062.53592916299</v>
      </c>
      <c r="T415">
        <v>384062.53592916299</v>
      </c>
      <c r="U415">
        <v>384062.53592916299</v>
      </c>
    </row>
    <row r="416" spans="1:35" customFormat="1" x14ac:dyDescent="0.15">
      <c r="A416" t="s">
        <v>56</v>
      </c>
      <c r="B416" t="s">
        <v>50</v>
      </c>
      <c r="C416" t="s">
        <v>72</v>
      </c>
      <c r="D416">
        <v>2022</v>
      </c>
      <c r="E416">
        <v>0</v>
      </c>
      <c r="H416">
        <v>4236340.55093046</v>
      </c>
      <c r="I416">
        <v>4018100.2820463399</v>
      </c>
      <c r="J416">
        <v>3902075.3650402999</v>
      </c>
      <c r="K416">
        <v>3902075.3650402999</v>
      </c>
      <c r="L416">
        <v>3902075.3650402999</v>
      </c>
      <c r="M416">
        <v>3902075.3650402999</v>
      </c>
      <c r="N416">
        <v>3902075.3650402999</v>
      </c>
      <c r="O416">
        <v>3902075.3650402999</v>
      </c>
      <c r="P416">
        <v>3902075.3650402999</v>
      </c>
      <c r="Q416">
        <v>3902075.3650402999</v>
      </c>
      <c r="R416">
        <v>3902075.3650402999</v>
      </c>
      <c r="S416">
        <v>3902075.3650402999</v>
      </c>
      <c r="T416">
        <v>3902075.3650402999</v>
      </c>
      <c r="U416">
        <v>3902075.3650402999</v>
      </c>
      <c r="V416">
        <v>3845462.2605288299</v>
      </c>
    </row>
    <row r="417" spans="1:35" customFormat="1" x14ac:dyDescent="0.15">
      <c r="A417" t="s">
        <v>56</v>
      </c>
      <c r="B417" t="s">
        <v>50</v>
      </c>
      <c r="C417" t="s">
        <v>72</v>
      </c>
      <c r="D417">
        <v>2023</v>
      </c>
      <c r="E417">
        <v>0</v>
      </c>
      <c r="I417">
        <v>9080273.8657267708</v>
      </c>
      <c r="J417">
        <v>8818075.8249335904</v>
      </c>
      <c r="K417">
        <v>8818075.8249335904</v>
      </c>
      <c r="L417">
        <v>8818075.8249335904</v>
      </c>
      <c r="M417">
        <v>8818075.8249335904</v>
      </c>
      <c r="N417">
        <v>8818075.8249335904</v>
      </c>
      <c r="O417">
        <v>8818075.8249335904</v>
      </c>
      <c r="P417">
        <v>8818075.8249335904</v>
      </c>
      <c r="Q417">
        <v>8818075.8249335904</v>
      </c>
      <c r="R417">
        <v>8818075.8249335904</v>
      </c>
      <c r="S417">
        <v>8818075.8249335904</v>
      </c>
      <c r="T417">
        <v>8818075.8249335904</v>
      </c>
      <c r="U417">
        <v>8818075.8249335904</v>
      </c>
      <c r="V417">
        <v>8690139.1241872106</v>
      </c>
      <c r="W417">
        <v>7837332.7058132598</v>
      </c>
    </row>
    <row r="418" spans="1:35" customFormat="1" x14ac:dyDescent="0.15">
      <c r="A418" t="s">
        <v>56</v>
      </c>
      <c r="B418" t="s">
        <v>50</v>
      </c>
      <c r="C418" t="s">
        <v>72</v>
      </c>
      <c r="D418">
        <v>2024</v>
      </c>
      <c r="E418">
        <v>0</v>
      </c>
      <c r="J418">
        <v>5284700.4943852797</v>
      </c>
      <c r="K418">
        <v>5284700.4943852797</v>
      </c>
      <c r="L418">
        <v>5284700.4943852797</v>
      </c>
      <c r="M418">
        <v>5284700.4943852797</v>
      </c>
      <c r="N418">
        <v>5284700.4943852797</v>
      </c>
      <c r="O418">
        <v>5284700.4943852797</v>
      </c>
      <c r="P418">
        <v>5284700.4943852797</v>
      </c>
      <c r="Q418">
        <v>5284700.4943852797</v>
      </c>
      <c r="R418">
        <v>5284700.4943852797</v>
      </c>
      <c r="S418">
        <v>5284700.4943852797</v>
      </c>
      <c r="T418">
        <v>5284700.4943852797</v>
      </c>
      <c r="U418">
        <v>5284700.4943852797</v>
      </c>
      <c r="V418">
        <v>5208027.6284327498</v>
      </c>
      <c r="W418">
        <v>4696938.0675953999</v>
      </c>
      <c r="X418">
        <v>3749746.75722194</v>
      </c>
    </row>
    <row r="419" spans="1:35" customFormat="1" x14ac:dyDescent="0.15">
      <c r="A419" t="s">
        <v>56</v>
      </c>
      <c r="B419" t="s">
        <v>50</v>
      </c>
      <c r="C419" t="s">
        <v>72</v>
      </c>
      <c r="D419">
        <v>2036</v>
      </c>
      <c r="E419">
        <v>0</v>
      </c>
      <c r="V419">
        <v>575089.90797527402</v>
      </c>
      <c r="W419">
        <v>518653.48530646297</v>
      </c>
      <c r="X419">
        <v>414061.07482388301</v>
      </c>
      <c r="Y419">
        <v>363288.691138061</v>
      </c>
      <c r="Z419">
        <v>363185.414052837</v>
      </c>
      <c r="AA419">
        <v>362064.394187711</v>
      </c>
      <c r="AB419">
        <v>360748.11178240599</v>
      </c>
      <c r="AC419">
        <v>359274.698283253</v>
      </c>
      <c r="AD419">
        <v>357672.96336857497</v>
      </c>
      <c r="AE419">
        <v>355965.07943037798</v>
      </c>
      <c r="AF419">
        <v>355713.137008422</v>
      </c>
      <c r="AG419">
        <v>355713.137008422</v>
      </c>
      <c r="AH419">
        <v>355713.137008422</v>
      </c>
      <c r="AI419">
        <v>355713.137008422</v>
      </c>
    </row>
    <row r="420" spans="1:35" customFormat="1" x14ac:dyDescent="0.15">
      <c r="A420" t="s">
        <v>56</v>
      </c>
      <c r="B420" t="s">
        <v>50</v>
      </c>
      <c r="C420" t="s">
        <v>72</v>
      </c>
      <c r="D420">
        <v>2037</v>
      </c>
      <c r="E420">
        <v>0</v>
      </c>
      <c r="W420">
        <v>3645394.2337929299</v>
      </c>
      <c r="X420">
        <v>2910258.7707652301</v>
      </c>
      <c r="Y420">
        <v>2553401.33132307</v>
      </c>
      <c r="Z420">
        <v>2552675.44072052</v>
      </c>
      <c r="AA420">
        <v>2544796.2700062199</v>
      </c>
      <c r="AB420">
        <v>2535544.6821421101</v>
      </c>
      <c r="AC420">
        <v>2525188.6868080902</v>
      </c>
      <c r="AD420">
        <v>2513930.7749508498</v>
      </c>
      <c r="AE420">
        <v>2501926.7868611701</v>
      </c>
      <c r="AF420">
        <v>2500155.9909863402</v>
      </c>
      <c r="AG420">
        <v>2500155.9909863402</v>
      </c>
      <c r="AH420">
        <v>2500155.9909863402</v>
      </c>
      <c r="AI420">
        <v>2500155.9909863402</v>
      </c>
    </row>
    <row r="421" spans="1:35" customFormat="1" x14ac:dyDescent="0.15">
      <c r="A421" t="s">
        <v>56</v>
      </c>
      <c r="B421" t="s">
        <v>50</v>
      </c>
      <c r="C421" t="s">
        <v>72</v>
      </c>
      <c r="D421">
        <v>2038</v>
      </c>
      <c r="E421">
        <v>0</v>
      </c>
      <c r="X421">
        <v>6398395.2891112203</v>
      </c>
      <c r="Y421">
        <v>5613820.7411885802</v>
      </c>
      <c r="Z421">
        <v>5612224.8229635898</v>
      </c>
      <c r="AA421">
        <v>5594901.9480058895</v>
      </c>
      <c r="AB421">
        <v>5574561.7236927897</v>
      </c>
      <c r="AC421">
        <v>5551793.38693015</v>
      </c>
      <c r="AD421">
        <v>5527042.1273802305</v>
      </c>
      <c r="AE421">
        <v>5500650.5701705702</v>
      </c>
      <c r="AF421">
        <v>5496757.3589904103</v>
      </c>
      <c r="AG421">
        <v>5496757.3589904103</v>
      </c>
      <c r="AH421">
        <v>5496757.3589904103</v>
      </c>
      <c r="AI421">
        <v>5496757.3589904103</v>
      </c>
    </row>
    <row r="422" spans="1:35" customFormat="1" x14ac:dyDescent="0.15">
      <c r="A422" t="s">
        <v>56</v>
      </c>
      <c r="B422" t="s">
        <v>50</v>
      </c>
      <c r="C422" t="s">
        <v>72</v>
      </c>
      <c r="D422">
        <v>2039</v>
      </c>
      <c r="E422">
        <v>0</v>
      </c>
      <c r="Y422">
        <v>3414144.2903477401</v>
      </c>
      <c r="Z422">
        <v>3413173.70447639</v>
      </c>
      <c r="AA422">
        <v>3402638.4919436299</v>
      </c>
      <c r="AB422">
        <v>3390268.22507824</v>
      </c>
      <c r="AC422">
        <v>3376421.25871742</v>
      </c>
      <c r="AD422">
        <v>3361368.3428216102</v>
      </c>
      <c r="AE422">
        <v>3345317.8509169398</v>
      </c>
      <c r="AF422">
        <v>3342950.1257374799</v>
      </c>
      <c r="AG422">
        <v>3342950.1257374799</v>
      </c>
      <c r="AH422">
        <v>3342950.1257374799</v>
      </c>
      <c r="AI422">
        <v>3342950.1257374799</v>
      </c>
    </row>
    <row r="423" spans="1:35" customFormat="1" x14ac:dyDescent="0.15">
      <c r="A423" t="s">
        <v>56</v>
      </c>
      <c r="B423" t="s">
        <v>50</v>
      </c>
      <c r="C423" t="s">
        <v>72</v>
      </c>
      <c r="D423">
        <v>2040</v>
      </c>
      <c r="E423">
        <v>0</v>
      </c>
      <c r="Z423">
        <v>124158.118565098</v>
      </c>
      <c r="AA423">
        <v>123774.888093986</v>
      </c>
      <c r="AB423">
        <v>123324.90541125899</v>
      </c>
      <c r="AC423">
        <v>122821.20608621799</v>
      </c>
      <c r="AD423">
        <v>122273.638960029</v>
      </c>
      <c r="AE423">
        <v>121689.783859331</v>
      </c>
      <c r="AF423">
        <v>121603.65513310301</v>
      </c>
      <c r="AG423">
        <v>121603.65513310301</v>
      </c>
      <c r="AH423">
        <v>121603.65513310301</v>
      </c>
      <c r="AI423">
        <v>121603.65513310301</v>
      </c>
    </row>
    <row r="424" spans="1:35" customFormat="1" x14ac:dyDescent="0.15">
      <c r="A424" t="s">
        <v>56</v>
      </c>
      <c r="B424" t="s">
        <v>50</v>
      </c>
      <c r="C424" t="s">
        <v>72</v>
      </c>
      <c r="D424">
        <v>2041</v>
      </c>
      <c r="E424">
        <v>0</v>
      </c>
      <c r="AA424">
        <v>972970.47974958702</v>
      </c>
      <c r="AB424">
        <v>969433.25282549695</v>
      </c>
      <c r="AC424">
        <v>965473.76975521003</v>
      </c>
      <c r="AD424">
        <v>961169.45037615905</v>
      </c>
      <c r="AE424">
        <v>956579.87824098102</v>
      </c>
      <c r="AF424">
        <v>955902.83696573996</v>
      </c>
      <c r="AG424">
        <v>955902.83696573996</v>
      </c>
      <c r="AH424">
        <v>955902.83696573996</v>
      </c>
      <c r="AI424">
        <v>955902.83696573996</v>
      </c>
    </row>
    <row r="425" spans="1:35" customFormat="1" x14ac:dyDescent="0.15">
      <c r="A425" t="s">
        <v>56</v>
      </c>
      <c r="B425" t="s">
        <v>50</v>
      </c>
      <c r="C425" t="s">
        <v>72</v>
      </c>
      <c r="D425">
        <v>2042</v>
      </c>
      <c r="E425">
        <v>0</v>
      </c>
      <c r="AB425">
        <v>969433.25282549497</v>
      </c>
      <c r="AC425">
        <v>965473.769755207</v>
      </c>
      <c r="AD425">
        <v>961169.45037615695</v>
      </c>
      <c r="AE425">
        <v>956579.87824097904</v>
      </c>
      <c r="AF425">
        <v>955902.83696573798</v>
      </c>
      <c r="AG425">
        <v>955902.83696573798</v>
      </c>
      <c r="AH425">
        <v>955902.83696573798</v>
      </c>
      <c r="AI425">
        <v>955902.83696573798</v>
      </c>
    </row>
    <row r="426" spans="1:35" customFormat="1" x14ac:dyDescent="0.15">
      <c r="A426" t="s">
        <v>56</v>
      </c>
      <c r="B426" t="s">
        <v>50</v>
      </c>
      <c r="C426" t="s">
        <v>72</v>
      </c>
      <c r="D426">
        <v>2043</v>
      </c>
      <c r="E426">
        <v>0</v>
      </c>
      <c r="AC426">
        <v>965473.76975521003</v>
      </c>
      <c r="AD426">
        <v>961169.45037615905</v>
      </c>
      <c r="AE426">
        <v>956579.87824098102</v>
      </c>
      <c r="AF426">
        <v>955902.83696573996</v>
      </c>
      <c r="AG426">
        <v>955902.83696573996</v>
      </c>
      <c r="AH426">
        <v>955902.83696573996</v>
      </c>
      <c r="AI426">
        <v>955902.83696573996</v>
      </c>
    </row>
    <row r="427" spans="1:35" customFormat="1" x14ac:dyDescent="0.15">
      <c r="A427" t="s">
        <v>56</v>
      </c>
      <c r="B427" t="s">
        <v>50</v>
      </c>
      <c r="C427" t="s">
        <v>72</v>
      </c>
      <c r="D427">
        <v>2044</v>
      </c>
      <c r="E427">
        <v>0</v>
      </c>
      <c r="AD427">
        <v>961169.45037615905</v>
      </c>
      <c r="AE427">
        <v>956579.87824098102</v>
      </c>
      <c r="AF427">
        <v>955902.83696573996</v>
      </c>
      <c r="AG427">
        <v>955902.83696573996</v>
      </c>
      <c r="AH427">
        <v>955902.83696573996</v>
      </c>
      <c r="AI427">
        <v>955902.83696573996</v>
      </c>
    </row>
    <row r="428" spans="1:35" customFormat="1" x14ac:dyDescent="0.15">
      <c r="A428" t="s">
        <v>56</v>
      </c>
      <c r="B428" t="s">
        <v>50</v>
      </c>
      <c r="C428" t="s">
        <v>72</v>
      </c>
      <c r="D428">
        <v>2045</v>
      </c>
      <c r="E428">
        <v>0</v>
      </c>
      <c r="AE428">
        <v>956579.87824097904</v>
      </c>
      <c r="AF428">
        <v>955902.83696573798</v>
      </c>
      <c r="AG428">
        <v>955902.83696573798</v>
      </c>
      <c r="AH428">
        <v>955902.83696573798</v>
      </c>
      <c r="AI428">
        <v>955902.83696573798</v>
      </c>
    </row>
    <row r="429" spans="1:35" customFormat="1" x14ac:dyDescent="0.15">
      <c r="A429" t="s">
        <v>56</v>
      </c>
      <c r="B429" t="s">
        <v>50</v>
      </c>
      <c r="C429" t="s">
        <v>72</v>
      </c>
      <c r="D429">
        <v>2046</v>
      </c>
      <c r="E429">
        <v>0</v>
      </c>
      <c r="AF429">
        <v>127717.745035717</v>
      </c>
      <c r="AG429">
        <v>127717.745035717</v>
      </c>
      <c r="AH429">
        <v>127717.745035717</v>
      </c>
      <c r="AI429">
        <v>127717.745035717</v>
      </c>
    </row>
    <row r="430" spans="1:35" customFormat="1" x14ac:dyDescent="0.15">
      <c r="A430" t="s">
        <v>56</v>
      </c>
      <c r="B430" t="s">
        <v>50</v>
      </c>
      <c r="C430" t="s">
        <v>71</v>
      </c>
      <c r="D430">
        <v>2012</v>
      </c>
      <c r="E430">
        <v>1</v>
      </c>
      <c r="F430">
        <v>170179.9841952</v>
      </c>
      <c r="G430">
        <v>141561.39638026099</v>
      </c>
      <c r="H430">
        <v>128074.830832876</v>
      </c>
      <c r="I430">
        <v>125769.556696578</v>
      </c>
      <c r="J430">
        <v>125769.556696578</v>
      </c>
      <c r="K430">
        <v>125769.556696578</v>
      </c>
      <c r="L430">
        <v>125769.556696578</v>
      </c>
      <c r="M430">
        <v>125769.556696578</v>
      </c>
      <c r="N430">
        <v>125769.556696578</v>
      </c>
      <c r="O430">
        <v>125769.556696578</v>
      </c>
      <c r="P430">
        <v>125769.556696578</v>
      </c>
      <c r="Q430">
        <v>125769.556696578</v>
      </c>
      <c r="R430">
        <v>125769.556696578</v>
      </c>
      <c r="S430">
        <v>125769.556696578</v>
      </c>
      <c r="T430">
        <v>125769.556696578</v>
      </c>
      <c r="U430">
        <v>125769.556696578</v>
      </c>
      <c r="V430">
        <v>125769.556696578</v>
      </c>
      <c r="W430">
        <v>125769.556696578</v>
      </c>
      <c r="X430">
        <v>125769.556696578</v>
      </c>
      <c r="Y430">
        <v>125769.556696578</v>
      </c>
      <c r="Z430">
        <v>125769.556696578</v>
      </c>
      <c r="AA430">
        <v>125769.556696578</v>
      </c>
    </row>
    <row r="431" spans="1:35" customFormat="1" x14ac:dyDescent="0.15">
      <c r="A431" t="s">
        <v>56</v>
      </c>
      <c r="B431" t="s">
        <v>50</v>
      </c>
      <c r="C431" t="s">
        <v>71</v>
      </c>
      <c r="D431">
        <v>2014</v>
      </c>
      <c r="E431">
        <v>1</v>
      </c>
      <c r="F431">
        <v>121557.131568</v>
      </c>
      <c r="G431">
        <v>92938.543753061094</v>
      </c>
      <c r="H431">
        <v>79451.978205676394</v>
      </c>
      <c r="I431">
        <v>77146.704069378306</v>
      </c>
      <c r="J431">
        <v>77146.704069378306</v>
      </c>
      <c r="K431">
        <v>77146.704069378306</v>
      </c>
      <c r="L431">
        <v>77146.704069378306</v>
      </c>
      <c r="M431">
        <v>77146.704069378306</v>
      </c>
      <c r="N431">
        <v>77146.704069378306</v>
      </c>
      <c r="O431">
        <v>77146.704069378306</v>
      </c>
      <c r="P431">
        <v>77146.704069378306</v>
      </c>
      <c r="Q431">
        <v>77146.704069378306</v>
      </c>
      <c r="R431">
        <v>77146.704069378306</v>
      </c>
      <c r="S431">
        <v>77146.704069378306</v>
      </c>
      <c r="T431">
        <v>77146.704069378306</v>
      </c>
      <c r="U431">
        <v>77146.704069378306</v>
      </c>
      <c r="V431">
        <v>77146.704069378306</v>
      </c>
      <c r="W431">
        <v>77146.704069378306</v>
      </c>
      <c r="X431">
        <v>77146.704069378306</v>
      </c>
      <c r="Y431">
        <v>77146.704069378306</v>
      </c>
      <c r="Z431">
        <v>77146.704069378306</v>
      </c>
      <c r="AA431">
        <v>77146.704069378306</v>
      </c>
      <c r="AB431">
        <v>76225.458419449395</v>
      </c>
      <c r="AC431">
        <v>76225.458419449395</v>
      </c>
    </row>
    <row r="432" spans="1:35" customFormat="1" x14ac:dyDescent="0.15">
      <c r="A432" t="s">
        <v>56</v>
      </c>
      <c r="B432" t="s">
        <v>50</v>
      </c>
      <c r="C432" t="s">
        <v>71</v>
      </c>
      <c r="D432">
        <v>2016</v>
      </c>
      <c r="E432">
        <v>1</v>
      </c>
      <c r="F432">
        <v>112123.09362226599</v>
      </c>
      <c r="G432">
        <v>112123.09362226599</v>
      </c>
      <c r="H432">
        <v>112123.09362226599</v>
      </c>
      <c r="I432">
        <v>112123.09362226599</v>
      </c>
      <c r="J432">
        <v>112123.09362226599</v>
      </c>
      <c r="K432">
        <v>112123.09362226599</v>
      </c>
      <c r="L432">
        <v>112123.09362226599</v>
      </c>
      <c r="M432">
        <v>112123.09362226599</v>
      </c>
      <c r="N432">
        <v>112123.09362226599</v>
      </c>
      <c r="O432">
        <v>112123.09362226599</v>
      </c>
      <c r="P432">
        <v>112123.09362226599</v>
      </c>
      <c r="Q432">
        <v>112123.09362226599</v>
      </c>
      <c r="R432">
        <v>112123.09362226599</v>
      </c>
      <c r="S432">
        <v>112123.09362226599</v>
      </c>
      <c r="T432">
        <v>112123.09362226599</v>
      </c>
      <c r="U432">
        <v>112123.09362226599</v>
      </c>
      <c r="V432">
        <v>112123.09362226599</v>
      </c>
      <c r="W432">
        <v>112123.09362226599</v>
      </c>
      <c r="X432">
        <v>112123.09362226599</v>
      </c>
      <c r="Y432">
        <v>112123.09362226599</v>
      </c>
      <c r="Z432">
        <v>112123.09362226599</v>
      </c>
      <c r="AA432">
        <v>112123.09362226599</v>
      </c>
      <c r="AB432">
        <v>112123.09362226599</v>
      </c>
      <c r="AC432">
        <v>112123.09362226599</v>
      </c>
      <c r="AD432">
        <v>112123.09362226599</v>
      </c>
      <c r="AE432">
        <v>112123.09362226599</v>
      </c>
    </row>
    <row r="433" spans="1:35" customFormat="1" x14ac:dyDescent="0.15">
      <c r="A433" t="s">
        <v>56</v>
      </c>
      <c r="B433" t="s">
        <v>50</v>
      </c>
      <c r="C433" t="s">
        <v>71</v>
      </c>
      <c r="D433">
        <v>2017</v>
      </c>
      <c r="E433">
        <v>1</v>
      </c>
      <c r="F433">
        <v>773004.58588744595</v>
      </c>
      <c r="G433">
        <v>773004.58588744595</v>
      </c>
      <c r="H433">
        <v>773004.58588744595</v>
      </c>
      <c r="I433">
        <v>773004.58588744595</v>
      </c>
      <c r="J433">
        <v>773004.58588744595</v>
      </c>
      <c r="K433">
        <v>773004.58588744595</v>
      </c>
      <c r="L433">
        <v>487280.87324349402</v>
      </c>
      <c r="M433">
        <v>484336.43013849598</v>
      </c>
      <c r="N433">
        <v>484336.43013849598</v>
      </c>
      <c r="O433">
        <v>484336.43013849598</v>
      </c>
      <c r="P433">
        <v>484336.43013849598</v>
      </c>
      <c r="Q433">
        <v>484336.43013849598</v>
      </c>
      <c r="R433">
        <v>484336.43013849598</v>
      </c>
      <c r="S433">
        <v>484336.43013849598</v>
      </c>
      <c r="T433">
        <v>484336.43013849598</v>
      </c>
      <c r="U433">
        <v>484336.43013849598</v>
      </c>
      <c r="V433">
        <v>484336.43013849598</v>
      </c>
      <c r="W433">
        <v>484336.43013849598</v>
      </c>
      <c r="X433">
        <v>484336.43013849598</v>
      </c>
      <c r="Y433">
        <v>484336.43013849598</v>
      </c>
      <c r="Z433">
        <v>484336.43013849598</v>
      </c>
      <c r="AA433">
        <v>484336.43013849598</v>
      </c>
      <c r="AB433">
        <v>484336.43013849598</v>
      </c>
      <c r="AC433">
        <v>484336.43013849598</v>
      </c>
      <c r="AD433">
        <v>484336.43013849598</v>
      </c>
      <c r="AE433">
        <v>484336.43013849598</v>
      </c>
      <c r="AF433">
        <v>484336.43013849598</v>
      </c>
    </row>
    <row r="434" spans="1:35" customFormat="1" x14ac:dyDescent="0.15">
      <c r="A434" t="s">
        <v>56</v>
      </c>
      <c r="B434" t="s">
        <v>50</v>
      </c>
      <c r="C434" t="s">
        <v>71</v>
      </c>
      <c r="D434">
        <v>2020</v>
      </c>
      <c r="E434">
        <v>1</v>
      </c>
      <c r="F434">
        <v>2285307.49253301</v>
      </c>
      <c r="G434">
        <v>2285307.49253301</v>
      </c>
      <c r="H434">
        <v>2285307.49253301</v>
      </c>
      <c r="I434">
        <v>2269616.5324562602</v>
      </c>
      <c r="J434">
        <v>2188180.1132996702</v>
      </c>
      <c r="K434">
        <v>2188180.1132996702</v>
      </c>
      <c r="L434">
        <v>2188180.1132996702</v>
      </c>
      <c r="M434">
        <v>2137947.531773</v>
      </c>
      <c r="N434">
        <v>2098991.5989582199</v>
      </c>
      <c r="O434">
        <v>2098991.5989582199</v>
      </c>
      <c r="P434">
        <v>2098991.5989582199</v>
      </c>
      <c r="Q434">
        <v>2098991.5989582199</v>
      </c>
      <c r="R434">
        <v>2098991.5989582199</v>
      </c>
      <c r="S434">
        <v>2098991.5989582199</v>
      </c>
      <c r="T434">
        <v>2098991.5989582199</v>
      </c>
      <c r="U434">
        <v>2098991.5989582199</v>
      </c>
      <c r="V434">
        <v>2098991.5989582199</v>
      </c>
      <c r="W434">
        <v>2098991.5989582199</v>
      </c>
      <c r="X434">
        <v>2098991.5989582199</v>
      </c>
      <c r="Y434">
        <v>2098991.5989582199</v>
      </c>
      <c r="Z434">
        <v>2098991.5989582199</v>
      </c>
      <c r="AA434">
        <v>2098991.5989582199</v>
      </c>
      <c r="AB434">
        <v>2098991.5989582199</v>
      </c>
      <c r="AC434">
        <v>2098991.5989582199</v>
      </c>
      <c r="AD434">
        <v>2098991.5989582199</v>
      </c>
      <c r="AE434">
        <v>2098991.5989582199</v>
      </c>
      <c r="AF434">
        <v>2053090.4215420899</v>
      </c>
      <c r="AG434">
        <v>2033542.50960618</v>
      </c>
      <c r="AH434">
        <v>2033542.50960618</v>
      </c>
      <c r="AI434">
        <v>2033542.50960618</v>
      </c>
    </row>
    <row r="435" spans="1:35" customFormat="1" x14ac:dyDescent="0.15">
      <c r="A435" t="s">
        <v>56</v>
      </c>
      <c r="B435" t="s">
        <v>50</v>
      </c>
      <c r="C435" t="s">
        <v>71</v>
      </c>
      <c r="D435">
        <v>2021</v>
      </c>
      <c r="E435">
        <v>1</v>
      </c>
      <c r="G435">
        <v>390341.88376285601</v>
      </c>
      <c r="H435">
        <v>333698.30846384098</v>
      </c>
      <c r="I435">
        <v>324016.15709138801</v>
      </c>
      <c r="J435">
        <v>324016.15709138801</v>
      </c>
      <c r="K435">
        <v>324016.15709138801</v>
      </c>
      <c r="L435">
        <v>324016.15709138801</v>
      </c>
      <c r="M435">
        <v>324016.15709138801</v>
      </c>
      <c r="N435">
        <v>324016.15709138801</v>
      </c>
      <c r="O435">
        <v>324016.15709138801</v>
      </c>
      <c r="P435">
        <v>324016.15709138801</v>
      </c>
      <c r="Q435">
        <v>324016.15709138801</v>
      </c>
      <c r="R435">
        <v>324016.15709138801</v>
      </c>
      <c r="S435">
        <v>324016.15709138801</v>
      </c>
      <c r="T435">
        <v>324016.15709138801</v>
      </c>
      <c r="U435">
        <v>324016.15709138801</v>
      </c>
      <c r="V435">
        <v>324016.15709138801</v>
      </c>
      <c r="W435">
        <v>324016.15709138801</v>
      </c>
      <c r="X435">
        <v>324016.15709138801</v>
      </c>
      <c r="Y435">
        <v>324016.15709138801</v>
      </c>
      <c r="Z435">
        <v>324016.15709138801</v>
      </c>
      <c r="AA435">
        <v>324016.15709138801</v>
      </c>
      <c r="AB435">
        <v>320146.92536168703</v>
      </c>
      <c r="AC435">
        <v>320146.92536168703</v>
      </c>
      <c r="AD435">
        <v>316113.76721405698</v>
      </c>
      <c r="AE435">
        <v>316113.76721405698</v>
      </c>
      <c r="AF435">
        <v>316113.76721405698</v>
      </c>
      <c r="AG435">
        <v>316113.76721405698</v>
      </c>
      <c r="AH435">
        <v>316113.76721405698</v>
      </c>
      <c r="AI435">
        <v>316113.76721405698</v>
      </c>
    </row>
    <row r="436" spans="1:35" customFormat="1" x14ac:dyDescent="0.15">
      <c r="A436" t="s">
        <v>56</v>
      </c>
      <c r="B436" t="s">
        <v>50</v>
      </c>
      <c r="C436" t="s">
        <v>71</v>
      </c>
      <c r="D436">
        <v>2022</v>
      </c>
      <c r="E436">
        <v>1</v>
      </c>
      <c r="H436">
        <v>2018080.24642418</v>
      </c>
      <c r="I436">
        <v>1959526.2833622</v>
      </c>
      <c r="J436">
        <v>1959526.2833622</v>
      </c>
      <c r="K436">
        <v>1959526.2833622</v>
      </c>
      <c r="L436">
        <v>1959526.2833622</v>
      </c>
      <c r="M436">
        <v>1959526.2833622</v>
      </c>
      <c r="N436">
        <v>1959526.2833622</v>
      </c>
      <c r="O436">
        <v>1959526.2833622</v>
      </c>
      <c r="P436">
        <v>1959526.2833622</v>
      </c>
      <c r="Q436">
        <v>1959526.2833622</v>
      </c>
      <c r="R436">
        <v>1959526.2833622</v>
      </c>
      <c r="S436">
        <v>1959526.2833622</v>
      </c>
      <c r="T436">
        <v>1959526.2833622</v>
      </c>
      <c r="U436">
        <v>1959526.2833622</v>
      </c>
      <c r="V436">
        <v>1959526.2833622</v>
      </c>
      <c r="W436">
        <v>1959526.2833622</v>
      </c>
      <c r="X436">
        <v>1959526.2833622</v>
      </c>
      <c r="Y436">
        <v>1959526.2833622</v>
      </c>
      <c r="Z436">
        <v>1959526.2833622</v>
      </c>
      <c r="AA436">
        <v>1959526.2833622</v>
      </c>
      <c r="AB436">
        <v>1936126.6438540099</v>
      </c>
      <c r="AC436">
        <v>1936126.6438540099</v>
      </c>
      <c r="AD436">
        <v>1911735.6398183401</v>
      </c>
      <c r="AE436">
        <v>1911735.6398183401</v>
      </c>
      <c r="AF436">
        <v>1911735.6398183401</v>
      </c>
      <c r="AG436">
        <v>1911735.6398183401</v>
      </c>
      <c r="AH436">
        <v>1911735.6398183401</v>
      </c>
      <c r="AI436">
        <v>1911735.6398183401</v>
      </c>
    </row>
    <row r="437" spans="1:35" customFormat="1" x14ac:dyDescent="0.15">
      <c r="A437" t="s">
        <v>56</v>
      </c>
      <c r="B437" t="s">
        <v>50</v>
      </c>
      <c r="C437" t="s">
        <v>71</v>
      </c>
      <c r="D437">
        <v>2023</v>
      </c>
      <c r="E437">
        <v>1</v>
      </c>
      <c r="I437">
        <v>1796955.6871112699</v>
      </c>
      <c r="J437">
        <v>1789064.15267379</v>
      </c>
      <c r="K437">
        <v>1782545.6562096199</v>
      </c>
      <c r="L437">
        <v>1782545.6562096199</v>
      </c>
      <c r="M437">
        <v>1782545.6562096199</v>
      </c>
      <c r="N437">
        <v>1782545.6562096199</v>
      </c>
      <c r="O437">
        <v>1782545.6562096199</v>
      </c>
      <c r="P437">
        <v>1782545.6562096199</v>
      </c>
      <c r="Q437">
        <v>1782545.6562096199</v>
      </c>
      <c r="R437">
        <v>1782545.6562096199</v>
      </c>
      <c r="S437">
        <v>1782545.6562096199</v>
      </c>
      <c r="T437">
        <v>1782545.6562096199</v>
      </c>
      <c r="U437">
        <v>1782545.6562096199</v>
      </c>
      <c r="V437">
        <v>1782545.6562096199</v>
      </c>
      <c r="W437">
        <v>1782545.6562096199</v>
      </c>
      <c r="X437">
        <v>1782545.6562096199</v>
      </c>
      <c r="Y437">
        <v>1782545.6562096199</v>
      </c>
      <c r="Z437">
        <v>1782545.6562096199</v>
      </c>
      <c r="AA437">
        <v>1782545.6562096199</v>
      </c>
      <c r="AB437">
        <v>1766325.3455988199</v>
      </c>
      <c r="AC437">
        <v>1766325.3455988199</v>
      </c>
      <c r="AD437">
        <v>1749417.8346335699</v>
      </c>
      <c r="AE437">
        <v>1749417.8346335699</v>
      </c>
      <c r="AF437">
        <v>1749417.8346335699</v>
      </c>
      <c r="AG437">
        <v>1749417.8346335699</v>
      </c>
      <c r="AH437">
        <v>1749417.8346335699</v>
      </c>
      <c r="AI437">
        <v>1749417.8346335699</v>
      </c>
    </row>
    <row r="438" spans="1:35" customFormat="1" x14ac:dyDescent="0.15">
      <c r="A438" t="s">
        <v>56</v>
      </c>
      <c r="B438" t="s">
        <v>50</v>
      </c>
      <c r="C438" t="s">
        <v>71</v>
      </c>
      <c r="D438">
        <v>2024</v>
      </c>
      <c r="E438">
        <v>1</v>
      </c>
      <c r="J438">
        <v>2562324.3790295799</v>
      </c>
      <c r="K438">
        <v>2526085.1439954098</v>
      </c>
      <c r="L438">
        <v>2526085.1439954098</v>
      </c>
      <c r="M438">
        <v>2428847.1191559099</v>
      </c>
      <c r="N438">
        <v>2353437.9355630502</v>
      </c>
      <c r="O438">
        <v>2353437.9355630502</v>
      </c>
      <c r="P438">
        <v>2353437.9355630502</v>
      </c>
      <c r="Q438">
        <v>2353437.9355630502</v>
      </c>
      <c r="R438">
        <v>2353437.9355630502</v>
      </c>
      <c r="S438">
        <v>2353437.9355630502</v>
      </c>
      <c r="T438">
        <v>2353437.9355630502</v>
      </c>
      <c r="U438">
        <v>2353437.9355630502</v>
      </c>
      <c r="V438">
        <v>2353437.9355630502</v>
      </c>
      <c r="W438">
        <v>2353437.9355630502</v>
      </c>
      <c r="X438">
        <v>2353437.9355630502</v>
      </c>
      <c r="Y438">
        <v>2353437.9355630502</v>
      </c>
      <c r="Z438">
        <v>2353437.9355630502</v>
      </c>
      <c r="AA438">
        <v>2353437.9355630502</v>
      </c>
      <c r="AB438">
        <v>2353437.9355630502</v>
      </c>
      <c r="AC438">
        <v>2353437.9355630502</v>
      </c>
      <c r="AD438">
        <v>2353437.9355630502</v>
      </c>
      <c r="AE438">
        <v>2353437.9355630502</v>
      </c>
      <c r="AF438">
        <v>2353437.9355630502</v>
      </c>
      <c r="AG438">
        <v>2353437.9355630502</v>
      </c>
      <c r="AH438">
        <v>2353437.9355630502</v>
      </c>
      <c r="AI438">
        <v>2353437.9355630502</v>
      </c>
    </row>
    <row r="439" spans="1:35" customFormat="1" x14ac:dyDescent="0.15">
      <c r="A439" t="s">
        <v>56</v>
      </c>
      <c r="B439" t="s">
        <v>50</v>
      </c>
      <c r="C439" t="s">
        <v>71</v>
      </c>
      <c r="D439">
        <v>2025</v>
      </c>
      <c r="E439">
        <v>1</v>
      </c>
      <c r="K439">
        <v>2043997.52699264</v>
      </c>
      <c r="L439">
        <v>2043997.52699264</v>
      </c>
      <c r="M439">
        <v>2043997.52699264</v>
      </c>
      <c r="N439">
        <v>2043997.52699264</v>
      </c>
      <c r="O439">
        <v>2043997.52699264</v>
      </c>
      <c r="P439">
        <v>2043997.52699264</v>
      </c>
      <c r="Q439">
        <v>2043997.52699264</v>
      </c>
      <c r="R439">
        <v>2043997.52699264</v>
      </c>
      <c r="S439">
        <v>2043997.52699264</v>
      </c>
      <c r="T439">
        <v>2043997.52699264</v>
      </c>
      <c r="U439">
        <v>2043997.52699264</v>
      </c>
      <c r="V439">
        <v>2043997.52699264</v>
      </c>
      <c r="W439">
        <v>2043997.52699264</v>
      </c>
      <c r="X439">
        <v>2043997.52699264</v>
      </c>
      <c r="Y439">
        <v>2043997.52699264</v>
      </c>
      <c r="Z439">
        <v>2043997.52699264</v>
      </c>
      <c r="AA439">
        <v>2043997.52699264</v>
      </c>
      <c r="AB439">
        <v>2043997.52699264</v>
      </c>
      <c r="AC439">
        <v>2043997.52699264</v>
      </c>
      <c r="AD439">
        <v>2043997.52699264</v>
      </c>
      <c r="AE439">
        <v>2043997.52699264</v>
      </c>
      <c r="AF439">
        <v>2043997.52699264</v>
      </c>
      <c r="AG439">
        <v>2043997.52699264</v>
      </c>
      <c r="AH439">
        <v>2043997.52699264</v>
      </c>
      <c r="AI439">
        <v>2043997.52699264</v>
      </c>
    </row>
    <row r="440" spans="1:35" customFormat="1" x14ac:dyDescent="0.15">
      <c r="A440" t="s">
        <v>56</v>
      </c>
      <c r="B440" t="s">
        <v>50</v>
      </c>
      <c r="C440" t="s">
        <v>71</v>
      </c>
      <c r="D440">
        <v>2026</v>
      </c>
      <c r="E440">
        <v>1</v>
      </c>
      <c r="L440">
        <v>3196766.0340113998</v>
      </c>
      <c r="M440">
        <v>3172334.7123221299</v>
      </c>
      <c r="N440">
        <v>3172334.7123221299</v>
      </c>
      <c r="O440">
        <v>3172334.7123221299</v>
      </c>
      <c r="P440">
        <v>3172334.7123221299</v>
      </c>
      <c r="Q440">
        <v>3172334.7123221299</v>
      </c>
      <c r="R440">
        <v>3172334.7123221299</v>
      </c>
      <c r="S440">
        <v>3172334.7123221299</v>
      </c>
      <c r="T440">
        <v>3172334.7123221299</v>
      </c>
      <c r="U440">
        <v>3172334.7123221299</v>
      </c>
      <c r="V440">
        <v>3172334.7123221299</v>
      </c>
      <c r="W440">
        <v>3172334.7123221299</v>
      </c>
      <c r="X440">
        <v>3172334.7123221299</v>
      </c>
      <c r="Y440">
        <v>3172334.7123221299</v>
      </c>
      <c r="Z440">
        <v>3172334.7123221299</v>
      </c>
      <c r="AA440">
        <v>3172334.7123221299</v>
      </c>
      <c r="AB440">
        <v>3172334.7123221299</v>
      </c>
      <c r="AC440">
        <v>3172334.7123221299</v>
      </c>
      <c r="AD440">
        <v>3172334.7123221299</v>
      </c>
      <c r="AE440">
        <v>3172334.7123221299</v>
      </c>
      <c r="AF440">
        <v>3172334.7123221299</v>
      </c>
      <c r="AG440">
        <v>2901918.24402687</v>
      </c>
      <c r="AH440">
        <v>2901918.24402687</v>
      </c>
      <c r="AI440">
        <v>2901918.24402687</v>
      </c>
    </row>
    <row r="441" spans="1:35" customFormat="1" x14ac:dyDescent="0.15">
      <c r="A441" t="s">
        <v>56</v>
      </c>
      <c r="B441" t="s">
        <v>50</v>
      </c>
      <c r="C441" t="s">
        <v>71</v>
      </c>
      <c r="D441">
        <v>2027</v>
      </c>
      <c r="E441">
        <v>1</v>
      </c>
      <c r="M441">
        <v>2941582.5517670298</v>
      </c>
      <c r="N441">
        <v>2873569.1171807302</v>
      </c>
      <c r="O441">
        <v>2873569.1171807302</v>
      </c>
      <c r="P441">
        <v>2873569.1171807302</v>
      </c>
      <c r="Q441">
        <v>2834771.6772371801</v>
      </c>
      <c r="R441">
        <v>2826387.3328612801</v>
      </c>
      <c r="S441">
        <v>2826387.3328612801</v>
      </c>
      <c r="T441">
        <v>2826387.3328612801</v>
      </c>
      <c r="U441">
        <v>2826387.3328612801</v>
      </c>
      <c r="V441">
        <v>2782255.9327182402</v>
      </c>
      <c r="W441">
        <v>2749094.7399997301</v>
      </c>
      <c r="X441">
        <v>2742342.5447985502</v>
      </c>
      <c r="Y441">
        <v>2742342.5447985502</v>
      </c>
      <c r="Z441">
        <v>2742342.5447985502</v>
      </c>
      <c r="AA441">
        <v>2617715.2207909599</v>
      </c>
      <c r="AB441">
        <v>2573935.5829644501</v>
      </c>
      <c r="AC441">
        <v>2550332.9839528701</v>
      </c>
      <c r="AD441">
        <v>2538849.3128155898</v>
      </c>
      <c r="AE441">
        <v>2538849.3128155898</v>
      </c>
      <c r="AF441">
        <v>2538325.8526194198</v>
      </c>
      <c r="AG441">
        <v>2517216.2969001299</v>
      </c>
      <c r="AH441">
        <v>2517216.2969001299</v>
      </c>
      <c r="AI441">
        <v>2517216.2969001299</v>
      </c>
    </row>
    <row r="442" spans="1:35" customFormat="1" x14ac:dyDescent="0.15">
      <c r="A442" t="s">
        <v>56</v>
      </c>
      <c r="B442" t="s">
        <v>50</v>
      </c>
      <c r="C442" t="s">
        <v>71</v>
      </c>
      <c r="D442">
        <v>2028</v>
      </c>
      <c r="E442">
        <v>1</v>
      </c>
      <c r="N442">
        <v>2804808.5908396598</v>
      </c>
      <c r="O442">
        <v>2757407.7885612999</v>
      </c>
      <c r="P442">
        <v>2728977.4069359698</v>
      </c>
      <c r="Q442">
        <v>2728977.4069359698</v>
      </c>
      <c r="R442">
        <v>2728977.4069359698</v>
      </c>
      <c r="S442">
        <v>2728977.4069359698</v>
      </c>
      <c r="T442">
        <v>2728977.4069359698</v>
      </c>
      <c r="U442">
        <v>2728977.4069359698</v>
      </c>
      <c r="V442">
        <v>2728977.4069359698</v>
      </c>
      <c r="W442">
        <v>2728977.4069359698</v>
      </c>
      <c r="X442">
        <v>2728977.4069359698</v>
      </c>
      <c r="Y442">
        <v>2728977.4069359698</v>
      </c>
      <c r="Z442">
        <v>2728977.4069359698</v>
      </c>
      <c r="AA442">
        <v>2728977.4069359698</v>
      </c>
      <c r="AB442">
        <v>2728977.4069359698</v>
      </c>
      <c r="AC442">
        <v>2728977.4069359698</v>
      </c>
      <c r="AD442">
        <v>2728977.4069359698</v>
      </c>
      <c r="AE442">
        <v>2728977.4069359698</v>
      </c>
      <c r="AF442">
        <v>2728977.4069359698</v>
      </c>
      <c r="AG442">
        <v>2728977.4069359698</v>
      </c>
      <c r="AH442">
        <v>2728977.4069359698</v>
      </c>
      <c r="AI442">
        <v>2728977.4069359698</v>
      </c>
    </row>
    <row r="443" spans="1:35" customFormat="1" x14ac:dyDescent="0.15">
      <c r="A443" t="s">
        <v>56</v>
      </c>
      <c r="B443" t="s">
        <v>50</v>
      </c>
      <c r="C443" t="s">
        <v>71</v>
      </c>
      <c r="D443">
        <v>2029</v>
      </c>
      <c r="E443">
        <v>1</v>
      </c>
      <c r="O443">
        <v>2525524.7013632199</v>
      </c>
      <c r="P443">
        <v>2467402.14600201</v>
      </c>
      <c r="Q443">
        <v>2467402.14600201</v>
      </c>
      <c r="R443">
        <v>2467402.14600201</v>
      </c>
      <c r="S443">
        <v>2467402.14600201</v>
      </c>
      <c r="T443">
        <v>2467402.14600201</v>
      </c>
      <c r="U443">
        <v>2467402.14600201</v>
      </c>
      <c r="V443">
        <v>2467402.14600201</v>
      </c>
      <c r="W443">
        <v>2467402.14600201</v>
      </c>
      <c r="X443">
        <v>2467402.14600201</v>
      </c>
      <c r="Y443">
        <v>2467402.14600201</v>
      </c>
      <c r="Z443">
        <v>2467402.14600201</v>
      </c>
      <c r="AA443">
        <v>2467402.14600201</v>
      </c>
      <c r="AB443">
        <v>2467402.14600201</v>
      </c>
      <c r="AC443">
        <v>2467402.14600201</v>
      </c>
      <c r="AD443">
        <v>2467402.14600201</v>
      </c>
      <c r="AE443">
        <v>2467402.14600201</v>
      </c>
      <c r="AF443">
        <v>2467402.14600201</v>
      </c>
      <c r="AG443">
        <v>2467402.14600201</v>
      </c>
      <c r="AH443">
        <v>2467402.14600201</v>
      </c>
      <c r="AI443">
        <v>2467402.14600201</v>
      </c>
    </row>
    <row r="444" spans="1:35" customFormat="1" x14ac:dyDescent="0.15">
      <c r="A444" t="s">
        <v>56</v>
      </c>
      <c r="B444" t="s">
        <v>50</v>
      </c>
      <c r="C444" t="s">
        <v>71</v>
      </c>
      <c r="D444">
        <v>2030</v>
      </c>
      <c r="E444">
        <v>1</v>
      </c>
      <c r="P444">
        <v>2420370.6953105298</v>
      </c>
      <c r="Q444">
        <v>2420370.6953105298</v>
      </c>
      <c r="R444">
        <v>2417790.5287518399</v>
      </c>
      <c r="S444">
        <v>2414100.90033491</v>
      </c>
      <c r="T444">
        <v>2410424.14650113</v>
      </c>
      <c r="U444">
        <v>2406754.9291044101</v>
      </c>
      <c r="V444">
        <v>2406754.9291044101</v>
      </c>
      <c r="W444">
        <v>2406754.9291044101</v>
      </c>
      <c r="X444">
        <v>2401105.3559700502</v>
      </c>
      <c r="Y444">
        <v>2394554.6573859798</v>
      </c>
      <c r="Z444">
        <v>2388721.4493403998</v>
      </c>
      <c r="AA444">
        <v>2388721.4493403998</v>
      </c>
      <c r="AB444">
        <v>2388721.4493403998</v>
      </c>
      <c r="AC444">
        <v>2388721.4493403998</v>
      </c>
      <c r="AD444">
        <v>2388721.4493403998</v>
      </c>
      <c r="AE444">
        <v>2388721.4493403998</v>
      </c>
      <c r="AF444">
        <v>2388721.4493403998</v>
      </c>
      <c r="AG444">
        <v>2388721.4493403998</v>
      </c>
      <c r="AH444">
        <v>2388721.4493403998</v>
      </c>
      <c r="AI444">
        <v>2388721.4493403998</v>
      </c>
    </row>
    <row r="445" spans="1:35" customFormat="1" x14ac:dyDescent="0.15">
      <c r="A445" t="s">
        <v>56</v>
      </c>
      <c r="B445" t="s">
        <v>50</v>
      </c>
      <c r="C445" t="s">
        <v>71</v>
      </c>
      <c r="D445">
        <v>2031</v>
      </c>
      <c r="E445">
        <v>1</v>
      </c>
      <c r="Q445">
        <v>272355.6249537</v>
      </c>
      <c r="R445">
        <v>270840.99791199103</v>
      </c>
      <c r="S445">
        <v>270840.99791199103</v>
      </c>
      <c r="T445">
        <v>270840.99791199103</v>
      </c>
      <c r="U445">
        <v>270840.99791199103</v>
      </c>
      <c r="V445">
        <v>262868.685582206</v>
      </c>
      <c r="W445">
        <v>256878.13498278701</v>
      </c>
      <c r="X445">
        <v>255658.354760972</v>
      </c>
      <c r="Y445">
        <v>255658.354760972</v>
      </c>
      <c r="Z445">
        <v>255658.354760972</v>
      </c>
      <c r="AA445">
        <v>233144.499578649</v>
      </c>
      <c r="AB445">
        <v>225235.73291123001</v>
      </c>
      <c r="AC445">
        <v>220971.93682715</v>
      </c>
      <c r="AD445">
        <v>218897.41816918299</v>
      </c>
      <c r="AE445">
        <v>218897.41816918299</v>
      </c>
      <c r="AF445">
        <v>218802.85538253799</v>
      </c>
      <c r="AG445">
        <v>218286.58310617899</v>
      </c>
      <c r="AH445">
        <v>218286.58310617899</v>
      </c>
      <c r="AI445">
        <v>218286.58310617899</v>
      </c>
    </row>
    <row r="446" spans="1:35" customFormat="1" x14ac:dyDescent="0.15">
      <c r="A446" t="s">
        <v>56</v>
      </c>
      <c r="B446" t="s">
        <v>50</v>
      </c>
      <c r="C446" t="s">
        <v>71</v>
      </c>
      <c r="D446">
        <v>2032</v>
      </c>
      <c r="E446">
        <v>1</v>
      </c>
      <c r="R446">
        <v>243944.017286054</v>
      </c>
      <c r="S446">
        <v>243151.870332152</v>
      </c>
      <c r="T446">
        <v>242362.487494489</v>
      </c>
      <c r="U446">
        <v>241574.722696632</v>
      </c>
      <c r="V446">
        <v>239570.52079237701</v>
      </c>
      <c r="W446">
        <v>238064.524486382</v>
      </c>
      <c r="X446">
        <v>236544.93901972799</v>
      </c>
      <c r="Y446">
        <v>235138.53291512001</v>
      </c>
      <c r="Z446">
        <v>233886.16886577901</v>
      </c>
      <c r="AA446">
        <v>228226.29133439201</v>
      </c>
      <c r="AB446">
        <v>226238.06451142501</v>
      </c>
      <c r="AC446">
        <v>225166.16618662601</v>
      </c>
      <c r="AD446">
        <v>224644.64193209101</v>
      </c>
      <c r="AE446">
        <v>224644.64193209101</v>
      </c>
      <c r="AF446">
        <v>224620.86929132801</v>
      </c>
      <c r="AG446">
        <v>224491.080864007</v>
      </c>
      <c r="AH446">
        <v>224491.080864007</v>
      </c>
      <c r="AI446">
        <v>224491.080864007</v>
      </c>
    </row>
    <row r="447" spans="1:35" customFormat="1" x14ac:dyDescent="0.15">
      <c r="A447" t="s">
        <v>56</v>
      </c>
      <c r="B447" t="s">
        <v>50</v>
      </c>
      <c r="C447" t="s">
        <v>71</v>
      </c>
      <c r="D447">
        <v>2033</v>
      </c>
      <c r="E447">
        <v>1</v>
      </c>
      <c r="S447">
        <v>233853.348980182</v>
      </c>
      <c r="T447">
        <v>232798.87678028701</v>
      </c>
      <c r="U447">
        <v>231746.56598790301</v>
      </c>
      <c r="V447">
        <v>231746.56598790301</v>
      </c>
      <c r="W447">
        <v>231746.56598790301</v>
      </c>
      <c r="X447">
        <v>230126.300372967</v>
      </c>
      <c r="Y447">
        <v>228247.59707677999</v>
      </c>
      <c r="Z447">
        <v>226574.66600813999</v>
      </c>
      <c r="AA447">
        <v>226574.66600813999</v>
      </c>
      <c r="AB447">
        <v>226574.66600813999</v>
      </c>
      <c r="AC447">
        <v>226574.66600813999</v>
      </c>
      <c r="AD447">
        <v>226574.66600813999</v>
      </c>
      <c r="AE447">
        <v>226574.66600813999</v>
      </c>
      <c r="AF447">
        <v>226574.66600813999</v>
      </c>
      <c r="AG447">
        <v>226574.66600813999</v>
      </c>
      <c r="AH447">
        <v>226574.66600813999</v>
      </c>
      <c r="AI447">
        <v>226574.66600813999</v>
      </c>
    </row>
    <row r="448" spans="1:35" customFormat="1" x14ac:dyDescent="0.15">
      <c r="A448" t="s">
        <v>56</v>
      </c>
      <c r="B448" t="s">
        <v>50</v>
      </c>
      <c r="C448" t="s">
        <v>71</v>
      </c>
      <c r="D448">
        <v>2034</v>
      </c>
      <c r="E448">
        <v>1</v>
      </c>
      <c r="T448">
        <v>232798.87678028899</v>
      </c>
      <c r="U448">
        <v>231746.56598790601</v>
      </c>
      <c r="V448">
        <v>231746.56598790601</v>
      </c>
      <c r="W448">
        <v>231746.56598790601</v>
      </c>
      <c r="X448">
        <v>230126.30037296901</v>
      </c>
      <c r="Y448">
        <v>228247.597076782</v>
      </c>
      <c r="Z448">
        <v>226574.666008142</v>
      </c>
      <c r="AA448">
        <v>226574.666008142</v>
      </c>
      <c r="AB448">
        <v>226574.666008142</v>
      </c>
      <c r="AC448">
        <v>226574.666008142</v>
      </c>
      <c r="AD448">
        <v>226574.666008142</v>
      </c>
      <c r="AE448">
        <v>226574.666008142</v>
      </c>
      <c r="AF448">
        <v>226574.666008142</v>
      </c>
      <c r="AG448">
        <v>226574.666008142</v>
      </c>
      <c r="AH448">
        <v>226574.666008142</v>
      </c>
      <c r="AI448">
        <v>226574.666008142</v>
      </c>
    </row>
    <row r="449" spans="1:35" customFormat="1" x14ac:dyDescent="0.15">
      <c r="A449" t="s">
        <v>56</v>
      </c>
      <c r="B449" t="s">
        <v>50</v>
      </c>
      <c r="C449" t="s">
        <v>71</v>
      </c>
      <c r="D449">
        <v>2035</v>
      </c>
      <c r="E449">
        <v>1</v>
      </c>
      <c r="U449">
        <v>231746.56598790601</v>
      </c>
      <c r="V449">
        <v>231746.56598790601</v>
      </c>
      <c r="W449">
        <v>231746.56598790601</v>
      </c>
      <c r="X449">
        <v>230126.30037297</v>
      </c>
      <c r="Y449">
        <v>228247.59707678299</v>
      </c>
      <c r="Z449">
        <v>226574.666008142</v>
      </c>
      <c r="AA449">
        <v>226574.666008142</v>
      </c>
      <c r="AB449">
        <v>226574.666008142</v>
      </c>
      <c r="AC449">
        <v>226574.666008142</v>
      </c>
      <c r="AD449">
        <v>226574.666008142</v>
      </c>
      <c r="AE449">
        <v>226574.666008142</v>
      </c>
      <c r="AF449">
        <v>226574.666008142</v>
      </c>
      <c r="AG449">
        <v>226574.666008142</v>
      </c>
      <c r="AH449">
        <v>226574.666008142</v>
      </c>
      <c r="AI449">
        <v>226574.666008142</v>
      </c>
    </row>
    <row r="450" spans="1:35" customFormat="1" x14ac:dyDescent="0.15">
      <c r="A450" t="s">
        <v>56</v>
      </c>
      <c r="B450" t="s">
        <v>50</v>
      </c>
      <c r="C450" t="s">
        <v>71</v>
      </c>
      <c r="D450">
        <v>2036</v>
      </c>
      <c r="E450">
        <v>1</v>
      </c>
      <c r="V450">
        <v>357575.12974184699</v>
      </c>
      <c r="W450">
        <v>349426.300971816</v>
      </c>
      <c r="X450">
        <v>347767.05780214799</v>
      </c>
      <c r="Y450">
        <v>347767.05780214799</v>
      </c>
      <c r="Z450">
        <v>347767.05780214799</v>
      </c>
      <c r="AA450">
        <v>317141.90110089199</v>
      </c>
      <c r="AB450">
        <v>306383.760545136</v>
      </c>
      <c r="AC450">
        <v>300583.80215685797</v>
      </c>
      <c r="AD450">
        <v>297761.87501619803</v>
      </c>
      <c r="AE450">
        <v>297761.87501619803</v>
      </c>
      <c r="AF450">
        <v>297633.24310772802</v>
      </c>
      <c r="AG450">
        <v>296930.96803151502</v>
      </c>
      <c r="AH450">
        <v>296930.96803151502</v>
      </c>
      <c r="AI450">
        <v>296930.96803151502</v>
      </c>
    </row>
    <row r="451" spans="1:35" customFormat="1" x14ac:dyDescent="0.15">
      <c r="A451" t="s">
        <v>56</v>
      </c>
      <c r="B451" t="s">
        <v>50</v>
      </c>
      <c r="C451" t="s">
        <v>71</v>
      </c>
      <c r="D451">
        <v>2037</v>
      </c>
      <c r="E451">
        <v>1</v>
      </c>
      <c r="W451">
        <v>349426.30097181402</v>
      </c>
      <c r="X451">
        <v>347767.05780214601</v>
      </c>
      <c r="Y451">
        <v>347767.05780214601</v>
      </c>
      <c r="Z451">
        <v>347767.05780214601</v>
      </c>
      <c r="AA451">
        <v>317141.90110088902</v>
      </c>
      <c r="AB451">
        <v>306383.76054513297</v>
      </c>
      <c r="AC451">
        <v>300583.80215685599</v>
      </c>
      <c r="AD451">
        <v>297761.87501619599</v>
      </c>
      <c r="AE451" s="36">
        <v>297761.87501619599</v>
      </c>
      <c r="AF451" s="36">
        <v>297633.24310772598</v>
      </c>
      <c r="AG451">
        <v>296930.96803151199</v>
      </c>
      <c r="AH451" s="36">
        <v>296930.96803151199</v>
      </c>
      <c r="AI451">
        <v>296930.96803151199</v>
      </c>
    </row>
    <row r="452" spans="1:35" customFormat="1" x14ac:dyDescent="0.15">
      <c r="A452" t="s">
        <v>56</v>
      </c>
      <c r="B452" t="s">
        <v>50</v>
      </c>
      <c r="C452" t="s">
        <v>71</v>
      </c>
      <c r="D452">
        <v>2038</v>
      </c>
      <c r="E452">
        <v>1</v>
      </c>
      <c r="X452">
        <v>321092.66699911701</v>
      </c>
      <c r="Y452">
        <v>319129.90814063</v>
      </c>
      <c r="Z452">
        <v>317382.12801947998</v>
      </c>
      <c r="AA452">
        <v>310278.12486466102</v>
      </c>
      <c r="AB452">
        <v>307782.59920274903</v>
      </c>
      <c r="AC452">
        <v>306437.20452966797</v>
      </c>
      <c r="AD452">
        <v>305782.61263629497</v>
      </c>
      <c r="AE452" s="36">
        <v>305782.61263629497</v>
      </c>
      <c r="AF452">
        <v>305752.77437318</v>
      </c>
      <c r="AG452">
        <v>305589.87024812901</v>
      </c>
      <c r="AH452">
        <v>305589.87024812901</v>
      </c>
      <c r="AI452">
        <v>305589.87024812901</v>
      </c>
    </row>
    <row r="453" spans="1:35" customFormat="1" x14ac:dyDescent="0.15">
      <c r="A453" t="s">
        <v>56</v>
      </c>
      <c r="B453" t="s">
        <v>50</v>
      </c>
      <c r="C453" t="s">
        <v>71</v>
      </c>
      <c r="D453">
        <v>2039</v>
      </c>
      <c r="E453">
        <v>1</v>
      </c>
      <c r="Y453">
        <v>310480.74043978303</v>
      </c>
      <c r="Z453">
        <v>308205.08503947099</v>
      </c>
      <c r="AA453">
        <v>308205.08503947099</v>
      </c>
      <c r="AB453">
        <v>308205.08503947099</v>
      </c>
      <c r="AC453">
        <v>308205.08503947099</v>
      </c>
      <c r="AD453">
        <v>308205.08503947099</v>
      </c>
      <c r="AE453" s="36">
        <v>308205.08503947099</v>
      </c>
      <c r="AF453">
        <v>308205.08503947099</v>
      </c>
      <c r="AG453">
        <v>308205.08503947099</v>
      </c>
      <c r="AH453">
        <v>308205.08503947099</v>
      </c>
      <c r="AI453">
        <v>308205.08503947099</v>
      </c>
    </row>
    <row r="454" spans="1:35" customFormat="1" x14ac:dyDescent="0.15">
      <c r="A454" t="s">
        <v>56</v>
      </c>
      <c r="B454" t="s">
        <v>50</v>
      </c>
      <c r="C454" t="s">
        <v>71</v>
      </c>
      <c r="D454">
        <v>2040</v>
      </c>
      <c r="E454">
        <v>1</v>
      </c>
      <c r="Z454">
        <v>308205.08503946598</v>
      </c>
      <c r="AA454">
        <v>308205.08503946598</v>
      </c>
      <c r="AB454">
        <v>308205.08503946598</v>
      </c>
      <c r="AC454">
        <v>308205.08503946598</v>
      </c>
      <c r="AD454">
        <v>308205.08503946598</v>
      </c>
      <c r="AE454" s="36">
        <v>308205.08503946598</v>
      </c>
      <c r="AF454" s="36">
        <v>308205.08503946598</v>
      </c>
      <c r="AG454" s="36">
        <v>308205.08503946598</v>
      </c>
      <c r="AH454" s="36">
        <v>308205.08503946598</v>
      </c>
      <c r="AI454" s="36">
        <v>308205.08503946598</v>
      </c>
    </row>
    <row r="455" spans="1:35" customFormat="1" x14ac:dyDescent="0.15">
      <c r="A455" t="s">
        <v>56</v>
      </c>
      <c r="B455" t="s">
        <v>50</v>
      </c>
      <c r="C455" t="s">
        <v>71</v>
      </c>
      <c r="D455">
        <v>2041</v>
      </c>
      <c r="E455">
        <v>1</v>
      </c>
      <c r="AA455">
        <v>2512803.9935335298</v>
      </c>
      <c r="AB455">
        <v>2427564.2366371402</v>
      </c>
      <c r="AC455">
        <v>2381609.5439591999</v>
      </c>
      <c r="AD455">
        <v>2359250.6258727</v>
      </c>
      <c r="AE455" s="36">
        <v>2359250.6258727</v>
      </c>
      <c r="AF455" s="36">
        <v>2358231.4392808899</v>
      </c>
      <c r="AG455" s="36">
        <v>2352667.1174112801</v>
      </c>
      <c r="AH455" s="36">
        <v>2352667.1174112801</v>
      </c>
      <c r="AI455" s="36">
        <v>2352667.1174112801</v>
      </c>
    </row>
    <row r="456" spans="1:35" customFormat="1" x14ac:dyDescent="0.15">
      <c r="A456" t="s">
        <v>56</v>
      </c>
      <c r="B456" t="s">
        <v>50</v>
      </c>
      <c r="C456" t="s">
        <v>71</v>
      </c>
      <c r="D456">
        <v>2042</v>
      </c>
      <c r="E456">
        <v>1</v>
      </c>
      <c r="AB456">
        <v>2495747.7227898501</v>
      </c>
      <c r="AC456">
        <v>2448502.2913934099</v>
      </c>
      <c r="AD456">
        <v>2425515.3738666698</v>
      </c>
      <c r="AE456" s="36">
        <v>2425515.3738666698</v>
      </c>
      <c r="AF456" s="36">
        <v>2424467.5611755801</v>
      </c>
      <c r="AG456" s="36">
        <v>2418746.9530757498</v>
      </c>
      <c r="AH456" s="36">
        <v>2418746.9530757498</v>
      </c>
      <c r="AI456" s="36">
        <v>2418746.9530757498</v>
      </c>
    </row>
    <row r="457" spans="1:35" customFormat="1" x14ac:dyDescent="0.15">
      <c r="A457" t="s">
        <v>56</v>
      </c>
      <c r="B457" t="s">
        <v>50</v>
      </c>
      <c r="C457" t="s">
        <v>71</v>
      </c>
      <c r="D457">
        <v>2043</v>
      </c>
      <c r="E457">
        <v>1</v>
      </c>
      <c r="AC457">
        <v>2381609.5439591999</v>
      </c>
      <c r="AD457">
        <v>2359250.6258727</v>
      </c>
      <c r="AE457" s="36">
        <v>2359250.6258727</v>
      </c>
      <c r="AF457">
        <v>2358231.4392808899</v>
      </c>
      <c r="AG457">
        <v>2352667.1174112801</v>
      </c>
      <c r="AH457">
        <v>2352667.1174112801</v>
      </c>
      <c r="AI457">
        <v>2352667.1174112801</v>
      </c>
    </row>
    <row r="458" spans="1:35" customFormat="1" x14ac:dyDescent="0.15">
      <c r="A458" t="s">
        <v>56</v>
      </c>
      <c r="B458" t="s">
        <v>50</v>
      </c>
      <c r="C458" t="s">
        <v>71</v>
      </c>
      <c r="D458">
        <v>2044</v>
      </c>
      <c r="E458">
        <v>1</v>
      </c>
      <c r="AD458">
        <v>2356665.1383474302</v>
      </c>
      <c r="AE458">
        <v>2355748.1846917202</v>
      </c>
      <c r="AF458" s="36">
        <v>2355084.6069144201</v>
      </c>
      <c r="AG458">
        <v>2351461.7567238002</v>
      </c>
      <c r="AH458" s="36">
        <v>2351461.7567238002</v>
      </c>
      <c r="AI458">
        <v>2351461.7567238002</v>
      </c>
    </row>
    <row r="459" spans="1:35" customFormat="1" x14ac:dyDescent="0.15">
      <c r="A459" t="s">
        <v>56</v>
      </c>
      <c r="B459" t="s">
        <v>50</v>
      </c>
      <c r="C459" t="s">
        <v>71</v>
      </c>
      <c r="D459">
        <v>2045</v>
      </c>
      <c r="E459">
        <v>1</v>
      </c>
      <c r="AE459" s="36">
        <v>2202319.9634302501</v>
      </c>
      <c r="AF459">
        <v>2202319.9634302501</v>
      </c>
      <c r="AG459">
        <v>2202319.9634302501</v>
      </c>
      <c r="AH459">
        <v>2202319.9634302501</v>
      </c>
      <c r="AI459">
        <v>2202319.9634302501</v>
      </c>
    </row>
    <row r="460" spans="1:35" customFormat="1" x14ac:dyDescent="0.15">
      <c r="A460" t="s">
        <v>56</v>
      </c>
      <c r="B460" t="s">
        <v>50</v>
      </c>
      <c r="C460" t="s">
        <v>71</v>
      </c>
      <c r="D460">
        <v>2046</v>
      </c>
      <c r="E460">
        <v>1</v>
      </c>
      <c r="AF460">
        <v>61504.970330779601</v>
      </c>
      <c r="AG460">
        <v>61359.847402723797</v>
      </c>
      <c r="AH460">
        <v>61359.847402723797</v>
      </c>
      <c r="AI460">
        <v>61359.847402723797</v>
      </c>
    </row>
    <row r="461" spans="1:35" customFormat="1" x14ac:dyDescent="0.15">
      <c r="A461" t="s">
        <v>56</v>
      </c>
      <c r="B461" t="s">
        <v>50</v>
      </c>
      <c r="C461" t="s">
        <v>71</v>
      </c>
      <c r="D461">
        <v>2047</v>
      </c>
      <c r="E461">
        <v>1</v>
      </c>
      <c r="AG461">
        <v>307743.23466597201</v>
      </c>
      <c r="AH461">
        <v>307743.23466597201</v>
      </c>
      <c r="AI461">
        <v>307743.23466597201</v>
      </c>
    </row>
    <row r="462" spans="1:35" customFormat="1" x14ac:dyDescent="0.15">
      <c r="A462" t="s">
        <v>56</v>
      </c>
      <c r="B462" t="s">
        <v>50</v>
      </c>
      <c r="C462" t="s">
        <v>70</v>
      </c>
      <c r="D462">
        <v>1989</v>
      </c>
      <c r="E462">
        <v>0</v>
      </c>
      <c r="F462">
        <v>5952591.5324722296</v>
      </c>
      <c r="G462">
        <v>5952591.5324722296</v>
      </c>
      <c r="H462">
        <v>5952591.5324722296</v>
      </c>
      <c r="I462">
        <v>5952591.5324722296</v>
      </c>
      <c r="J462">
        <v>5952591.5324722296</v>
      </c>
      <c r="K462">
        <v>5952591.5324722296</v>
      </c>
      <c r="L462">
        <v>5952591.5324722296</v>
      </c>
      <c r="M462">
        <v>5952591.5324722296</v>
      </c>
      <c r="N462">
        <v>5952591.5324722296</v>
      </c>
      <c r="O462">
        <v>5952591.5324722296</v>
      </c>
      <c r="P462">
        <v>5952591.5324722296</v>
      </c>
      <c r="Q462">
        <v>5952591.5324722296</v>
      </c>
      <c r="R462">
        <v>5952591.5324722296</v>
      </c>
      <c r="S462">
        <v>5952591.5324722296</v>
      </c>
      <c r="T462">
        <v>5952591.5324722296</v>
      </c>
      <c r="U462">
        <v>5952591.5324722296</v>
      </c>
      <c r="V462">
        <v>5952591.5324722296</v>
      </c>
      <c r="W462">
        <v>5952591.5324722296</v>
      </c>
      <c r="X462">
        <v>5952591.5324722296</v>
      </c>
      <c r="Y462">
        <v>5952591.5324722296</v>
      </c>
      <c r="Z462">
        <v>5952591.5324722296</v>
      </c>
      <c r="AA462">
        <v>5952591.5324722296</v>
      </c>
      <c r="AB462">
        <v>5952591.5324722296</v>
      </c>
      <c r="AC462">
        <v>5952591.5324722296</v>
      </c>
      <c r="AD462">
        <v>5952591.5324722296</v>
      </c>
      <c r="AE462">
        <v>5952591.5324722296</v>
      </c>
      <c r="AF462">
        <v>5952591.5324722296</v>
      </c>
      <c r="AG462">
        <v>5952591.5324722296</v>
      </c>
      <c r="AH462">
        <v>5952591.5324722296</v>
      </c>
      <c r="AI462">
        <v>5952591.5324722296</v>
      </c>
    </row>
    <row r="463" spans="1:35" customFormat="1" x14ac:dyDescent="0.15">
      <c r="A463" t="s">
        <v>56</v>
      </c>
      <c r="B463" t="s">
        <v>50</v>
      </c>
      <c r="C463" t="s">
        <v>112</v>
      </c>
      <c r="D463">
        <v>1982</v>
      </c>
      <c r="E463">
        <v>0</v>
      </c>
      <c r="F463">
        <v>230895.720258385</v>
      </c>
      <c r="G463">
        <v>230895.720258385</v>
      </c>
      <c r="H463">
        <v>230895.720258385</v>
      </c>
      <c r="I463">
        <v>230895.720258385</v>
      </c>
      <c r="J463">
        <v>230895.720258385</v>
      </c>
      <c r="K463">
        <v>230895.720258385</v>
      </c>
      <c r="L463">
        <v>230895.720258385</v>
      </c>
      <c r="M463">
        <v>230895.720258385</v>
      </c>
      <c r="N463">
        <v>230895.720258385</v>
      </c>
      <c r="O463">
        <v>230895.720258385</v>
      </c>
      <c r="P463">
        <v>230895.720258385</v>
      </c>
      <c r="Q463">
        <v>230895.720258385</v>
      </c>
      <c r="R463">
        <v>230895.720258385</v>
      </c>
      <c r="S463">
        <v>230895.720258385</v>
      </c>
      <c r="T463">
        <v>230895.720258385</v>
      </c>
      <c r="U463">
        <v>230895.720258385</v>
      </c>
      <c r="V463">
        <v>230895.720258385</v>
      </c>
      <c r="W463">
        <v>230895.720258385</v>
      </c>
      <c r="X463">
        <v>230895.720258385</v>
      </c>
      <c r="Y463">
        <v>230895.720258385</v>
      </c>
      <c r="Z463">
        <v>230895.720258385</v>
      </c>
      <c r="AA463">
        <v>230895.720258385</v>
      </c>
      <c r="AB463">
        <v>230895.720258385</v>
      </c>
      <c r="AC463">
        <v>230895.720258385</v>
      </c>
      <c r="AD463">
        <v>230895.720258385</v>
      </c>
    </row>
    <row r="464" spans="1:35" customFormat="1" x14ac:dyDescent="0.15">
      <c r="A464" t="s">
        <v>56</v>
      </c>
      <c r="B464" t="s">
        <v>50</v>
      </c>
      <c r="C464" t="s">
        <v>69</v>
      </c>
      <c r="D464">
        <v>1989</v>
      </c>
      <c r="E464">
        <v>0</v>
      </c>
      <c r="F464">
        <v>4131479.0545012802</v>
      </c>
      <c r="G464">
        <v>4131479.0545012802</v>
      </c>
      <c r="H464">
        <v>4131479.0545012802</v>
      </c>
      <c r="I464">
        <v>4131479.0545012802</v>
      </c>
      <c r="J464">
        <v>4131479.0545012802</v>
      </c>
      <c r="K464">
        <v>4131479.0545012802</v>
      </c>
      <c r="L464">
        <v>4131479.0545012802</v>
      </c>
      <c r="M464">
        <v>4131479.0545012802</v>
      </c>
      <c r="N464">
        <v>4131479.0545012802</v>
      </c>
      <c r="O464">
        <v>4131479.0545012802</v>
      </c>
      <c r="P464">
        <v>4131479.0545012802</v>
      </c>
      <c r="Q464">
        <v>4131479.0545012802</v>
      </c>
      <c r="R464">
        <v>4131479.0545012802</v>
      </c>
      <c r="S464">
        <v>4131479.0545012802</v>
      </c>
      <c r="T464">
        <v>4131479.0545012802</v>
      </c>
      <c r="U464">
        <v>4131479.0545012802</v>
      </c>
      <c r="V464">
        <v>4131479.0545012802</v>
      </c>
      <c r="W464">
        <v>4131479.0545012802</v>
      </c>
      <c r="X464">
        <v>4131479.0545012802</v>
      </c>
      <c r="Y464">
        <v>4131479.0545012802</v>
      </c>
      <c r="Z464">
        <v>4131479.0545012802</v>
      </c>
      <c r="AA464">
        <v>4131479.0545012802</v>
      </c>
      <c r="AB464">
        <v>4131479.0545012802</v>
      </c>
      <c r="AC464">
        <v>4131479.0545012802</v>
      </c>
      <c r="AD464">
        <v>4131479.0545012802</v>
      </c>
      <c r="AE464">
        <v>4131479.0545012802</v>
      </c>
      <c r="AF464">
        <v>4131479.0545012802</v>
      </c>
      <c r="AG464">
        <v>4131479.0545012802</v>
      </c>
      <c r="AH464">
        <v>4131479.0545012802</v>
      </c>
      <c r="AI464">
        <v>4131479.0545012802</v>
      </c>
    </row>
    <row r="465" spans="1:35" customFormat="1" x14ac:dyDescent="0.15">
      <c r="A465" t="s">
        <v>56</v>
      </c>
      <c r="B465" t="s">
        <v>50</v>
      </c>
      <c r="C465" t="s">
        <v>68</v>
      </c>
      <c r="D465">
        <v>1991</v>
      </c>
      <c r="E465">
        <v>0</v>
      </c>
      <c r="F465">
        <v>4131479.0545012802</v>
      </c>
      <c r="G465">
        <v>4131479.0545012802</v>
      </c>
      <c r="H465">
        <v>4131479.0545012802</v>
      </c>
      <c r="I465">
        <v>4131479.0545012802</v>
      </c>
      <c r="J465">
        <v>4131479.0545012802</v>
      </c>
      <c r="K465">
        <v>4131479.0545012802</v>
      </c>
      <c r="L465">
        <v>4131479.0545012802</v>
      </c>
      <c r="M465">
        <v>4131479.0545012802</v>
      </c>
      <c r="N465">
        <v>4131479.0545012802</v>
      </c>
      <c r="O465">
        <v>4131479.0545012802</v>
      </c>
      <c r="P465">
        <v>4131479.0545012802</v>
      </c>
      <c r="Q465">
        <v>4131479.0545012802</v>
      </c>
      <c r="R465">
        <v>4131479.0545012802</v>
      </c>
      <c r="S465">
        <v>4131479.0545012802</v>
      </c>
      <c r="T465">
        <v>4131479.0545012802</v>
      </c>
      <c r="U465">
        <v>4131479.0545012802</v>
      </c>
      <c r="V465">
        <v>4131479.0545012802</v>
      </c>
      <c r="W465">
        <v>4131479.0545012802</v>
      </c>
      <c r="X465">
        <v>4131479.0545012802</v>
      </c>
      <c r="Y465">
        <v>4131479.0545012802</v>
      </c>
      <c r="Z465">
        <v>4131479.0545012802</v>
      </c>
      <c r="AA465">
        <v>4131479.0545012802</v>
      </c>
      <c r="AB465">
        <v>4131479.0545012802</v>
      </c>
      <c r="AC465">
        <v>4131479.0545012802</v>
      </c>
      <c r="AD465">
        <v>4131479.0545012802</v>
      </c>
      <c r="AE465">
        <v>4131479.0545012802</v>
      </c>
      <c r="AF465">
        <v>4131479.0545012802</v>
      </c>
      <c r="AG465">
        <v>4131479.0545012802</v>
      </c>
      <c r="AH465">
        <v>4131479.0545012802</v>
      </c>
      <c r="AI465">
        <v>4131479.0545012802</v>
      </c>
    </row>
    <row r="466" spans="1:35" customFormat="1" x14ac:dyDescent="0.15">
      <c r="A466" t="s">
        <v>56</v>
      </c>
      <c r="B466" t="s">
        <v>50</v>
      </c>
      <c r="C466" t="s">
        <v>67</v>
      </c>
      <c r="D466">
        <v>1991</v>
      </c>
      <c r="E466">
        <v>0</v>
      </c>
      <c r="F466">
        <v>1285349.03917817</v>
      </c>
      <c r="G466">
        <v>1285349.03917817</v>
      </c>
      <c r="H466">
        <v>1285349.03917817</v>
      </c>
      <c r="I466">
        <v>1285349.03917817</v>
      </c>
      <c r="J466">
        <v>1285349.03917817</v>
      </c>
      <c r="K466">
        <v>1285349.03917817</v>
      </c>
      <c r="L466">
        <v>1285349.03917817</v>
      </c>
      <c r="M466">
        <v>1285349.03917817</v>
      </c>
      <c r="N466">
        <v>1285349.03917817</v>
      </c>
      <c r="O466">
        <v>1285349.03917817</v>
      </c>
      <c r="P466">
        <v>1285349.03917817</v>
      </c>
      <c r="Q466">
        <v>1285349.03917817</v>
      </c>
      <c r="R466">
        <v>1285349.03917817</v>
      </c>
      <c r="S466">
        <v>1285349.03917817</v>
      </c>
      <c r="T466">
        <v>1285349.03917817</v>
      </c>
      <c r="U466">
        <v>1285349.03917817</v>
      </c>
      <c r="V466">
        <v>1285349.03917817</v>
      </c>
      <c r="W466">
        <v>1285349.03917817</v>
      </c>
      <c r="X466">
        <v>1285349.03917817</v>
      </c>
      <c r="Y466">
        <v>1285349.03917817</v>
      </c>
      <c r="Z466">
        <v>1285349.03917817</v>
      </c>
      <c r="AA466">
        <v>1285349.03917817</v>
      </c>
      <c r="AB466">
        <v>1285349.03917817</v>
      </c>
      <c r="AC466">
        <v>1285349.03917817</v>
      </c>
      <c r="AD466">
        <v>1285349.03917817</v>
      </c>
      <c r="AE466">
        <v>1285349.03917817</v>
      </c>
      <c r="AF466">
        <v>1285349.03917817</v>
      </c>
      <c r="AG466">
        <v>1285349.03917817</v>
      </c>
      <c r="AH466">
        <v>1285349.03917817</v>
      </c>
      <c r="AI466">
        <v>1285349.03917817</v>
      </c>
    </row>
    <row r="467" spans="1:35" customFormat="1" x14ac:dyDescent="0.15">
      <c r="A467" t="s">
        <v>56</v>
      </c>
      <c r="B467" t="s">
        <v>50</v>
      </c>
      <c r="C467" t="s">
        <v>66</v>
      </c>
      <c r="D467">
        <v>2044</v>
      </c>
      <c r="E467">
        <v>1</v>
      </c>
      <c r="AD467">
        <v>8800078.8035164308</v>
      </c>
      <c r="AE467">
        <v>8764980.1001924109</v>
      </c>
      <c r="AF467">
        <v>8726315.0548223406</v>
      </c>
      <c r="AG467">
        <v>8682841.6751361508</v>
      </c>
      <c r="AH467">
        <v>8633667.4020028207</v>
      </c>
      <c r="AI467">
        <v>8577863.6836645398</v>
      </c>
    </row>
    <row r="468" spans="1:35" customFormat="1" x14ac:dyDescent="0.15">
      <c r="A468" t="s">
        <v>56</v>
      </c>
      <c r="B468" t="s">
        <v>50</v>
      </c>
      <c r="C468" t="s">
        <v>66</v>
      </c>
      <c r="D468">
        <v>2045</v>
      </c>
      <c r="E468">
        <v>1</v>
      </c>
      <c r="AE468">
        <v>8764980.1001924109</v>
      </c>
      <c r="AF468">
        <v>8726315.0548223406</v>
      </c>
      <c r="AG468">
        <v>8682841.6751361508</v>
      </c>
      <c r="AH468">
        <v>8633667.4020028207</v>
      </c>
      <c r="AI468">
        <v>8577863.6836645398</v>
      </c>
    </row>
    <row r="469" spans="1:35" customFormat="1" x14ac:dyDescent="0.15">
      <c r="A469" t="s">
        <v>56</v>
      </c>
      <c r="B469" t="s">
        <v>50</v>
      </c>
      <c r="C469" t="s">
        <v>66</v>
      </c>
      <c r="D469">
        <v>2046</v>
      </c>
      <c r="E469">
        <v>1</v>
      </c>
      <c r="AF469">
        <v>8655824.6328438502</v>
      </c>
      <c r="AG469">
        <v>8612702.4273772109</v>
      </c>
      <c r="AH469">
        <v>8563925.3797900397</v>
      </c>
      <c r="AI469">
        <v>8508572.4390857294</v>
      </c>
    </row>
    <row r="470" spans="1:35" customFormat="1" x14ac:dyDescent="0.15">
      <c r="A470" t="s">
        <v>56</v>
      </c>
      <c r="B470" t="s">
        <v>50</v>
      </c>
      <c r="C470" t="s">
        <v>66</v>
      </c>
      <c r="D470">
        <v>2047</v>
      </c>
      <c r="E470">
        <v>1</v>
      </c>
      <c r="AG470">
        <v>8612702.4273772109</v>
      </c>
      <c r="AH470">
        <v>8563925.3797900397</v>
      </c>
      <c r="AI470">
        <v>8508572.4390857294</v>
      </c>
    </row>
    <row r="471" spans="1:35" customFormat="1" x14ac:dyDescent="0.15">
      <c r="A471" t="s">
        <v>56</v>
      </c>
      <c r="B471" t="s">
        <v>50</v>
      </c>
      <c r="C471" t="s">
        <v>66</v>
      </c>
      <c r="D471">
        <v>2048</v>
      </c>
      <c r="E471">
        <v>1</v>
      </c>
      <c r="AH471">
        <v>8563925.3797900397</v>
      </c>
      <c r="AI471">
        <v>8508572.4390857201</v>
      </c>
    </row>
    <row r="472" spans="1:35" customFormat="1" x14ac:dyDescent="0.15">
      <c r="A472" t="s">
        <v>56</v>
      </c>
      <c r="B472" t="s">
        <v>50</v>
      </c>
      <c r="C472" t="s">
        <v>66</v>
      </c>
      <c r="D472">
        <v>2049</v>
      </c>
      <c r="E472">
        <v>1</v>
      </c>
      <c r="AI472">
        <v>8508572.4390857294</v>
      </c>
    </row>
    <row r="473" spans="1:35" customFormat="1" x14ac:dyDescent="0.15">
      <c r="A473" t="s">
        <v>56</v>
      </c>
      <c r="B473" t="s">
        <v>50</v>
      </c>
      <c r="C473" t="s">
        <v>65</v>
      </c>
      <c r="D473">
        <v>2011</v>
      </c>
      <c r="E473">
        <v>1</v>
      </c>
      <c r="F473">
        <v>1572340.9556160001</v>
      </c>
      <c r="G473">
        <v>1572340.9556160001</v>
      </c>
      <c r="H473">
        <v>1572340.9556160001</v>
      </c>
      <c r="I473">
        <v>1572340.9556160001</v>
      </c>
      <c r="J473">
        <v>1572340.9556160001</v>
      </c>
      <c r="K473">
        <v>1572340.9556160001</v>
      </c>
      <c r="L473">
        <v>1572340.9556160001</v>
      </c>
      <c r="M473">
        <v>1572340.9556160001</v>
      </c>
      <c r="N473">
        <v>1572340.9556160001</v>
      </c>
      <c r="O473">
        <v>1572340.9556160001</v>
      </c>
      <c r="P473">
        <v>1572340.9556160001</v>
      </c>
      <c r="Q473">
        <v>1572340.9556160001</v>
      </c>
      <c r="R473">
        <v>1572340.9556160001</v>
      </c>
      <c r="S473">
        <v>1572340.9556160001</v>
      </c>
      <c r="T473">
        <v>1572340.9556160001</v>
      </c>
      <c r="U473">
        <v>1572340.9556160001</v>
      </c>
      <c r="V473">
        <v>1572340.9556160001</v>
      </c>
      <c r="W473">
        <v>1572340.9556160001</v>
      </c>
      <c r="X473">
        <v>1572340.9556160001</v>
      </c>
      <c r="Y473">
        <v>1572340.9556160001</v>
      </c>
      <c r="Z473">
        <v>1572340.9556160001</v>
      </c>
    </row>
    <row r="474" spans="1:35" customFormat="1" x14ac:dyDescent="0.15">
      <c r="A474" t="s">
        <v>56</v>
      </c>
      <c r="B474" t="s">
        <v>50</v>
      </c>
      <c r="C474" t="s">
        <v>65</v>
      </c>
      <c r="D474">
        <v>2012</v>
      </c>
      <c r="E474">
        <v>1</v>
      </c>
      <c r="F474">
        <v>3616384.1979168002</v>
      </c>
      <c r="G474">
        <v>3616384.1979168002</v>
      </c>
      <c r="H474">
        <v>3616384.1979168002</v>
      </c>
      <c r="I474">
        <v>3616384.1979168002</v>
      </c>
      <c r="J474">
        <v>3616384.1979168002</v>
      </c>
      <c r="K474">
        <v>3616384.1979168002</v>
      </c>
      <c r="L474">
        <v>3616384.1979168002</v>
      </c>
      <c r="M474">
        <v>3616384.1979168002</v>
      </c>
      <c r="N474">
        <v>3616384.1979168002</v>
      </c>
      <c r="O474">
        <v>3616384.1979168002</v>
      </c>
      <c r="P474">
        <v>3616384.1979168002</v>
      </c>
      <c r="Q474">
        <v>3616384.1979168002</v>
      </c>
      <c r="R474">
        <v>3616384.1979168002</v>
      </c>
      <c r="S474">
        <v>3616384.1979168002</v>
      </c>
      <c r="T474">
        <v>3616384.1979168002</v>
      </c>
      <c r="U474">
        <v>3616384.1979168002</v>
      </c>
      <c r="V474">
        <v>3616384.1979168002</v>
      </c>
      <c r="W474">
        <v>3616384.1979168002</v>
      </c>
      <c r="X474">
        <v>3616384.1979168002</v>
      </c>
      <c r="Y474">
        <v>3616384.1979168002</v>
      </c>
      <c r="Z474">
        <v>3616384.1979168002</v>
      </c>
      <c r="AA474">
        <v>3616384.1979168002</v>
      </c>
    </row>
    <row r="475" spans="1:35" customFormat="1" x14ac:dyDescent="0.15">
      <c r="A475" t="s">
        <v>56</v>
      </c>
      <c r="B475" t="s">
        <v>50</v>
      </c>
      <c r="C475" t="s">
        <v>65</v>
      </c>
      <c r="D475">
        <v>2021</v>
      </c>
      <c r="E475">
        <v>1</v>
      </c>
      <c r="G475">
        <v>1052257.3587692301</v>
      </c>
      <c r="H475">
        <v>1052257.3587692301</v>
      </c>
      <c r="I475">
        <v>1052257.3587692301</v>
      </c>
      <c r="J475">
        <v>1052257.3587692301</v>
      </c>
      <c r="K475">
        <v>1052257.3587692301</v>
      </c>
      <c r="L475">
        <v>1024586.72030769</v>
      </c>
      <c r="M475">
        <v>1014795.5713136001</v>
      </c>
      <c r="N475">
        <v>1007984.33723076</v>
      </c>
      <c r="O475">
        <v>1002209.5952909701</v>
      </c>
      <c r="P475">
        <v>996916.08184615301</v>
      </c>
      <c r="Q475">
        <v>996916.08184615301</v>
      </c>
      <c r="R475">
        <v>996916.08184615301</v>
      </c>
      <c r="S475">
        <v>996916.08184615301</v>
      </c>
      <c r="T475">
        <v>996916.08184615301</v>
      </c>
      <c r="U475">
        <v>996916.08184615301</v>
      </c>
      <c r="V475">
        <v>996916.08184615301</v>
      </c>
      <c r="W475">
        <v>996916.08184615301</v>
      </c>
      <c r="X475">
        <v>996916.08184615301</v>
      </c>
      <c r="Y475">
        <v>996916.08184615301</v>
      </c>
      <c r="Z475">
        <v>996916.08184615301</v>
      </c>
      <c r="AA475">
        <v>996916.08184615301</v>
      </c>
      <c r="AB475">
        <v>988380.82307933399</v>
      </c>
      <c r="AC475">
        <v>988380.82307933399</v>
      </c>
      <c r="AD475">
        <v>988380.82307933399</v>
      </c>
      <c r="AE475">
        <v>988380.82307933399</v>
      </c>
      <c r="AF475">
        <v>988380.82307933399</v>
      </c>
      <c r="AG475">
        <v>988380.82307933399</v>
      </c>
      <c r="AH475">
        <v>988380.82307933399</v>
      </c>
      <c r="AI475">
        <v>988380.82307933399</v>
      </c>
    </row>
    <row r="476" spans="1:35" customFormat="1" x14ac:dyDescent="0.15">
      <c r="A476" t="s">
        <v>56</v>
      </c>
      <c r="B476" t="s">
        <v>50</v>
      </c>
      <c r="C476" t="s">
        <v>65</v>
      </c>
      <c r="D476">
        <v>2026</v>
      </c>
      <c r="E476">
        <v>1</v>
      </c>
      <c r="L476">
        <v>1707644.5338461499</v>
      </c>
      <c r="M476">
        <v>1691325.95218934</v>
      </c>
      <c r="N476">
        <v>1679973.8953846099</v>
      </c>
      <c r="O476">
        <v>1670349.3254849501</v>
      </c>
      <c r="P476">
        <v>1661526.8030769201</v>
      </c>
      <c r="Q476">
        <v>1661526.8030769201</v>
      </c>
      <c r="R476">
        <v>1661526.8030769201</v>
      </c>
      <c r="S476">
        <v>1661526.8030769201</v>
      </c>
      <c r="T476">
        <v>1661526.8030769201</v>
      </c>
      <c r="U476">
        <v>1661526.8030769201</v>
      </c>
      <c r="V476">
        <v>1661526.8030769201</v>
      </c>
      <c r="W476">
        <v>1661526.8030769201</v>
      </c>
      <c r="X476">
        <v>1661526.8030769201</v>
      </c>
      <c r="Y476">
        <v>1661526.8030769201</v>
      </c>
      <c r="Z476">
        <v>1661526.8030769201</v>
      </c>
      <c r="AA476">
        <v>1661526.8030769201</v>
      </c>
      <c r="AB476">
        <v>1647301.3717988799</v>
      </c>
      <c r="AC476">
        <v>1647301.3717988799</v>
      </c>
      <c r="AD476">
        <v>1647301.3717988799</v>
      </c>
      <c r="AE476">
        <v>1647301.3717988799</v>
      </c>
      <c r="AF476">
        <v>1647301.3717988799</v>
      </c>
      <c r="AG476">
        <v>1647301.3717988799</v>
      </c>
      <c r="AH476">
        <v>1647301.3717988799</v>
      </c>
      <c r="AI476">
        <v>1647301.3717988799</v>
      </c>
    </row>
    <row r="477" spans="1:35" customFormat="1" x14ac:dyDescent="0.15">
      <c r="A477" t="s">
        <v>56</v>
      </c>
      <c r="B477" t="s">
        <v>50</v>
      </c>
      <c r="C477" t="s">
        <v>65</v>
      </c>
      <c r="D477">
        <v>2027</v>
      </c>
      <c r="E477">
        <v>1</v>
      </c>
      <c r="F477" s="36"/>
      <c r="M477">
        <v>1691325.95218934</v>
      </c>
      <c r="N477">
        <v>1679973.8953846099</v>
      </c>
      <c r="O477">
        <v>1670349.3254849501</v>
      </c>
      <c r="P477">
        <v>1661526.8030769201</v>
      </c>
      <c r="Q477">
        <v>1661526.8030769201</v>
      </c>
      <c r="R477">
        <v>1661526.8030769201</v>
      </c>
      <c r="S477">
        <v>1661526.8030769201</v>
      </c>
      <c r="T477">
        <v>1661526.8030769201</v>
      </c>
      <c r="U477">
        <v>1661526.8030769201</v>
      </c>
      <c r="V477">
        <v>1661526.8030769201</v>
      </c>
      <c r="W477">
        <v>1661526.8030769201</v>
      </c>
      <c r="X477">
        <v>1661526.8030769201</v>
      </c>
      <c r="Y477">
        <v>1661526.8030769201</v>
      </c>
      <c r="Z477">
        <v>1661526.8030769201</v>
      </c>
      <c r="AA477">
        <v>1661526.8030769201</v>
      </c>
      <c r="AB477">
        <v>1647301.3717988799</v>
      </c>
      <c r="AC477">
        <v>1647301.3717988799</v>
      </c>
      <c r="AD477">
        <v>1647301.3717988799</v>
      </c>
      <c r="AE477">
        <v>1647301.3717988799</v>
      </c>
      <c r="AF477">
        <v>1647301.3717988799</v>
      </c>
      <c r="AG477">
        <v>1647301.3717988799</v>
      </c>
      <c r="AH477">
        <v>1647301.3717988799</v>
      </c>
      <c r="AI477">
        <v>1647301.3717988799</v>
      </c>
    </row>
    <row r="478" spans="1:35" customFormat="1" x14ac:dyDescent="0.15">
      <c r="A478" t="s">
        <v>56</v>
      </c>
      <c r="B478" t="s">
        <v>50</v>
      </c>
      <c r="C478" t="s">
        <v>65</v>
      </c>
      <c r="D478">
        <v>2028</v>
      </c>
      <c r="E478">
        <v>1</v>
      </c>
      <c r="N478">
        <v>1679973.8953846099</v>
      </c>
      <c r="O478">
        <v>1670349.3254849501</v>
      </c>
      <c r="P478">
        <v>1661526.8030769201</v>
      </c>
      <c r="Q478">
        <v>1661526.8030769201</v>
      </c>
      <c r="R478">
        <v>1661526.8030769201</v>
      </c>
      <c r="S478">
        <v>1661526.8030769201</v>
      </c>
      <c r="T478">
        <v>1661526.8030769201</v>
      </c>
      <c r="U478">
        <v>1661526.8030769201</v>
      </c>
      <c r="V478">
        <v>1661526.8030769201</v>
      </c>
      <c r="W478">
        <v>1661526.8030769201</v>
      </c>
      <c r="X478">
        <v>1661526.8030769201</v>
      </c>
      <c r="Y478">
        <v>1661526.8030769201</v>
      </c>
      <c r="Z478">
        <v>1661526.8030769201</v>
      </c>
      <c r="AA478">
        <v>1661526.8030769201</v>
      </c>
      <c r="AB478">
        <v>1647301.3717988799</v>
      </c>
      <c r="AC478">
        <v>1647301.3717988799</v>
      </c>
      <c r="AD478">
        <v>1647301.3717988799</v>
      </c>
      <c r="AE478" s="36">
        <v>1647301.3717988799</v>
      </c>
      <c r="AF478" s="36">
        <v>1647301.3717988799</v>
      </c>
      <c r="AG478" s="36">
        <v>1647301.3717988799</v>
      </c>
      <c r="AH478" s="36">
        <v>1647301.3717988799</v>
      </c>
      <c r="AI478" s="36">
        <v>1647301.3717988799</v>
      </c>
    </row>
    <row r="479" spans="1:35" customFormat="1" x14ac:dyDescent="0.15">
      <c r="A479" t="s">
        <v>56</v>
      </c>
      <c r="B479" t="s">
        <v>50</v>
      </c>
      <c r="C479" t="s">
        <v>65</v>
      </c>
      <c r="D479">
        <v>2029</v>
      </c>
      <c r="E479">
        <v>1</v>
      </c>
      <c r="O479">
        <v>1670349.3254849501</v>
      </c>
      <c r="P479">
        <v>1661526.8030769201</v>
      </c>
      <c r="Q479">
        <v>1661526.8030769201</v>
      </c>
      <c r="R479">
        <v>1661526.8030769201</v>
      </c>
      <c r="S479">
        <v>1661526.8030769201</v>
      </c>
      <c r="T479">
        <v>1661526.8030769201</v>
      </c>
      <c r="U479">
        <v>1661526.8030769201</v>
      </c>
      <c r="V479">
        <v>1661526.8030769201</v>
      </c>
      <c r="W479">
        <v>1661526.8030769201</v>
      </c>
      <c r="X479">
        <v>1661526.8030769201</v>
      </c>
      <c r="Y479">
        <v>1661526.8030769201</v>
      </c>
      <c r="Z479">
        <v>1661526.8030769201</v>
      </c>
      <c r="AA479">
        <v>1661526.8030769201</v>
      </c>
      <c r="AB479">
        <v>1647301.3717988799</v>
      </c>
      <c r="AC479">
        <v>1647301.3717988799</v>
      </c>
      <c r="AD479">
        <v>1647301.3717988799</v>
      </c>
      <c r="AE479" s="36">
        <v>1647301.3717988799</v>
      </c>
      <c r="AF479" s="36">
        <v>1647301.3717988799</v>
      </c>
      <c r="AG479" s="36">
        <v>1647301.3717988799</v>
      </c>
      <c r="AH479" s="36">
        <v>1647301.3717988799</v>
      </c>
      <c r="AI479" s="36">
        <v>1647301.3717988799</v>
      </c>
    </row>
    <row r="480" spans="1:35" customFormat="1" x14ac:dyDescent="0.15">
      <c r="A480" t="s">
        <v>56</v>
      </c>
      <c r="B480" t="s">
        <v>50</v>
      </c>
      <c r="C480" t="s">
        <v>65</v>
      </c>
      <c r="D480">
        <v>2030</v>
      </c>
      <c r="E480">
        <v>1</v>
      </c>
      <c r="P480">
        <v>1661526.8030769201</v>
      </c>
      <c r="Q480">
        <v>1661526.8030769201</v>
      </c>
      <c r="R480">
        <v>1661526.8030769201</v>
      </c>
      <c r="S480">
        <v>1661526.8030769201</v>
      </c>
      <c r="T480">
        <v>1661526.8030769201</v>
      </c>
      <c r="U480">
        <v>1661526.8030769201</v>
      </c>
      <c r="V480">
        <v>1661526.8030769201</v>
      </c>
      <c r="W480">
        <v>1661526.8030769201</v>
      </c>
      <c r="X480">
        <v>1661526.8030769201</v>
      </c>
      <c r="Y480">
        <v>1661526.8030769201</v>
      </c>
      <c r="Z480">
        <v>1661526.8030769201</v>
      </c>
      <c r="AA480">
        <v>1661526.8030769201</v>
      </c>
      <c r="AB480">
        <v>1647301.3717988799</v>
      </c>
      <c r="AC480">
        <v>1647301.3717988799</v>
      </c>
      <c r="AD480">
        <v>1647301.3717988799</v>
      </c>
      <c r="AE480" s="36">
        <v>1647301.3717988799</v>
      </c>
      <c r="AF480" s="36">
        <v>1647301.3717988799</v>
      </c>
      <c r="AG480" s="36">
        <v>1647301.3717988799</v>
      </c>
      <c r="AH480" s="36">
        <v>1647301.3717988799</v>
      </c>
      <c r="AI480" s="36">
        <v>1647301.3717988799</v>
      </c>
    </row>
    <row r="481" spans="1:35" customFormat="1" x14ac:dyDescent="0.15">
      <c r="A481" t="s">
        <v>56</v>
      </c>
      <c r="B481" t="s">
        <v>50</v>
      </c>
      <c r="C481" t="s">
        <v>65</v>
      </c>
      <c r="D481">
        <v>2041</v>
      </c>
      <c r="E481">
        <v>1</v>
      </c>
      <c r="AA481">
        <v>1115411.5395</v>
      </c>
      <c r="AB481">
        <v>1114985.1610849099</v>
      </c>
      <c r="AC481">
        <v>1114985.1610849099</v>
      </c>
      <c r="AD481">
        <v>1114985.1610849099</v>
      </c>
      <c r="AE481">
        <v>1114985.1610849099</v>
      </c>
      <c r="AF481">
        <v>1114985.1610849099</v>
      </c>
      <c r="AG481">
        <v>1114985.1610849099</v>
      </c>
      <c r="AH481">
        <v>1114985.1610849099</v>
      </c>
      <c r="AI481">
        <v>1114985.1610849099</v>
      </c>
    </row>
    <row r="482" spans="1:35" customFormat="1" x14ac:dyDescent="0.15">
      <c r="A482" t="s">
        <v>56</v>
      </c>
      <c r="B482" t="s">
        <v>50</v>
      </c>
      <c r="C482" t="s">
        <v>65</v>
      </c>
      <c r="D482">
        <v>2042</v>
      </c>
      <c r="E482">
        <v>1</v>
      </c>
      <c r="AB482">
        <v>2624564.3817720599</v>
      </c>
      <c r="AC482">
        <v>2624564.3817720599</v>
      </c>
      <c r="AD482">
        <v>2624564.3817720599</v>
      </c>
      <c r="AE482">
        <v>2624564.3817720599</v>
      </c>
      <c r="AF482">
        <v>2624564.3817720599</v>
      </c>
      <c r="AG482">
        <v>2624564.3817720599</v>
      </c>
      <c r="AH482">
        <v>2624564.3817720599</v>
      </c>
      <c r="AI482">
        <v>2624564.3817720599</v>
      </c>
    </row>
    <row r="483" spans="1:35" customFormat="1" x14ac:dyDescent="0.15">
      <c r="A483" t="s">
        <v>56</v>
      </c>
      <c r="B483" t="s">
        <v>50</v>
      </c>
      <c r="C483" t="s">
        <v>113</v>
      </c>
      <c r="D483">
        <v>1990</v>
      </c>
      <c r="E483">
        <v>0</v>
      </c>
      <c r="F483">
        <v>378517.57419407298</v>
      </c>
      <c r="G483">
        <v>378517.57419407298</v>
      </c>
      <c r="H483">
        <v>378517.57419407298</v>
      </c>
      <c r="I483">
        <v>378517.57419407298</v>
      </c>
      <c r="J483">
        <v>378517.57419407298</v>
      </c>
      <c r="K483">
        <v>378517.57419407298</v>
      </c>
      <c r="L483">
        <v>378517.57419407298</v>
      </c>
      <c r="M483">
        <v>378517.57419407298</v>
      </c>
      <c r="N483">
        <v>378517.57419407298</v>
      </c>
      <c r="O483">
        <v>378517.57419407298</v>
      </c>
      <c r="P483">
        <v>378517.57419407298</v>
      </c>
      <c r="Q483">
        <v>378517.57419407298</v>
      </c>
      <c r="R483">
        <v>378517.57419407298</v>
      </c>
      <c r="S483">
        <v>378517.57419407298</v>
      </c>
      <c r="T483">
        <v>378517.57419407298</v>
      </c>
      <c r="U483">
        <v>378517.57419407298</v>
      </c>
      <c r="V483">
        <v>378517.57419407298</v>
      </c>
      <c r="W483">
        <v>378517.57419407298</v>
      </c>
      <c r="X483">
        <v>378517.57419407298</v>
      </c>
      <c r="Y483">
        <v>378517.57419407298</v>
      </c>
      <c r="Z483">
        <v>378517.57419407298</v>
      </c>
      <c r="AA483">
        <v>378517.57419407298</v>
      </c>
      <c r="AB483">
        <v>378517.57419407298</v>
      </c>
      <c r="AC483">
        <v>378517.57419407298</v>
      </c>
      <c r="AD483">
        <v>378517.57419407298</v>
      </c>
    </row>
    <row r="484" spans="1:35" customFormat="1" x14ac:dyDescent="0.15">
      <c r="A484" t="s">
        <v>56</v>
      </c>
      <c r="B484" t="s">
        <v>49</v>
      </c>
      <c r="C484" t="s">
        <v>73</v>
      </c>
      <c r="D484">
        <v>1993</v>
      </c>
      <c r="E484">
        <v>0</v>
      </c>
      <c r="F484">
        <v>59494538.220976502</v>
      </c>
      <c r="G484">
        <v>57619022.353215598</v>
      </c>
      <c r="H484">
        <v>56382137.031491101</v>
      </c>
    </row>
    <row r="485" spans="1:35" customFormat="1" x14ac:dyDescent="0.15">
      <c r="A485" t="s">
        <v>56</v>
      </c>
      <c r="B485" t="s">
        <v>49</v>
      </c>
      <c r="C485" t="s">
        <v>112</v>
      </c>
      <c r="D485">
        <v>1982</v>
      </c>
      <c r="E485">
        <v>0</v>
      </c>
      <c r="F485">
        <v>5371049.18119309</v>
      </c>
      <c r="G485">
        <v>5124941.9713773904</v>
      </c>
      <c r="H485">
        <v>5308109.7810767004</v>
      </c>
      <c r="I485">
        <v>5411653.9874432599</v>
      </c>
      <c r="J485">
        <v>5540101.8109718002</v>
      </c>
      <c r="K485">
        <v>5673941.9129749704</v>
      </c>
      <c r="L485">
        <v>5800440.1716854004</v>
      </c>
      <c r="M485">
        <v>5893878.6867331704</v>
      </c>
      <c r="N485">
        <v>6016483.2263272395</v>
      </c>
      <c r="O485">
        <v>6137183.5721752401</v>
      </c>
      <c r="P485">
        <v>6222454.1348721599</v>
      </c>
      <c r="Q485">
        <v>6341753.3880088702</v>
      </c>
      <c r="R485">
        <v>6438214.6830948303</v>
      </c>
      <c r="S485">
        <v>6583266.1547548398</v>
      </c>
      <c r="T485">
        <v>6689784.7556552701</v>
      </c>
      <c r="U485">
        <v>6801659.0753760599</v>
      </c>
      <c r="V485">
        <v>6921589.3496908601</v>
      </c>
      <c r="W485">
        <v>7021992.2083456097</v>
      </c>
      <c r="X485">
        <v>7134999.9546410097</v>
      </c>
      <c r="Y485">
        <v>7252859.0820313301</v>
      </c>
      <c r="Z485">
        <v>7354691.3999794703</v>
      </c>
      <c r="AA485">
        <v>7444190.1292006196</v>
      </c>
      <c r="AB485">
        <v>7604129.7277958002</v>
      </c>
      <c r="AC485">
        <v>7695877.6100375801</v>
      </c>
      <c r="AD485">
        <v>7805010.9605010599</v>
      </c>
    </row>
    <row r="486" spans="1:35" customFormat="1" x14ac:dyDescent="0.15">
      <c r="A486" t="s">
        <v>56</v>
      </c>
      <c r="B486" t="s">
        <v>49</v>
      </c>
      <c r="C486" t="s">
        <v>69</v>
      </c>
      <c r="D486">
        <v>1989</v>
      </c>
      <c r="E486">
        <v>0</v>
      </c>
      <c r="F486">
        <v>108903395.20245799</v>
      </c>
      <c r="G486">
        <v>82551103.539274603</v>
      </c>
      <c r="H486">
        <v>79583290.0035211</v>
      </c>
      <c r="I486">
        <v>83340219.293732494</v>
      </c>
      <c r="J486">
        <v>85318333.527481303</v>
      </c>
      <c r="K486">
        <v>87379489.594945893</v>
      </c>
      <c r="L486">
        <v>87534155.473074198</v>
      </c>
      <c r="M486">
        <v>89738138.489893198</v>
      </c>
      <c r="N486">
        <v>81486183.763562307</v>
      </c>
      <c r="O486">
        <v>82036116.723757297</v>
      </c>
      <c r="P486">
        <v>78680785.410586998</v>
      </c>
      <c r="Q486">
        <v>84653580.736253902</v>
      </c>
      <c r="R486">
        <v>84600036.948146999</v>
      </c>
      <c r="S486">
        <v>82245099.982326403</v>
      </c>
      <c r="T486">
        <v>96717927.6139002</v>
      </c>
      <c r="U486">
        <v>97392408.019722</v>
      </c>
      <c r="V486">
        <v>86061106.3192655</v>
      </c>
      <c r="W486">
        <v>92159304.068299204</v>
      </c>
      <c r="X486">
        <v>90682870.046397999</v>
      </c>
      <c r="Y486">
        <v>102863164.91652501</v>
      </c>
      <c r="Z486">
        <v>102597516.704331</v>
      </c>
      <c r="AA486">
        <v>101007834.54158001</v>
      </c>
      <c r="AB486">
        <v>100122256.005997</v>
      </c>
      <c r="AC486">
        <v>108654410.758325</v>
      </c>
      <c r="AD486">
        <v>107468287.003176</v>
      </c>
      <c r="AE486">
        <v>27494858.8653148</v>
      </c>
      <c r="AF486">
        <v>31652910.595504899</v>
      </c>
      <c r="AG486">
        <v>8633541.5449992102</v>
      </c>
      <c r="AH486">
        <v>9934221.7923208494</v>
      </c>
      <c r="AI486">
        <v>16194992.987369001</v>
      </c>
    </row>
    <row r="487" spans="1:35" customFormat="1" x14ac:dyDescent="0.15">
      <c r="A487" t="s">
        <v>56</v>
      </c>
      <c r="B487" t="s">
        <v>49</v>
      </c>
      <c r="C487" t="s">
        <v>68</v>
      </c>
      <c r="D487">
        <v>1991</v>
      </c>
      <c r="E487">
        <v>0</v>
      </c>
      <c r="F487">
        <v>47361236.356632598</v>
      </c>
      <c r="G487">
        <v>31928999.9355978</v>
      </c>
      <c r="H487">
        <v>25009120.192733102</v>
      </c>
      <c r="I487">
        <v>83340219.293735102</v>
      </c>
      <c r="J487">
        <v>85318333.527481303</v>
      </c>
      <c r="K487">
        <v>87379489.594945893</v>
      </c>
      <c r="L487">
        <v>88857114.059585303</v>
      </c>
      <c r="M487">
        <v>82791962.164496496</v>
      </c>
      <c r="N487">
        <v>83315546.405750006</v>
      </c>
      <c r="O487">
        <v>78914138.496729195</v>
      </c>
      <c r="P487">
        <v>70821333.645452097</v>
      </c>
      <c r="Q487">
        <v>66227106.8760323</v>
      </c>
      <c r="R487">
        <v>62239833.847570598</v>
      </c>
      <c r="S487">
        <v>68541396.945722103</v>
      </c>
      <c r="T487">
        <v>50425797.649073802</v>
      </c>
      <c r="U487">
        <v>52040425.232791796</v>
      </c>
      <c r="V487">
        <v>65544578.274165697</v>
      </c>
      <c r="W487">
        <v>59882435.169361301</v>
      </c>
      <c r="X487">
        <v>64730547.731939301</v>
      </c>
      <c r="Y487">
        <v>52842357.893431596</v>
      </c>
      <c r="Z487">
        <v>58350283.380570203</v>
      </c>
      <c r="AA487">
        <v>49971577.194005601</v>
      </c>
      <c r="AB487">
        <v>36824942.577158801</v>
      </c>
      <c r="AC487">
        <v>19671216.6684191</v>
      </c>
      <c r="AD487">
        <v>7830404.4242879702</v>
      </c>
      <c r="AE487" s="36">
        <v>18662723.884918898</v>
      </c>
      <c r="AF487" s="36">
        <v>12175052.800877601</v>
      </c>
      <c r="AG487" s="36">
        <v>21784813.924641401</v>
      </c>
      <c r="AH487" s="36">
        <v>17058584.130910501</v>
      </c>
      <c r="AI487" s="36">
        <v>4421614.8497440796</v>
      </c>
    </row>
    <row r="488" spans="1:35" customFormat="1" x14ac:dyDescent="0.15">
      <c r="A488" t="s">
        <v>56</v>
      </c>
      <c r="B488" t="s">
        <v>49</v>
      </c>
      <c r="C488" t="s">
        <v>67</v>
      </c>
      <c r="D488">
        <v>1991</v>
      </c>
      <c r="E488">
        <v>0</v>
      </c>
      <c r="F488">
        <v>6110630.8448820496</v>
      </c>
      <c r="G488">
        <v>5180025.1026491104</v>
      </c>
      <c r="H488">
        <v>4045004.8465264598</v>
      </c>
      <c r="I488">
        <v>26137795.996063199</v>
      </c>
      <c r="J488">
        <v>26758187.2877676</v>
      </c>
      <c r="K488">
        <v>27404622.7935054</v>
      </c>
      <c r="L488">
        <v>25269915.1303294</v>
      </c>
      <c r="M488">
        <v>23802108.7876493</v>
      </c>
      <c r="N488">
        <v>20954904.301706601</v>
      </c>
      <c r="O488">
        <v>18975397.468199398</v>
      </c>
      <c r="P488">
        <v>11754116.2177648</v>
      </c>
      <c r="Q488">
        <v>11536462.843574399</v>
      </c>
      <c r="R488">
        <v>12185685.5774245</v>
      </c>
      <c r="S488">
        <v>11723030.808302199</v>
      </c>
      <c r="T488">
        <v>12002418.721062999</v>
      </c>
      <c r="U488">
        <v>11049753.707516899</v>
      </c>
      <c r="V488">
        <v>11697220.415802499</v>
      </c>
      <c r="W488">
        <v>10284980.5738176</v>
      </c>
      <c r="X488">
        <v>10443820.9077156</v>
      </c>
      <c r="Y488">
        <v>10804124.423651</v>
      </c>
      <c r="Z488">
        <v>12128794.031515799</v>
      </c>
      <c r="AA488">
        <v>8298049.5746774301</v>
      </c>
      <c r="AB488">
        <v>6011203.4735205704</v>
      </c>
      <c r="AC488">
        <v>3919248.7094650101</v>
      </c>
      <c r="AD488">
        <v>1767523.82081482</v>
      </c>
      <c r="AE488" s="36">
        <v>1966682.8033405901</v>
      </c>
      <c r="AF488" s="36">
        <v>1800669.47750612</v>
      </c>
      <c r="AG488" s="36">
        <v>1335780.2640348701</v>
      </c>
      <c r="AH488" s="36">
        <v>2204602.0088869398</v>
      </c>
      <c r="AI488" s="36">
        <v>1374708.2971280401</v>
      </c>
    </row>
    <row r="489" spans="1:35" customFormat="1" x14ac:dyDescent="0.15">
      <c r="A489" t="s">
        <v>56</v>
      </c>
      <c r="B489" t="s">
        <v>49</v>
      </c>
      <c r="C489" t="s">
        <v>113</v>
      </c>
      <c r="D489">
        <v>1990</v>
      </c>
      <c r="E489">
        <v>0</v>
      </c>
      <c r="F489">
        <v>8706853.1033853609</v>
      </c>
      <c r="G489">
        <v>8307895.7951833596</v>
      </c>
      <c r="H489">
        <v>8604823.8549570795</v>
      </c>
      <c r="I489">
        <v>8772676.3850916103</v>
      </c>
      <c r="J489">
        <v>8980899.4516068902</v>
      </c>
      <c r="K489">
        <v>9197863.7854216099</v>
      </c>
      <c r="L489">
        <v>9402926.4685715996</v>
      </c>
      <c r="M489">
        <v>9554396.9536247104</v>
      </c>
      <c r="N489">
        <v>9753147.64088176</v>
      </c>
      <c r="O489">
        <v>9948811.4945113491</v>
      </c>
      <c r="P489">
        <v>10087041.1473033</v>
      </c>
      <c r="Q489">
        <v>10280433.729900001</v>
      </c>
      <c r="R489">
        <v>10436804.3565956</v>
      </c>
      <c r="S489">
        <v>10671943.118794199</v>
      </c>
      <c r="T489">
        <v>10844617.3542239</v>
      </c>
      <c r="U489">
        <v>11025973.5911508</v>
      </c>
      <c r="V489">
        <v>11220389.104001399</v>
      </c>
      <c r="W489">
        <v>11383149.285853401</v>
      </c>
      <c r="X489">
        <v>11566342.8879497</v>
      </c>
      <c r="Y489">
        <v>11757400.9241855</v>
      </c>
      <c r="Z489">
        <v>11922478.361318599</v>
      </c>
      <c r="AA489">
        <v>12067562.1730619</v>
      </c>
      <c r="AB489">
        <v>12326835.6489517</v>
      </c>
      <c r="AC489">
        <v>12475565.4978652</v>
      </c>
      <c r="AD489">
        <v>12652478.428488299</v>
      </c>
      <c r="AE489" s="36"/>
      <c r="AF489" s="36"/>
      <c r="AG489" s="36"/>
      <c r="AH489" s="36"/>
      <c r="AI489" s="36"/>
    </row>
    <row r="490" spans="1:35" customFormat="1" x14ac:dyDescent="0.15">
      <c r="A490" t="s">
        <v>56</v>
      </c>
      <c r="B490" t="s">
        <v>48</v>
      </c>
      <c r="C490" t="s">
        <v>73</v>
      </c>
      <c r="D490">
        <v>1993</v>
      </c>
      <c r="E490">
        <v>0</v>
      </c>
      <c r="F490">
        <v>1386818.3529594601</v>
      </c>
      <c r="G490">
        <v>1355514.31038323</v>
      </c>
      <c r="H490">
        <v>1322984.8863969201</v>
      </c>
    </row>
    <row r="491" spans="1:35" customFormat="1" x14ac:dyDescent="0.15">
      <c r="A491" t="s">
        <v>56</v>
      </c>
      <c r="B491" t="s">
        <v>48</v>
      </c>
      <c r="C491" t="s">
        <v>112</v>
      </c>
      <c r="D491">
        <v>1982</v>
      </c>
      <c r="E491">
        <v>0</v>
      </c>
      <c r="F491">
        <v>92745</v>
      </c>
      <c r="G491">
        <v>92745</v>
      </c>
      <c r="H491">
        <v>92745</v>
      </c>
      <c r="I491">
        <v>92745</v>
      </c>
      <c r="J491">
        <v>92745</v>
      </c>
      <c r="K491">
        <v>92745</v>
      </c>
      <c r="L491">
        <v>92745</v>
      </c>
      <c r="M491">
        <v>92745</v>
      </c>
      <c r="N491">
        <v>92745</v>
      </c>
      <c r="O491">
        <v>92745</v>
      </c>
      <c r="P491">
        <v>92745</v>
      </c>
      <c r="Q491">
        <v>92745</v>
      </c>
      <c r="R491">
        <v>92745</v>
      </c>
      <c r="S491">
        <v>92745</v>
      </c>
      <c r="T491">
        <v>92745</v>
      </c>
      <c r="U491">
        <v>92745</v>
      </c>
      <c r="V491">
        <v>92745</v>
      </c>
      <c r="W491">
        <v>92745</v>
      </c>
      <c r="X491">
        <v>92745</v>
      </c>
      <c r="Y491">
        <v>92745</v>
      </c>
      <c r="Z491">
        <v>92745</v>
      </c>
      <c r="AA491">
        <v>92745</v>
      </c>
      <c r="AB491">
        <v>92745</v>
      </c>
      <c r="AC491">
        <v>92745</v>
      </c>
      <c r="AD491">
        <v>92745</v>
      </c>
      <c r="AE491" s="36"/>
      <c r="AF491" s="36"/>
      <c r="AG491" s="36"/>
      <c r="AH491" s="36"/>
      <c r="AI491" s="36"/>
    </row>
    <row r="492" spans="1:35" customFormat="1" x14ac:dyDescent="0.15">
      <c r="A492" t="s">
        <v>56</v>
      </c>
      <c r="B492" t="s">
        <v>48</v>
      </c>
      <c r="C492" t="s">
        <v>69</v>
      </c>
      <c r="D492">
        <v>1989</v>
      </c>
      <c r="E492">
        <v>0</v>
      </c>
      <c r="F492">
        <v>597715.01177694404</v>
      </c>
      <c r="G492">
        <v>724046.69810060295</v>
      </c>
      <c r="H492">
        <v>758415.61887070397</v>
      </c>
      <c r="I492">
        <v>788400</v>
      </c>
      <c r="J492">
        <v>788400</v>
      </c>
      <c r="K492">
        <v>788400</v>
      </c>
      <c r="L492">
        <v>766693.12197018298</v>
      </c>
      <c r="M492">
        <v>775522.07702888595</v>
      </c>
      <c r="N492">
        <v>679731.416781293</v>
      </c>
      <c r="O492">
        <v>667302.26117847394</v>
      </c>
      <c r="P492">
        <v>631334.52544704301</v>
      </c>
      <c r="Q492">
        <v>665277.350708663</v>
      </c>
      <c r="R492">
        <v>655158.624022317</v>
      </c>
      <c r="S492">
        <v>619592.986645233</v>
      </c>
      <c r="T492">
        <v>727341.01902790903</v>
      </c>
      <c r="U492">
        <v>717987.43134632695</v>
      </c>
      <c r="V492">
        <v>613967.50528033299</v>
      </c>
      <c r="W492">
        <v>651668.07511530095</v>
      </c>
      <c r="X492">
        <v>624298.01136706595</v>
      </c>
      <c r="Y492">
        <v>707947.49297234998</v>
      </c>
      <c r="Z492">
        <v>694988.77556333505</v>
      </c>
      <c r="AA492">
        <v>670226.35537478898</v>
      </c>
      <c r="AB492">
        <v>643911.210453921</v>
      </c>
      <c r="AC492">
        <v>693840.41276558395</v>
      </c>
      <c r="AD492">
        <v>668025.30949106102</v>
      </c>
      <c r="AE492" s="36">
        <v>2.87615971082416E-10</v>
      </c>
      <c r="AF492" s="36">
        <v>8.6339094178832897E-11</v>
      </c>
      <c r="AG492" s="36">
        <v>5.2797136981788795E-13</v>
      </c>
      <c r="AH492" s="36">
        <v>-1.21290720093299E-12</v>
      </c>
      <c r="AI492" s="36">
        <v>5.2797136981788795E-13</v>
      </c>
    </row>
    <row r="493" spans="1:35" customFormat="1" x14ac:dyDescent="0.15">
      <c r="A493" t="s">
        <v>56</v>
      </c>
      <c r="B493" t="s">
        <v>48</v>
      </c>
      <c r="C493" t="s">
        <v>68</v>
      </c>
      <c r="D493">
        <v>1991</v>
      </c>
      <c r="E493">
        <v>0</v>
      </c>
      <c r="F493">
        <v>288555.84594222798</v>
      </c>
      <c r="G493">
        <v>271475.65337001299</v>
      </c>
      <c r="H493">
        <v>219467.22008253101</v>
      </c>
      <c r="I493">
        <v>788400</v>
      </c>
      <c r="J493">
        <v>788400</v>
      </c>
      <c r="K493">
        <v>788400</v>
      </c>
      <c r="L493">
        <v>782453.88087245903</v>
      </c>
      <c r="M493">
        <v>711132.462173315</v>
      </c>
      <c r="N493">
        <v>692240.12574333895</v>
      </c>
      <c r="O493">
        <v>638683.72764786799</v>
      </c>
      <c r="P493">
        <v>564069.67866252305</v>
      </c>
      <c r="Q493">
        <v>518204.60797799198</v>
      </c>
      <c r="R493">
        <v>477292.87757909199</v>
      </c>
      <c r="S493">
        <v>516062.61348291498</v>
      </c>
      <c r="T493">
        <v>371245.66712517198</v>
      </c>
      <c r="U493">
        <v>379062.79229711101</v>
      </c>
      <c r="V493">
        <v>468112.74451319099</v>
      </c>
      <c r="W493">
        <v>426236.65749656101</v>
      </c>
      <c r="X493">
        <v>452117.81843191199</v>
      </c>
      <c r="Y493">
        <v>360355.91471801902</v>
      </c>
      <c r="Z493">
        <v>389871.81292984902</v>
      </c>
      <c r="AA493">
        <v>329979.80078433699</v>
      </c>
      <c r="AB493">
        <v>239920.976616231</v>
      </c>
      <c r="AC493">
        <v>121639.889958734</v>
      </c>
      <c r="AD493">
        <v>49162.035763411397</v>
      </c>
      <c r="AE493" s="36">
        <v>1.1986377044514201E-12</v>
      </c>
      <c r="AF493" s="36">
        <v>-2.7112043314972802E-13</v>
      </c>
      <c r="AG493" s="36">
        <v>-1.8264955496402699E-12</v>
      </c>
      <c r="AH493" s="36">
        <v>-2.06194224158608E-10</v>
      </c>
      <c r="AI493" s="36">
        <v>1.1986377044514201E-12</v>
      </c>
    </row>
    <row r="494" spans="1:35" customFormat="1" x14ac:dyDescent="0.15">
      <c r="A494" t="s">
        <v>56</v>
      </c>
      <c r="B494" t="s">
        <v>48</v>
      </c>
      <c r="C494" t="s">
        <v>67</v>
      </c>
      <c r="D494">
        <v>1991</v>
      </c>
      <c r="E494">
        <v>0</v>
      </c>
      <c r="F494">
        <v>57773.124261750199</v>
      </c>
      <c r="G494">
        <v>51327.587316652098</v>
      </c>
      <c r="H494">
        <v>38698.888654868897</v>
      </c>
      <c r="I494">
        <v>245279.99999999901</v>
      </c>
      <c r="J494">
        <v>245279.99999999901</v>
      </c>
      <c r="K494">
        <v>245279.99999999901</v>
      </c>
      <c r="L494">
        <v>221241.21045392001</v>
      </c>
      <c r="M494">
        <v>205085.040202698</v>
      </c>
      <c r="N494">
        <v>176874.88308115501</v>
      </c>
      <c r="O494">
        <v>157015.761667888</v>
      </c>
      <c r="P494">
        <v>95927.520420788394</v>
      </c>
      <c r="Q494">
        <v>92378.533277829003</v>
      </c>
      <c r="R494">
        <v>96115.128082102194</v>
      </c>
      <c r="S494">
        <v>90430.124142955101</v>
      </c>
      <c r="T494">
        <v>91111.481831499899</v>
      </c>
      <c r="U494">
        <v>82500.866686068301</v>
      </c>
      <c r="V494">
        <v>85819.8114024729</v>
      </c>
      <c r="W494">
        <v>74380.120506822001</v>
      </c>
      <c r="X494">
        <v>74328.806727992604</v>
      </c>
      <c r="Y494">
        <v>75645.236472270393</v>
      </c>
      <c r="Z494">
        <v>83745.499349067497</v>
      </c>
      <c r="AA494">
        <v>56605.861945516197</v>
      </c>
      <c r="AB494">
        <v>40143.396884349997</v>
      </c>
      <c r="AC494">
        <v>25860.228799783599</v>
      </c>
      <c r="AD494">
        <v>11499.9777361988</v>
      </c>
      <c r="AE494" s="36">
        <v>-7.6698543588409696E-13</v>
      </c>
      <c r="AF494" s="36">
        <v>-7.1704219819862095E-13</v>
      </c>
      <c r="AG494" s="36">
        <v>-5.9931885222571297E-13</v>
      </c>
      <c r="AH494" s="36">
        <v>-9.3465201954248206E-13</v>
      </c>
      <c r="AI494" s="36">
        <v>-5.9931885222571297E-13</v>
      </c>
    </row>
    <row r="495" spans="1:35" customFormat="1" x14ac:dyDescent="0.15">
      <c r="A495" t="s">
        <v>56</v>
      </c>
      <c r="B495" t="s">
        <v>48</v>
      </c>
      <c r="C495" t="s">
        <v>113</v>
      </c>
      <c r="D495">
        <v>1990</v>
      </c>
      <c r="E495">
        <v>0</v>
      </c>
      <c r="F495">
        <v>153479</v>
      </c>
      <c r="G495">
        <v>153479</v>
      </c>
      <c r="H495">
        <v>153479</v>
      </c>
      <c r="I495">
        <v>153479</v>
      </c>
      <c r="J495">
        <v>153479</v>
      </c>
      <c r="K495">
        <v>153479</v>
      </c>
      <c r="L495">
        <v>153479</v>
      </c>
      <c r="M495">
        <v>153479</v>
      </c>
      <c r="N495">
        <v>153479</v>
      </c>
      <c r="O495">
        <v>153479</v>
      </c>
      <c r="P495">
        <v>153479</v>
      </c>
      <c r="Q495">
        <v>153479</v>
      </c>
      <c r="R495">
        <v>153479</v>
      </c>
      <c r="S495">
        <v>153479</v>
      </c>
      <c r="T495">
        <v>153479</v>
      </c>
      <c r="U495">
        <v>153479</v>
      </c>
      <c r="V495">
        <v>153479</v>
      </c>
      <c r="W495">
        <v>153479</v>
      </c>
      <c r="X495">
        <v>153479</v>
      </c>
      <c r="Y495">
        <v>153479</v>
      </c>
      <c r="Z495">
        <v>153479</v>
      </c>
      <c r="AA495">
        <v>153479</v>
      </c>
      <c r="AB495">
        <v>153479</v>
      </c>
      <c r="AC495">
        <v>153479</v>
      </c>
      <c r="AD495">
        <v>153479</v>
      </c>
    </row>
    <row r="496" spans="1:35" customFormat="1" x14ac:dyDescent="0.15">
      <c r="A496" t="s">
        <v>56</v>
      </c>
      <c r="B496" t="s">
        <v>58</v>
      </c>
      <c r="C496" t="s">
        <v>74</v>
      </c>
      <c r="E496">
        <v>0</v>
      </c>
      <c r="P496">
        <v>35692150.300109103</v>
      </c>
      <c r="Q496">
        <v>35692150.300109103</v>
      </c>
      <c r="R496">
        <v>35692150.300109103</v>
      </c>
      <c r="S496">
        <v>35692150.300109103</v>
      </c>
      <c r="T496">
        <v>35692150.300109103</v>
      </c>
      <c r="U496">
        <v>35692150.300109103</v>
      </c>
      <c r="V496">
        <v>35692150.300109103</v>
      </c>
      <c r="W496">
        <v>35692150.300109103</v>
      </c>
      <c r="X496">
        <v>35692150.300109103</v>
      </c>
      <c r="Y496">
        <v>35692150.300109103</v>
      </c>
      <c r="Z496">
        <v>35692150.300109103</v>
      </c>
      <c r="AA496">
        <v>35692150.300109103</v>
      </c>
      <c r="AB496">
        <v>35692150.300109103</v>
      </c>
      <c r="AC496">
        <v>35692150.300109103</v>
      </c>
      <c r="AD496">
        <v>35692150.300109103</v>
      </c>
      <c r="AE496">
        <v>35692150.300109103</v>
      </c>
      <c r="AF496">
        <v>35692150.300109103</v>
      </c>
      <c r="AG496">
        <v>35692150.300109103</v>
      </c>
      <c r="AH496">
        <v>35692150.300109103</v>
      </c>
      <c r="AI496">
        <v>35692150.300109103</v>
      </c>
    </row>
    <row r="497" spans="1:35" customFormat="1" x14ac:dyDescent="0.15">
      <c r="A497" t="s">
        <v>56</v>
      </c>
      <c r="B497" t="s">
        <v>47</v>
      </c>
      <c r="C497" t="s">
        <v>71</v>
      </c>
      <c r="D497">
        <v>2012</v>
      </c>
      <c r="E497">
        <v>1</v>
      </c>
      <c r="F497">
        <v>16654.8075967609</v>
      </c>
      <c r="G497">
        <v>16654.8075967611</v>
      </c>
      <c r="H497">
        <v>16654.807596761199</v>
      </c>
      <c r="I497">
        <v>16654.807596761199</v>
      </c>
      <c r="J497">
        <v>16654.807596761199</v>
      </c>
      <c r="K497">
        <v>16654.807596761199</v>
      </c>
      <c r="L497">
        <v>16654.807596761199</v>
      </c>
      <c r="M497">
        <v>16316.9170586855</v>
      </c>
      <c r="N497">
        <v>16014.249915935899</v>
      </c>
      <c r="O497">
        <v>15313.580287123201</v>
      </c>
      <c r="P497">
        <v>15522.9907617958</v>
      </c>
      <c r="Q497">
        <v>15745.168793102301</v>
      </c>
      <c r="R497">
        <v>15088.0095439135</v>
      </c>
      <c r="S497">
        <v>15733.513936431</v>
      </c>
      <c r="T497">
        <v>15726.5801694984</v>
      </c>
      <c r="U497">
        <v>15688.7632474902</v>
      </c>
      <c r="V497">
        <v>15717.762040612601</v>
      </c>
      <c r="W497">
        <v>15230.859241185801</v>
      </c>
      <c r="X497">
        <v>15660.939662992299</v>
      </c>
      <c r="Y497">
        <v>15531.1783103658</v>
      </c>
      <c r="Z497">
        <v>15688.7632474902</v>
      </c>
      <c r="AA497">
        <v>14957.549239797199</v>
      </c>
    </row>
    <row r="498" spans="1:35" customFormat="1" x14ac:dyDescent="0.15">
      <c r="A498" t="s">
        <v>56</v>
      </c>
      <c r="B498" t="s">
        <v>47</v>
      </c>
      <c r="C498" t="s">
        <v>71</v>
      </c>
      <c r="D498">
        <v>2014</v>
      </c>
      <c r="E498">
        <v>1</v>
      </c>
      <c r="F498">
        <v>12305.0273752516</v>
      </c>
      <c r="G498">
        <v>12305.027375251701</v>
      </c>
      <c r="H498">
        <v>12305.027375251701</v>
      </c>
      <c r="I498">
        <v>12305.027375251701</v>
      </c>
      <c r="J498">
        <v>12305.027375251701</v>
      </c>
      <c r="K498">
        <v>12305.027375251701</v>
      </c>
      <c r="L498">
        <v>12305.027375251701</v>
      </c>
      <c r="M498">
        <v>12070.021841261299</v>
      </c>
      <c r="N498">
        <v>11885.038287700099</v>
      </c>
      <c r="O498">
        <v>11645.9371842409</v>
      </c>
      <c r="P498">
        <v>11623.345157576499</v>
      </c>
      <c r="Q498">
        <v>11762.894105306699</v>
      </c>
      <c r="R498">
        <v>11636.486745747099</v>
      </c>
      <c r="S498">
        <v>11751.1517289656</v>
      </c>
      <c r="T498">
        <v>11762.894105306699</v>
      </c>
      <c r="U498">
        <v>11762.894105306699</v>
      </c>
      <c r="V498">
        <v>11762.894105306699</v>
      </c>
      <c r="W498">
        <v>11618.8179445773</v>
      </c>
      <c r="X498">
        <v>11755.077185980699</v>
      </c>
      <c r="Y498">
        <v>11745.5762134946</v>
      </c>
      <c r="Z498">
        <v>11762.894105306699</v>
      </c>
      <c r="AA498">
        <v>11398.9726471301</v>
      </c>
      <c r="AB498">
        <v>11350.419188877901</v>
      </c>
      <c r="AC498">
        <v>10993.2561004568</v>
      </c>
    </row>
    <row r="499" spans="1:35" customFormat="1" x14ac:dyDescent="0.15">
      <c r="A499" t="s">
        <v>56</v>
      </c>
      <c r="B499" t="s">
        <v>47</v>
      </c>
      <c r="C499" t="s">
        <v>71</v>
      </c>
      <c r="D499">
        <v>2016</v>
      </c>
      <c r="E499">
        <v>1</v>
      </c>
      <c r="F499">
        <v>14570.3257788308</v>
      </c>
      <c r="G499">
        <v>14570.3257788308</v>
      </c>
      <c r="H499">
        <v>14570.3257788308</v>
      </c>
      <c r="I499">
        <v>14570.3257788308</v>
      </c>
      <c r="J499">
        <v>14570.3257788308</v>
      </c>
      <c r="K499">
        <v>14570.3257788308</v>
      </c>
      <c r="L499">
        <v>14570.3257788308</v>
      </c>
      <c r="M499">
        <v>14318.592054676799</v>
      </c>
      <c r="N499">
        <v>13151.666531642</v>
      </c>
      <c r="O499">
        <v>13701.9935918914</v>
      </c>
      <c r="P499">
        <v>13752.0750957909</v>
      </c>
      <c r="Q499">
        <v>13752.0750957909</v>
      </c>
      <c r="R499">
        <v>12621.809629433999</v>
      </c>
      <c r="S499">
        <v>11529.096069994701</v>
      </c>
      <c r="T499">
        <v>11511.483326360199</v>
      </c>
      <c r="U499">
        <v>12018.2852326219</v>
      </c>
      <c r="V499">
        <v>13627.150819009001</v>
      </c>
      <c r="W499">
        <v>13455.813332194</v>
      </c>
      <c r="X499">
        <v>13701.9935918914</v>
      </c>
      <c r="Y499">
        <v>13752.0750957909</v>
      </c>
      <c r="Z499">
        <v>13723.2811565337</v>
      </c>
      <c r="AA499">
        <v>11039.4331582087</v>
      </c>
      <c r="AB499">
        <v>12802.9570561399</v>
      </c>
      <c r="AC499">
        <v>12701.2306675447</v>
      </c>
      <c r="AD499">
        <v>9410.4974380896601</v>
      </c>
      <c r="AE499">
        <v>11865.686832941101</v>
      </c>
    </row>
    <row r="500" spans="1:35" customFormat="1" x14ac:dyDescent="0.15">
      <c r="A500" t="s">
        <v>56</v>
      </c>
      <c r="B500" t="s">
        <v>47</v>
      </c>
      <c r="C500" t="s">
        <v>71</v>
      </c>
      <c r="D500">
        <v>2017</v>
      </c>
      <c r="E500">
        <v>1</v>
      </c>
      <c r="F500">
        <v>75324.757595290706</v>
      </c>
      <c r="G500">
        <v>75324.757595290794</v>
      </c>
      <c r="H500">
        <v>75324.757595290794</v>
      </c>
      <c r="I500">
        <v>75324.757595290794</v>
      </c>
      <c r="J500">
        <v>75324.757595290706</v>
      </c>
      <c r="K500">
        <v>75324.757595290794</v>
      </c>
      <c r="L500">
        <v>75324.757595290794</v>
      </c>
      <c r="M500">
        <v>74766.714267948293</v>
      </c>
      <c r="N500">
        <v>72094.770998284905</v>
      </c>
      <c r="O500">
        <v>68815.054498019599</v>
      </c>
      <c r="P500">
        <v>70718.908541494398</v>
      </c>
      <c r="Q500">
        <v>68767.166741392793</v>
      </c>
      <c r="R500">
        <v>70287.254314814898</v>
      </c>
      <c r="S500">
        <v>70529.931799546597</v>
      </c>
      <c r="T500">
        <v>70469.274185279806</v>
      </c>
      <c r="U500">
        <v>70535.351421967498</v>
      </c>
      <c r="V500">
        <v>70447.595695596101</v>
      </c>
      <c r="W500">
        <v>70430.521802583797</v>
      </c>
      <c r="X500">
        <v>69125.095747301806</v>
      </c>
      <c r="Y500">
        <v>70119.990745838804</v>
      </c>
      <c r="Z500">
        <v>69149.0859028251</v>
      </c>
      <c r="AA500">
        <v>69140.914233888907</v>
      </c>
      <c r="AB500">
        <v>65618.584242138895</v>
      </c>
      <c r="AC500">
        <v>62512.163352361698</v>
      </c>
      <c r="AD500">
        <v>60816.709247678198</v>
      </c>
      <c r="AE500">
        <v>51125.205412817297</v>
      </c>
      <c r="AF500">
        <v>59210.964584106398</v>
      </c>
    </row>
    <row r="501" spans="1:35" customFormat="1" x14ac:dyDescent="0.15">
      <c r="A501" t="s">
        <v>56</v>
      </c>
      <c r="B501" t="s">
        <v>47</v>
      </c>
      <c r="C501" t="s">
        <v>71</v>
      </c>
      <c r="D501">
        <v>2020</v>
      </c>
      <c r="E501">
        <v>1</v>
      </c>
      <c r="F501">
        <v>314081.01420128299</v>
      </c>
      <c r="G501">
        <v>314081.01420128299</v>
      </c>
      <c r="H501">
        <v>314081.01420128299</v>
      </c>
      <c r="I501">
        <v>314081.01420128299</v>
      </c>
      <c r="J501">
        <v>314081.01420128299</v>
      </c>
      <c r="K501">
        <v>314081.01420128299</v>
      </c>
      <c r="L501">
        <v>314081.01420128299</v>
      </c>
      <c r="M501">
        <v>307666.06959854002</v>
      </c>
      <c r="N501">
        <v>293171.69001255702</v>
      </c>
      <c r="O501">
        <v>289258.64383983298</v>
      </c>
      <c r="P501">
        <v>294609.41349047999</v>
      </c>
      <c r="Q501">
        <v>296522.09861361102</v>
      </c>
      <c r="R501">
        <v>286560.08278598601</v>
      </c>
      <c r="S501">
        <v>276943.96782919799</v>
      </c>
      <c r="T501">
        <v>277083.88715096703</v>
      </c>
      <c r="U501">
        <v>282025.03255040798</v>
      </c>
      <c r="V501">
        <v>297002.93168150302</v>
      </c>
      <c r="W501">
        <v>294795.03918442898</v>
      </c>
      <c r="X501">
        <v>289376.43970536499</v>
      </c>
      <c r="Y501">
        <v>297778.223817277</v>
      </c>
      <c r="Z501">
        <v>292960.91792134498</v>
      </c>
      <c r="AA501">
        <v>268166.74195296102</v>
      </c>
      <c r="AB501">
        <v>268383.39498648897</v>
      </c>
      <c r="AC501">
        <v>268725.18248490599</v>
      </c>
      <c r="AD501">
        <v>223774.22808868001</v>
      </c>
      <c r="AE501">
        <v>255545.763230749</v>
      </c>
      <c r="AF501">
        <v>207397.949775949</v>
      </c>
      <c r="AG501">
        <v>245789.17107527499</v>
      </c>
      <c r="AH501">
        <v>223041.30110198</v>
      </c>
      <c r="AI501">
        <v>225430.01458456001</v>
      </c>
    </row>
    <row r="502" spans="1:35" customFormat="1" x14ac:dyDescent="0.15">
      <c r="A502" t="s">
        <v>56</v>
      </c>
      <c r="B502" t="s">
        <v>47</v>
      </c>
      <c r="C502" t="s">
        <v>71</v>
      </c>
      <c r="D502">
        <v>2021</v>
      </c>
      <c r="E502">
        <v>1</v>
      </c>
      <c r="G502">
        <v>51681.114976057201</v>
      </c>
      <c r="H502">
        <v>51681.114976057201</v>
      </c>
      <c r="I502">
        <v>51681.114976057201</v>
      </c>
      <c r="J502">
        <v>51681.114976057201</v>
      </c>
      <c r="K502">
        <v>51681.114976057201</v>
      </c>
      <c r="L502">
        <v>51681.114976057201</v>
      </c>
      <c r="M502">
        <v>50694.0917332975</v>
      </c>
      <c r="N502">
        <v>49917.160808340501</v>
      </c>
      <c r="O502">
        <v>48912.936173811897</v>
      </c>
      <c r="P502">
        <v>48818.049661821497</v>
      </c>
      <c r="Q502">
        <v>49404.155242288303</v>
      </c>
      <c r="R502">
        <v>48873.244332137998</v>
      </c>
      <c r="S502">
        <v>49354.837261655499</v>
      </c>
      <c r="T502">
        <v>49404.155242288303</v>
      </c>
      <c r="U502">
        <v>49404.155242288303</v>
      </c>
      <c r="V502">
        <v>49404.155242288303</v>
      </c>
      <c r="W502">
        <v>48799.035367224802</v>
      </c>
      <c r="X502">
        <v>49371.324181119096</v>
      </c>
      <c r="Y502">
        <v>49331.420096677401</v>
      </c>
      <c r="Z502">
        <v>49404.155242288303</v>
      </c>
      <c r="AA502">
        <v>47875.685117946501</v>
      </c>
      <c r="AB502">
        <v>47671.760593287203</v>
      </c>
      <c r="AC502">
        <v>46171.675621918701</v>
      </c>
      <c r="AD502">
        <v>35071.487866511103</v>
      </c>
      <c r="AE502">
        <v>43992.145892023203</v>
      </c>
      <c r="AF502">
        <v>40025.2345243858</v>
      </c>
      <c r="AG502">
        <v>38981.589245072399</v>
      </c>
      <c r="AH502">
        <v>36572.084677927298</v>
      </c>
      <c r="AI502">
        <v>27812.2829180673</v>
      </c>
    </row>
    <row r="503" spans="1:35" customFormat="1" x14ac:dyDescent="0.15">
      <c r="A503" t="s">
        <v>56</v>
      </c>
      <c r="B503" t="s">
        <v>47</v>
      </c>
      <c r="C503" t="s">
        <v>71</v>
      </c>
      <c r="D503">
        <v>2022</v>
      </c>
      <c r="E503">
        <v>1</v>
      </c>
      <c r="H503">
        <v>312547.69533139298</v>
      </c>
      <c r="I503">
        <v>312547.69533139298</v>
      </c>
      <c r="J503">
        <v>312547.69533139298</v>
      </c>
      <c r="K503">
        <v>312547.69533139298</v>
      </c>
      <c r="L503">
        <v>312547.69533139298</v>
      </c>
      <c r="M503">
        <v>306578.55476803699</v>
      </c>
      <c r="N503">
        <v>301879.97250758298</v>
      </c>
      <c r="O503">
        <v>295806.80447971902</v>
      </c>
      <c r="P503">
        <v>295232.96700244403</v>
      </c>
      <c r="Q503">
        <v>298777.51027479098</v>
      </c>
      <c r="R503">
        <v>295566.76334197703</v>
      </c>
      <c r="S503">
        <v>298479.25391572597</v>
      </c>
      <c r="T503">
        <v>298777.51027479098</v>
      </c>
      <c r="U503">
        <v>298777.51027479098</v>
      </c>
      <c r="V503">
        <v>298777.51027479098</v>
      </c>
      <c r="W503">
        <v>295117.97579226398</v>
      </c>
      <c r="X503">
        <v>298578.96052391001</v>
      </c>
      <c r="Y503">
        <v>298337.63582276303</v>
      </c>
      <c r="Z503">
        <v>298777.51027479098</v>
      </c>
      <c r="AA503">
        <v>289533.90523710498</v>
      </c>
      <c r="AB503">
        <v>288300.64739749802</v>
      </c>
      <c r="AC503">
        <v>279228.70495160302</v>
      </c>
      <c r="AD503">
        <v>212098.99804985299</v>
      </c>
      <c r="AE503">
        <v>266047.73944223602</v>
      </c>
      <c r="AF503">
        <v>242057.37069509501</v>
      </c>
      <c r="AG503">
        <v>235745.80162496099</v>
      </c>
      <c r="AH503">
        <v>221174.03590937</v>
      </c>
      <c r="AI503">
        <v>168198.09193307301</v>
      </c>
    </row>
    <row r="504" spans="1:35" customFormat="1" x14ac:dyDescent="0.15">
      <c r="A504" t="s">
        <v>56</v>
      </c>
      <c r="B504" t="s">
        <v>47</v>
      </c>
      <c r="C504" t="s">
        <v>71</v>
      </c>
      <c r="D504">
        <v>2023</v>
      </c>
      <c r="E504">
        <v>1</v>
      </c>
      <c r="I504">
        <v>288162.49685872498</v>
      </c>
      <c r="J504">
        <v>288162.49685872498</v>
      </c>
      <c r="K504">
        <v>288162.49685872498</v>
      </c>
      <c r="L504">
        <v>288162.49685872498</v>
      </c>
      <c r="M504">
        <v>282725.85700293398</v>
      </c>
      <c r="N504">
        <v>278234.25301460398</v>
      </c>
      <c r="O504">
        <v>265898.09299581201</v>
      </c>
      <c r="P504">
        <v>272949.30524158</v>
      </c>
      <c r="Q504">
        <v>275555.71577567799</v>
      </c>
      <c r="R504">
        <v>273126.010535735</v>
      </c>
      <c r="S504">
        <v>275312.95436948002</v>
      </c>
      <c r="T504">
        <v>275238.62750118802</v>
      </c>
      <c r="U504">
        <v>275606.150471267</v>
      </c>
      <c r="V504">
        <v>275575.66659998603</v>
      </c>
      <c r="W504">
        <v>273169.44050150202</v>
      </c>
      <c r="X504">
        <v>270480.56865022599</v>
      </c>
      <c r="Y504">
        <v>275552.38908661797</v>
      </c>
      <c r="Z504">
        <v>272091.97885755397</v>
      </c>
      <c r="AA504">
        <v>267479.44809601997</v>
      </c>
      <c r="AB504">
        <v>260815.94765021099</v>
      </c>
      <c r="AC504">
        <v>253986.98486412401</v>
      </c>
      <c r="AD504">
        <v>208844.83071645501</v>
      </c>
      <c r="AE504">
        <v>235596.70577964501</v>
      </c>
      <c r="AF504">
        <v>215594.96688555801</v>
      </c>
      <c r="AG504">
        <v>216264.903655334</v>
      </c>
      <c r="AH504">
        <v>198970.215703333</v>
      </c>
      <c r="AI504">
        <v>164227.78539311199</v>
      </c>
    </row>
    <row r="505" spans="1:35" customFormat="1" x14ac:dyDescent="0.15">
      <c r="A505" t="s">
        <v>56</v>
      </c>
      <c r="B505" t="s">
        <v>47</v>
      </c>
      <c r="C505" t="s">
        <v>71</v>
      </c>
      <c r="D505">
        <v>2024</v>
      </c>
      <c r="E505">
        <v>1</v>
      </c>
      <c r="J505">
        <v>423832.90642757202</v>
      </c>
      <c r="K505">
        <v>423832.90642757202</v>
      </c>
      <c r="L505">
        <v>423832.90642757202</v>
      </c>
      <c r="M505">
        <v>414806.34653016599</v>
      </c>
      <c r="N505">
        <v>407384.39546606102</v>
      </c>
      <c r="O505">
        <v>388634.00775420002</v>
      </c>
      <c r="P505">
        <v>398237.957533704</v>
      </c>
      <c r="Q505">
        <v>404146.28507386497</v>
      </c>
      <c r="R505">
        <v>402319.31754905003</v>
      </c>
      <c r="S505">
        <v>404221.72385997698</v>
      </c>
      <c r="T505">
        <v>403871.57962570898</v>
      </c>
      <c r="U505">
        <v>405075.62399427802</v>
      </c>
      <c r="V505">
        <v>404906.15053023899</v>
      </c>
      <c r="W505">
        <v>403695.34899488703</v>
      </c>
      <c r="X505">
        <v>404726.69185125601</v>
      </c>
      <c r="Y505">
        <v>405515.86190237902</v>
      </c>
      <c r="Z505">
        <v>404432.23482906801</v>
      </c>
      <c r="AA505">
        <v>393848.87088537402</v>
      </c>
      <c r="AB505">
        <v>375760.553494605</v>
      </c>
      <c r="AC505">
        <v>374893.08672277402</v>
      </c>
      <c r="AD505">
        <v>321906.31525541801</v>
      </c>
      <c r="AE505">
        <v>335700.285465664</v>
      </c>
      <c r="AF505">
        <v>254398.81469333099</v>
      </c>
      <c r="AG505">
        <v>285878.31283004797</v>
      </c>
      <c r="AH505">
        <v>302866.67463063297</v>
      </c>
      <c r="AI505">
        <v>264488.07390611002</v>
      </c>
    </row>
    <row r="506" spans="1:35" customFormat="1" x14ac:dyDescent="0.15">
      <c r="A506" t="s">
        <v>56</v>
      </c>
      <c r="B506" t="s">
        <v>47</v>
      </c>
      <c r="C506" t="s">
        <v>71</v>
      </c>
      <c r="D506">
        <v>2025</v>
      </c>
      <c r="E506">
        <v>1</v>
      </c>
      <c r="K506">
        <v>362916.96139939397</v>
      </c>
      <c r="L506">
        <v>362916.96139939397</v>
      </c>
      <c r="M506">
        <v>356622.23412580899</v>
      </c>
      <c r="N506">
        <v>350739.97492559598</v>
      </c>
      <c r="O506">
        <v>318131.82057293801</v>
      </c>
      <c r="P506">
        <v>346719.30778303603</v>
      </c>
      <c r="Q506">
        <v>346599.28238958801</v>
      </c>
      <c r="R506">
        <v>344980.79587735201</v>
      </c>
      <c r="S506">
        <v>347093.28959531302</v>
      </c>
      <c r="T506">
        <v>345016.84894340998</v>
      </c>
      <c r="U506">
        <v>347207.276330464</v>
      </c>
      <c r="V506">
        <v>346897.82224326697</v>
      </c>
      <c r="W506">
        <v>347349.84776466299</v>
      </c>
      <c r="X506">
        <v>346711.26389174501</v>
      </c>
      <c r="Y506">
        <v>348883.97067573899</v>
      </c>
      <c r="Z506">
        <v>346434.799039123</v>
      </c>
      <c r="AA506">
        <v>338397.550748532</v>
      </c>
      <c r="AB506">
        <v>330767.70218443603</v>
      </c>
      <c r="AC506">
        <v>325037.24267383199</v>
      </c>
      <c r="AD506">
        <v>300098.91298605199</v>
      </c>
      <c r="AE506">
        <v>255867.447687885</v>
      </c>
      <c r="AF506">
        <v>189388.737786313</v>
      </c>
      <c r="AG506">
        <v>230035.55837562701</v>
      </c>
      <c r="AH506">
        <v>227288.14068746101</v>
      </c>
      <c r="AI506">
        <v>235637.57211326799</v>
      </c>
    </row>
    <row r="507" spans="1:35" customFormat="1" x14ac:dyDescent="0.15">
      <c r="A507" t="s">
        <v>56</v>
      </c>
      <c r="B507" t="s">
        <v>47</v>
      </c>
      <c r="C507" t="s">
        <v>71</v>
      </c>
      <c r="D507">
        <v>2026</v>
      </c>
      <c r="E507">
        <v>1</v>
      </c>
      <c r="L507">
        <v>529059.31440669799</v>
      </c>
      <c r="M507">
        <v>526328.92206262797</v>
      </c>
      <c r="N507">
        <v>508486.69791596301</v>
      </c>
      <c r="O507">
        <v>495014.81646021898</v>
      </c>
      <c r="P507">
        <v>498530.82154955901</v>
      </c>
      <c r="Q507">
        <v>493958.61335014697</v>
      </c>
      <c r="R507">
        <v>497242.27278818702</v>
      </c>
      <c r="S507">
        <v>497242.27278818702</v>
      </c>
      <c r="T507">
        <v>496694.00129225798</v>
      </c>
      <c r="U507">
        <v>497242.27278818702</v>
      </c>
      <c r="V507">
        <v>496694.00129225798</v>
      </c>
      <c r="W507">
        <v>496372.45596293401</v>
      </c>
      <c r="X507">
        <v>496694.00129225798</v>
      </c>
      <c r="Y507">
        <v>496163.33017134701</v>
      </c>
      <c r="Z507">
        <v>485739.82643851201</v>
      </c>
      <c r="AA507">
        <v>487539.95676888298</v>
      </c>
      <c r="AB507">
        <v>474170.36001363699</v>
      </c>
      <c r="AC507">
        <v>447705.15790738299</v>
      </c>
      <c r="AD507">
        <v>428473.641435745</v>
      </c>
      <c r="AE507">
        <v>363787.17580348602</v>
      </c>
      <c r="AF507">
        <v>419634.70822064602</v>
      </c>
      <c r="AG507">
        <v>343911.83872756601</v>
      </c>
      <c r="AH507">
        <v>268726.175598056</v>
      </c>
      <c r="AI507">
        <v>351707.202139645</v>
      </c>
    </row>
    <row r="508" spans="1:35" customFormat="1" x14ac:dyDescent="0.15">
      <c r="A508" t="s">
        <v>56</v>
      </c>
      <c r="B508" t="s">
        <v>47</v>
      </c>
      <c r="C508" t="s">
        <v>71</v>
      </c>
      <c r="D508">
        <v>2027</v>
      </c>
      <c r="E508">
        <v>1</v>
      </c>
      <c r="M508">
        <v>523196.77129458601</v>
      </c>
      <c r="N508">
        <v>509320.61174048099</v>
      </c>
      <c r="O508">
        <v>498603.058857725</v>
      </c>
      <c r="P508">
        <v>500551.43757906498</v>
      </c>
      <c r="Q508">
        <v>506044.584685635</v>
      </c>
      <c r="R508">
        <v>501570.50891326601</v>
      </c>
      <c r="S508">
        <v>498629.36526200501</v>
      </c>
      <c r="T508">
        <v>502915.71946229797</v>
      </c>
      <c r="U508">
        <v>498948.63800497801</v>
      </c>
      <c r="V508">
        <v>499255.20388961898</v>
      </c>
      <c r="W508">
        <v>497473.71473139699</v>
      </c>
      <c r="X508">
        <v>501648.79216687102</v>
      </c>
      <c r="Y508">
        <v>498525.73667250999</v>
      </c>
      <c r="Z508">
        <v>501976.79251579399</v>
      </c>
      <c r="AA508">
        <v>486039.55146967201</v>
      </c>
      <c r="AB508">
        <v>457048.14379902597</v>
      </c>
      <c r="AC508">
        <v>441605.94558649597</v>
      </c>
      <c r="AD508">
        <v>395748.08458320599</v>
      </c>
      <c r="AE508">
        <v>415229.72440217697</v>
      </c>
      <c r="AF508">
        <v>392676.62022022699</v>
      </c>
      <c r="AG508">
        <v>365321.14329553401</v>
      </c>
      <c r="AH508">
        <v>383190.35987441702</v>
      </c>
      <c r="AI508">
        <v>254550.57193473901</v>
      </c>
    </row>
    <row r="509" spans="1:35" customFormat="1" x14ac:dyDescent="0.15">
      <c r="A509" t="s">
        <v>56</v>
      </c>
      <c r="B509" t="s">
        <v>47</v>
      </c>
      <c r="C509" t="s">
        <v>71</v>
      </c>
      <c r="D509">
        <v>2028</v>
      </c>
      <c r="E509">
        <v>1</v>
      </c>
      <c r="N509">
        <v>515010.67664207402</v>
      </c>
      <c r="O509">
        <v>506232.01206853997</v>
      </c>
      <c r="P509">
        <v>504682.93286235799</v>
      </c>
      <c r="Q509">
        <v>513799.269006991</v>
      </c>
      <c r="R509">
        <v>518059.79691953602</v>
      </c>
      <c r="S509">
        <v>518363.66081925301</v>
      </c>
      <c r="T509">
        <v>518700.76301781298</v>
      </c>
      <c r="U509">
        <v>516781.77833651402</v>
      </c>
      <c r="V509">
        <v>517082.39702335699</v>
      </c>
      <c r="W509">
        <v>504945.742041844</v>
      </c>
      <c r="X509">
        <v>509745.44796347799</v>
      </c>
      <c r="Y509">
        <v>515235.74876900302</v>
      </c>
      <c r="Z509">
        <v>512957.83556773397</v>
      </c>
      <c r="AA509">
        <v>491891.20529418997</v>
      </c>
      <c r="AB509">
        <v>470334.18701634201</v>
      </c>
      <c r="AC509">
        <v>470633.64962466399</v>
      </c>
      <c r="AD509">
        <v>382664.01354722702</v>
      </c>
      <c r="AE509">
        <v>426250.20396263298</v>
      </c>
      <c r="AF509">
        <v>374557.10692891601</v>
      </c>
      <c r="AG509">
        <v>380712.04055568198</v>
      </c>
      <c r="AH509">
        <v>335875.07000705798</v>
      </c>
      <c r="AI509">
        <v>373187.00340283802</v>
      </c>
    </row>
    <row r="510" spans="1:35" customFormat="1" x14ac:dyDescent="0.15">
      <c r="A510" t="s">
        <v>56</v>
      </c>
      <c r="B510" t="s">
        <v>47</v>
      </c>
      <c r="C510" t="s">
        <v>71</v>
      </c>
      <c r="D510">
        <v>2029</v>
      </c>
      <c r="E510">
        <v>1</v>
      </c>
      <c r="O510">
        <v>494293.26657274697</v>
      </c>
      <c r="P510">
        <v>506386.889605476</v>
      </c>
      <c r="Q510">
        <v>509960.34431303298</v>
      </c>
      <c r="R510">
        <v>521042.24474216101</v>
      </c>
      <c r="S510">
        <v>519783.67046692601</v>
      </c>
      <c r="T510">
        <v>518488.32347450498</v>
      </c>
      <c r="U510">
        <v>514553.96471828897</v>
      </c>
      <c r="V510">
        <v>515168.54409674701</v>
      </c>
      <c r="W510">
        <v>494033.88361442502</v>
      </c>
      <c r="X510">
        <v>500363.90704313398</v>
      </c>
      <c r="Y510">
        <v>512598.60721376998</v>
      </c>
      <c r="Z510">
        <v>507291.960369576</v>
      </c>
      <c r="AA510">
        <v>479811.21674058301</v>
      </c>
      <c r="AB510">
        <v>470814.54561728501</v>
      </c>
      <c r="AC510">
        <v>465700.76122390799</v>
      </c>
      <c r="AD510">
        <v>385027.348383679</v>
      </c>
      <c r="AE510">
        <v>378271.69007593999</v>
      </c>
      <c r="AF510">
        <v>385793.69333325198</v>
      </c>
      <c r="AG510">
        <v>375130.30768551899</v>
      </c>
      <c r="AH510">
        <v>236835.63971495899</v>
      </c>
      <c r="AI510">
        <v>421418.52909369301</v>
      </c>
    </row>
    <row r="511" spans="1:35" customFormat="1" x14ac:dyDescent="0.15">
      <c r="A511" t="s">
        <v>56</v>
      </c>
      <c r="B511" t="s">
        <v>47</v>
      </c>
      <c r="C511" t="s">
        <v>71</v>
      </c>
      <c r="D511">
        <v>2030</v>
      </c>
      <c r="E511">
        <v>1</v>
      </c>
      <c r="P511">
        <v>489055.35748272401</v>
      </c>
      <c r="Q511">
        <v>474254.99657260999</v>
      </c>
      <c r="R511">
        <v>480578.81883999298</v>
      </c>
      <c r="S511">
        <v>497704.047290441</v>
      </c>
      <c r="T511">
        <v>497977.14019660797</v>
      </c>
      <c r="U511">
        <v>494817.12898590299</v>
      </c>
      <c r="V511">
        <v>495250.10788356297</v>
      </c>
      <c r="W511">
        <v>481365.11208079802</v>
      </c>
      <c r="X511">
        <v>485850.260798798</v>
      </c>
      <c r="Y511">
        <v>486875.93654318602</v>
      </c>
      <c r="Z511">
        <v>489631.52966291801</v>
      </c>
      <c r="AA511">
        <v>471416.24231490598</v>
      </c>
      <c r="AB511">
        <v>448536.56374303403</v>
      </c>
      <c r="AC511">
        <v>438053.41555419302</v>
      </c>
      <c r="AD511">
        <v>376300.79917581601</v>
      </c>
      <c r="AE511">
        <v>369854.24008585198</v>
      </c>
      <c r="AF511">
        <v>334819.61763435701</v>
      </c>
      <c r="AG511">
        <v>325342.566773962</v>
      </c>
      <c r="AH511">
        <v>239125.226378244</v>
      </c>
      <c r="AI511">
        <v>400743.27438072598</v>
      </c>
    </row>
    <row r="512" spans="1:35" customFormat="1" x14ac:dyDescent="0.15">
      <c r="A512" t="s">
        <v>56</v>
      </c>
      <c r="B512" t="s">
        <v>47</v>
      </c>
      <c r="C512" t="s">
        <v>71</v>
      </c>
      <c r="D512">
        <v>2031</v>
      </c>
      <c r="E512">
        <v>1</v>
      </c>
      <c r="Q512">
        <v>50472.592361619398</v>
      </c>
      <c r="R512">
        <v>49777.569670809004</v>
      </c>
      <c r="S512">
        <v>49124.788928246198</v>
      </c>
      <c r="T512">
        <v>49777.569670809004</v>
      </c>
      <c r="U512">
        <v>49053.508569109297</v>
      </c>
      <c r="V512">
        <v>49115.574533177001</v>
      </c>
      <c r="W512">
        <v>49035.283110086399</v>
      </c>
      <c r="X512">
        <v>49560.567835662703</v>
      </c>
      <c r="Y512">
        <v>49068.150159764496</v>
      </c>
      <c r="Z512">
        <v>49776.691402084201</v>
      </c>
      <c r="AA512">
        <v>47882.8940347721</v>
      </c>
      <c r="AB512">
        <v>45074.983032687502</v>
      </c>
      <c r="AC512">
        <v>42238.053345969303</v>
      </c>
      <c r="AD512">
        <v>40596.342986399803</v>
      </c>
      <c r="AE512" s="36">
        <v>38710.133425300999</v>
      </c>
      <c r="AF512" s="36">
        <v>41269.699422947997</v>
      </c>
      <c r="AG512" s="36">
        <v>35749.132377268703</v>
      </c>
      <c r="AH512" s="36">
        <v>36880.8212484873</v>
      </c>
      <c r="AI512" s="36">
        <v>19628.473143099302</v>
      </c>
    </row>
    <row r="513" spans="1:35" customFormat="1" x14ac:dyDescent="0.15">
      <c r="A513" t="s">
        <v>56</v>
      </c>
      <c r="B513" t="s">
        <v>47</v>
      </c>
      <c r="C513" t="s">
        <v>71</v>
      </c>
      <c r="D513">
        <v>2032</v>
      </c>
      <c r="E513">
        <v>1</v>
      </c>
      <c r="R513">
        <v>43211.336287687598</v>
      </c>
      <c r="S513">
        <v>46899.017908582297</v>
      </c>
      <c r="T513">
        <v>47301.9477029474</v>
      </c>
      <c r="U513">
        <v>46988.778819614403</v>
      </c>
      <c r="V513">
        <v>47011.848229920201</v>
      </c>
      <c r="W513">
        <v>46950.596846697801</v>
      </c>
      <c r="X513">
        <v>47165.0415475677</v>
      </c>
      <c r="Y513">
        <v>45559.524712100501</v>
      </c>
      <c r="Z513">
        <v>47067.454490465199</v>
      </c>
      <c r="AA513">
        <v>46503.386810547097</v>
      </c>
      <c r="AB513">
        <v>42136.825688056</v>
      </c>
      <c r="AC513">
        <v>39884.312791562901</v>
      </c>
      <c r="AD513">
        <v>37435.822848576201</v>
      </c>
      <c r="AE513" s="36">
        <v>36517.350696654597</v>
      </c>
      <c r="AF513" s="36">
        <v>28592.670698646001</v>
      </c>
      <c r="AG513" s="36">
        <v>26653.497445532099</v>
      </c>
      <c r="AH513" s="36">
        <v>27665.2831576639</v>
      </c>
      <c r="AI513" s="36">
        <v>32350.019588552601</v>
      </c>
    </row>
    <row r="514" spans="1:35" customFormat="1" x14ac:dyDescent="0.15">
      <c r="A514" t="s">
        <v>56</v>
      </c>
      <c r="B514" t="s">
        <v>47</v>
      </c>
      <c r="C514" t="s">
        <v>71</v>
      </c>
      <c r="D514">
        <v>2033</v>
      </c>
      <c r="E514">
        <v>1</v>
      </c>
      <c r="S514">
        <v>46151.562818447201</v>
      </c>
      <c r="T514">
        <v>46470.5880416074</v>
      </c>
      <c r="U514">
        <v>46295.404367625</v>
      </c>
      <c r="V514">
        <v>46305.378013654299</v>
      </c>
      <c r="W514">
        <v>46250.520628102997</v>
      </c>
      <c r="X514">
        <v>46360.579497442202</v>
      </c>
      <c r="Y514">
        <v>44381.263369373097</v>
      </c>
      <c r="Z514">
        <v>46157.6426086137</v>
      </c>
      <c r="AA514">
        <v>46040.122760689403</v>
      </c>
      <c r="AB514">
        <v>41150.138089259897</v>
      </c>
      <c r="AC514">
        <v>39093.883163939397</v>
      </c>
      <c r="AD514">
        <v>36374.461709618401</v>
      </c>
      <c r="AE514" s="36">
        <v>35780.973685000303</v>
      </c>
      <c r="AF514" s="36">
        <v>24335.489899700598</v>
      </c>
      <c r="AG514" s="36">
        <v>23599.014945908399</v>
      </c>
      <c r="AH514" s="36">
        <v>24570.534958742799</v>
      </c>
      <c r="AI514" s="36">
        <v>36622.150261937299</v>
      </c>
    </row>
    <row r="515" spans="1:35" customFormat="1" x14ac:dyDescent="0.15">
      <c r="A515" t="s">
        <v>56</v>
      </c>
      <c r="B515" t="s">
        <v>47</v>
      </c>
      <c r="C515" t="s">
        <v>71</v>
      </c>
      <c r="D515">
        <v>2034</v>
      </c>
      <c r="E515">
        <v>1</v>
      </c>
      <c r="T515">
        <v>46470.588041607902</v>
      </c>
      <c r="U515">
        <v>46295.404367625502</v>
      </c>
      <c r="V515">
        <v>46305.378013654801</v>
      </c>
      <c r="W515">
        <v>46250.520628103397</v>
      </c>
      <c r="X515">
        <v>46360.579497442697</v>
      </c>
      <c r="Y515">
        <v>44381.263369373497</v>
      </c>
      <c r="Z515">
        <v>46157.642608614202</v>
      </c>
      <c r="AA515">
        <v>46040.122760689897</v>
      </c>
      <c r="AB515">
        <v>41150.138089260297</v>
      </c>
      <c r="AC515">
        <v>39093.883163939798</v>
      </c>
      <c r="AD515">
        <v>36374.461709618801</v>
      </c>
      <c r="AE515">
        <v>35780.973685000703</v>
      </c>
      <c r="AF515">
        <v>24335.489899700799</v>
      </c>
      <c r="AG515">
        <v>23599.014945908599</v>
      </c>
      <c r="AH515">
        <v>24570.534958742999</v>
      </c>
      <c r="AI515">
        <v>36622.150261937597</v>
      </c>
    </row>
    <row r="516" spans="1:35" customFormat="1" x14ac:dyDescent="0.15">
      <c r="A516" t="s">
        <v>56</v>
      </c>
      <c r="B516" t="s">
        <v>47</v>
      </c>
      <c r="C516" t="s">
        <v>71</v>
      </c>
      <c r="D516">
        <v>2035</v>
      </c>
      <c r="E516">
        <v>1</v>
      </c>
      <c r="U516">
        <v>46295.404367625502</v>
      </c>
      <c r="V516">
        <v>46305.378013654801</v>
      </c>
      <c r="W516">
        <v>46250.520628103499</v>
      </c>
      <c r="X516">
        <v>46360.579497442697</v>
      </c>
      <c r="Y516">
        <v>44381.263369373599</v>
      </c>
      <c r="Z516">
        <v>46157.642608614202</v>
      </c>
      <c r="AA516">
        <v>46040.122760689999</v>
      </c>
      <c r="AB516">
        <v>41150.138089260399</v>
      </c>
      <c r="AC516">
        <v>39093.883163939798</v>
      </c>
      <c r="AD516">
        <v>36374.461709618801</v>
      </c>
      <c r="AE516">
        <v>35780.973685000703</v>
      </c>
      <c r="AF516">
        <v>24335.4898997009</v>
      </c>
      <c r="AG516">
        <v>23599.014945908701</v>
      </c>
      <c r="AH516">
        <v>24570.534958742999</v>
      </c>
      <c r="AI516">
        <v>36622.150261937699</v>
      </c>
    </row>
    <row r="517" spans="1:35" customFormat="1" x14ac:dyDescent="0.15">
      <c r="A517" t="s">
        <v>56</v>
      </c>
      <c r="B517" t="s">
        <v>47</v>
      </c>
      <c r="C517" t="s">
        <v>71</v>
      </c>
      <c r="D517">
        <v>2036</v>
      </c>
      <c r="E517">
        <v>1</v>
      </c>
      <c r="G517" s="36"/>
      <c r="V517">
        <v>66810.955048329095</v>
      </c>
      <c r="W517">
        <v>66701.736196470796</v>
      </c>
      <c r="X517">
        <v>67416.270731017401</v>
      </c>
      <c r="Y517">
        <v>66746.444601075404</v>
      </c>
      <c r="Z517">
        <v>67710.259389774103</v>
      </c>
      <c r="AA517">
        <v>65134.163884820402</v>
      </c>
      <c r="AB517">
        <v>61314.6174879182</v>
      </c>
      <c r="AC517">
        <v>57455.597542084601</v>
      </c>
      <c r="AD517">
        <v>55222.411061460603</v>
      </c>
      <c r="AE517">
        <v>52656.637100836801</v>
      </c>
      <c r="AF517">
        <v>56138.364647289898</v>
      </c>
      <c r="AG517">
        <v>48628.8453097725</v>
      </c>
      <c r="AH517">
        <v>50168.259538809099</v>
      </c>
      <c r="AI517">
        <v>26700.227968322099</v>
      </c>
    </row>
    <row r="518" spans="1:35" customFormat="1" x14ac:dyDescent="0.15">
      <c r="A518" t="s">
        <v>56</v>
      </c>
      <c r="B518" t="s">
        <v>47</v>
      </c>
      <c r="C518" t="s">
        <v>71</v>
      </c>
      <c r="D518">
        <v>2037</v>
      </c>
      <c r="E518">
        <v>1</v>
      </c>
      <c r="W518">
        <v>66701.736196470301</v>
      </c>
      <c r="X518">
        <v>67416.270731016906</v>
      </c>
      <c r="Y518">
        <v>66746.444601074894</v>
      </c>
      <c r="Z518">
        <v>67710.259389773593</v>
      </c>
      <c r="AA518">
        <v>65134.1638848199</v>
      </c>
      <c r="AB518">
        <v>61314.617487917698</v>
      </c>
      <c r="AC518">
        <v>57455.597542084201</v>
      </c>
      <c r="AD518">
        <v>55222.411061460203</v>
      </c>
      <c r="AE518">
        <v>52656.6371008364</v>
      </c>
      <c r="AF518">
        <v>56138.364647289498</v>
      </c>
      <c r="AG518">
        <v>48628.845309772099</v>
      </c>
      <c r="AH518">
        <v>50168.259538808801</v>
      </c>
      <c r="AI518">
        <v>26700.227968321899</v>
      </c>
    </row>
    <row r="519" spans="1:35" customFormat="1" x14ac:dyDescent="0.15">
      <c r="A519" t="s">
        <v>56</v>
      </c>
      <c r="B519" t="s">
        <v>47</v>
      </c>
      <c r="C519" t="s">
        <v>71</v>
      </c>
      <c r="D519">
        <v>2038</v>
      </c>
      <c r="E519">
        <v>1</v>
      </c>
      <c r="X519">
        <v>64073.110866101699</v>
      </c>
      <c r="Y519">
        <v>61849.8605660986</v>
      </c>
      <c r="Z519">
        <v>63929.289774668898</v>
      </c>
      <c r="AA519">
        <v>63208.944692566401</v>
      </c>
      <c r="AB519">
        <v>57214.170016230601</v>
      </c>
      <c r="AC519">
        <v>54170.753208285299</v>
      </c>
      <c r="AD519">
        <v>50811.637475071402</v>
      </c>
      <c r="AE519">
        <v>49596.423047948701</v>
      </c>
      <c r="AF519">
        <v>38446.497165768204</v>
      </c>
      <c r="AG519">
        <v>35935.116252891799</v>
      </c>
      <c r="AH519">
        <v>37307.195466183599</v>
      </c>
      <c r="AI519">
        <v>44454.223700897601</v>
      </c>
    </row>
    <row r="520" spans="1:35" customFormat="1" x14ac:dyDescent="0.15">
      <c r="A520" t="s">
        <v>56</v>
      </c>
      <c r="B520" t="s">
        <v>47</v>
      </c>
      <c r="C520" t="s">
        <v>71</v>
      </c>
      <c r="D520">
        <v>2039</v>
      </c>
      <c r="E520">
        <v>1</v>
      </c>
      <c r="F520" s="36"/>
      <c r="Y520">
        <v>60370.964203144198</v>
      </c>
      <c r="Z520">
        <v>62787.338125870599</v>
      </c>
      <c r="AA520">
        <v>62627.478176117802</v>
      </c>
      <c r="AB520">
        <v>55975.727704396901</v>
      </c>
      <c r="AC520">
        <v>53178.644361908497</v>
      </c>
      <c r="AD520">
        <v>49479.468565453601</v>
      </c>
      <c r="AE520">
        <v>48672.158417677601</v>
      </c>
      <c r="AF520">
        <v>33103.090765429799</v>
      </c>
      <c r="AG520">
        <v>32101.278295562599</v>
      </c>
      <c r="AH520">
        <v>33422.817960382803</v>
      </c>
      <c r="AI520">
        <v>49816.394456929898</v>
      </c>
    </row>
    <row r="521" spans="1:35" customFormat="1" x14ac:dyDescent="0.15">
      <c r="A521" t="s">
        <v>56</v>
      </c>
      <c r="B521" t="s">
        <v>47</v>
      </c>
      <c r="C521" t="s">
        <v>71</v>
      </c>
      <c r="D521">
        <v>2040</v>
      </c>
      <c r="E521">
        <v>1</v>
      </c>
      <c r="Z521">
        <v>62787.338125869603</v>
      </c>
      <c r="AA521">
        <v>62627.478176116703</v>
      </c>
      <c r="AB521">
        <v>55975.727704395998</v>
      </c>
      <c r="AC521">
        <v>53178.644361907602</v>
      </c>
      <c r="AD521">
        <v>49479.4685654528</v>
      </c>
      <c r="AE521">
        <v>48672.158417676801</v>
      </c>
      <c r="AF521">
        <v>33103.090765429297</v>
      </c>
      <c r="AG521">
        <v>32101.278295561999</v>
      </c>
      <c r="AH521">
        <v>33422.817960382301</v>
      </c>
      <c r="AI521">
        <v>49816.394456929098</v>
      </c>
    </row>
    <row r="522" spans="1:35" customFormat="1" x14ac:dyDescent="0.15">
      <c r="A522" t="s">
        <v>56</v>
      </c>
      <c r="B522" t="s">
        <v>47</v>
      </c>
      <c r="C522" t="s">
        <v>71</v>
      </c>
      <c r="D522">
        <v>2041</v>
      </c>
      <c r="E522">
        <v>1</v>
      </c>
      <c r="AA522">
        <v>516076.19982443203</v>
      </c>
      <c r="AB522">
        <v>485812.865316107</v>
      </c>
      <c r="AC522">
        <v>455236.77083803603</v>
      </c>
      <c r="AD522">
        <v>437542.60968387203</v>
      </c>
      <c r="AE522">
        <v>417213.26489411201</v>
      </c>
      <c r="AF522">
        <v>444799.96615544998</v>
      </c>
      <c r="AG522">
        <v>385299.94387732202</v>
      </c>
      <c r="AH522">
        <v>397497.15341979399</v>
      </c>
      <c r="AI522">
        <v>211553.37479581899</v>
      </c>
    </row>
    <row r="523" spans="1:35" customFormat="1" x14ac:dyDescent="0.15">
      <c r="A523" t="s">
        <v>56</v>
      </c>
      <c r="B523" t="s">
        <v>47</v>
      </c>
      <c r="C523" t="s">
        <v>71</v>
      </c>
      <c r="D523">
        <v>2042</v>
      </c>
      <c r="E523">
        <v>1</v>
      </c>
      <c r="AB523">
        <v>499457.98921238602</v>
      </c>
      <c r="AC523">
        <v>468023.09780404699</v>
      </c>
      <c r="AD523">
        <v>449831.95717810199</v>
      </c>
      <c r="AE523">
        <v>428931.61798249098</v>
      </c>
      <c r="AF523">
        <v>457293.15248410398</v>
      </c>
      <c r="AG523">
        <v>396121.94108403201</v>
      </c>
      <c r="AH523">
        <v>408661.736110089</v>
      </c>
      <c r="AI523">
        <v>217495.31708647101</v>
      </c>
    </row>
    <row r="524" spans="1:35" customFormat="1" x14ac:dyDescent="0.15">
      <c r="A524" t="s">
        <v>56</v>
      </c>
      <c r="B524" t="s">
        <v>47</v>
      </c>
      <c r="C524" t="s">
        <v>71</v>
      </c>
      <c r="D524">
        <v>2043</v>
      </c>
      <c r="E524">
        <v>1</v>
      </c>
      <c r="AC524">
        <v>455236.77083803603</v>
      </c>
      <c r="AD524">
        <v>437542.60968387203</v>
      </c>
      <c r="AE524">
        <v>417213.26489411201</v>
      </c>
      <c r="AF524">
        <v>444799.96615544998</v>
      </c>
      <c r="AG524">
        <v>385299.94387732202</v>
      </c>
      <c r="AH524">
        <v>397497.15341979399</v>
      </c>
      <c r="AI524">
        <v>211553.37479581899</v>
      </c>
    </row>
    <row r="525" spans="1:35" customFormat="1" x14ac:dyDescent="0.15">
      <c r="A525" t="s">
        <v>56</v>
      </c>
      <c r="B525" t="s">
        <v>47</v>
      </c>
      <c r="C525" t="s">
        <v>71</v>
      </c>
      <c r="D525">
        <v>2044</v>
      </c>
      <c r="E525">
        <v>1</v>
      </c>
      <c r="AD525">
        <v>415634.228262258</v>
      </c>
      <c r="AE525">
        <v>412029.03012193198</v>
      </c>
      <c r="AF525">
        <v>439067.340974277</v>
      </c>
      <c r="AG525">
        <v>362924.55732874601</v>
      </c>
      <c r="AH525">
        <v>388195.42345069302</v>
      </c>
      <c r="AI525">
        <v>243412.67300592901</v>
      </c>
    </row>
    <row r="526" spans="1:35" customFormat="1" x14ac:dyDescent="0.15">
      <c r="A526" t="s">
        <v>56</v>
      </c>
      <c r="B526" t="s">
        <v>47</v>
      </c>
      <c r="C526" t="s">
        <v>71</v>
      </c>
      <c r="D526">
        <v>2045</v>
      </c>
      <c r="E526">
        <v>1</v>
      </c>
      <c r="AE526">
        <v>384015.23223618697</v>
      </c>
      <c r="AF526">
        <v>349833.180604383</v>
      </c>
      <c r="AG526">
        <v>258900.55123534499</v>
      </c>
      <c r="AH526">
        <v>242321.084023092</v>
      </c>
      <c r="AI526">
        <v>276929.585805182</v>
      </c>
    </row>
    <row r="527" spans="1:35" customFormat="1" x14ac:dyDescent="0.15">
      <c r="A527" t="s">
        <v>56</v>
      </c>
      <c r="B527" t="s">
        <v>47</v>
      </c>
      <c r="C527" t="s">
        <v>71</v>
      </c>
      <c r="D527">
        <v>2046</v>
      </c>
      <c r="E527">
        <v>1</v>
      </c>
      <c r="AF527">
        <v>11600.815876606601</v>
      </c>
      <c r="AG527">
        <v>10048.997406230799</v>
      </c>
      <c r="AH527">
        <v>10367.1124981307</v>
      </c>
      <c r="AI527">
        <v>5517.5178413196099</v>
      </c>
    </row>
    <row r="528" spans="1:35" customFormat="1" x14ac:dyDescent="0.15">
      <c r="A528" t="s">
        <v>56</v>
      </c>
      <c r="B528" t="s">
        <v>47</v>
      </c>
      <c r="C528" t="s">
        <v>71</v>
      </c>
      <c r="D528">
        <v>2047</v>
      </c>
      <c r="E528">
        <v>1</v>
      </c>
      <c r="AG528">
        <v>50399.5869912505</v>
      </c>
      <c r="AH528">
        <v>51995.056529087</v>
      </c>
      <c r="AI528">
        <v>27672.474096464801</v>
      </c>
    </row>
    <row r="529" spans="1:35" customFormat="1" x14ac:dyDescent="0.15">
      <c r="A529" t="s">
        <v>56</v>
      </c>
      <c r="B529" t="s">
        <v>47</v>
      </c>
      <c r="C529" t="s">
        <v>70</v>
      </c>
      <c r="D529">
        <v>1989</v>
      </c>
      <c r="E529">
        <v>0</v>
      </c>
      <c r="F529">
        <v>374928</v>
      </c>
      <c r="G529">
        <v>374928</v>
      </c>
      <c r="H529">
        <v>374928</v>
      </c>
      <c r="I529">
        <v>374928</v>
      </c>
      <c r="J529">
        <v>374928</v>
      </c>
      <c r="K529">
        <v>374928</v>
      </c>
      <c r="L529">
        <v>374928</v>
      </c>
      <c r="M529">
        <v>374928</v>
      </c>
      <c r="N529">
        <v>374928</v>
      </c>
      <c r="O529">
        <v>374928</v>
      </c>
      <c r="P529">
        <v>374928</v>
      </c>
      <c r="Q529">
        <v>374928</v>
      </c>
      <c r="R529">
        <v>374928</v>
      </c>
      <c r="S529">
        <v>374928</v>
      </c>
      <c r="T529">
        <v>374928</v>
      </c>
      <c r="U529">
        <v>374928</v>
      </c>
      <c r="V529">
        <v>374928</v>
      </c>
      <c r="W529">
        <v>374928</v>
      </c>
      <c r="X529">
        <v>374928</v>
      </c>
      <c r="Y529">
        <v>374928</v>
      </c>
      <c r="Z529">
        <v>374928</v>
      </c>
      <c r="AA529">
        <v>374928</v>
      </c>
      <c r="AB529">
        <v>374928</v>
      </c>
      <c r="AC529">
        <v>374928</v>
      </c>
      <c r="AD529">
        <v>374928</v>
      </c>
      <c r="AE529">
        <v>374928</v>
      </c>
      <c r="AF529">
        <v>374928</v>
      </c>
      <c r="AG529">
        <v>374928</v>
      </c>
      <c r="AH529">
        <v>374928</v>
      </c>
      <c r="AI529">
        <v>374928</v>
      </c>
    </row>
    <row r="530" spans="1:35" customFormat="1" x14ac:dyDescent="0.15">
      <c r="A530" t="s">
        <v>56</v>
      </c>
      <c r="B530" t="s">
        <v>47</v>
      </c>
      <c r="C530" t="s">
        <v>69</v>
      </c>
      <c r="D530">
        <v>1989</v>
      </c>
      <c r="E530">
        <v>0</v>
      </c>
      <c r="F530">
        <v>170208.56572635</v>
      </c>
      <c r="G530">
        <v>41118.7929451897</v>
      </c>
      <c r="AE530">
        <v>89738.789546079497</v>
      </c>
      <c r="AF530">
        <v>100402.61348005501</v>
      </c>
      <c r="AG530">
        <v>27924.759284731801</v>
      </c>
      <c r="AH530">
        <v>32172.214580467698</v>
      </c>
      <c r="AI530">
        <v>53409.491059147302</v>
      </c>
    </row>
    <row r="531" spans="1:35" customFormat="1" x14ac:dyDescent="0.15">
      <c r="A531" t="s">
        <v>56</v>
      </c>
      <c r="B531" t="s">
        <v>47</v>
      </c>
      <c r="C531" t="s">
        <v>68</v>
      </c>
      <c r="D531">
        <v>1991</v>
      </c>
      <c r="E531">
        <v>0</v>
      </c>
      <c r="F531">
        <v>54403.576341127897</v>
      </c>
      <c r="G531">
        <v>9398.6244841815696</v>
      </c>
      <c r="AE531" s="36">
        <v>66151.856946354994</v>
      </c>
      <c r="AF531" s="36">
        <v>40667.1251719395</v>
      </c>
      <c r="AG531" s="36">
        <v>70489.683631361797</v>
      </c>
      <c r="AH531" s="36">
        <v>53499.862448418397</v>
      </c>
      <c r="AI531" s="36">
        <v>15182.393397524</v>
      </c>
    </row>
    <row r="532" spans="1:35" customFormat="1" x14ac:dyDescent="0.15">
      <c r="A532" t="s">
        <v>56</v>
      </c>
      <c r="B532" t="s">
        <v>47</v>
      </c>
      <c r="C532" t="s">
        <v>67</v>
      </c>
      <c r="D532">
        <v>1991</v>
      </c>
      <c r="E532">
        <v>0</v>
      </c>
      <c r="AE532" s="36">
        <v>6914.1543328749203</v>
      </c>
      <c r="AF532" s="36">
        <v>6288.4924141704296</v>
      </c>
      <c r="AG532" s="36">
        <v>4623.2848047849602</v>
      </c>
      <c r="AH532" s="36">
        <v>7565.1388239751604</v>
      </c>
      <c r="AI532" s="36">
        <v>4679.7179506347902</v>
      </c>
    </row>
    <row r="533" spans="1:35" customFormat="1" x14ac:dyDescent="0.15">
      <c r="A533" t="s">
        <v>56</v>
      </c>
      <c r="B533" t="s">
        <v>47</v>
      </c>
      <c r="C533" t="s">
        <v>66</v>
      </c>
      <c r="D533">
        <v>2044</v>
      </c>
      <c r="E533">
        <v>1</v>
      </c>
      <c r="AD533">
        <v>504192.894390381</v>
      </c>
      <c r="AE533" s="36">
        <v>504473.14579987503</v>
      </c>
      <c r="AF533" s="36">
        <v>504749.18812558497</v>
      </c>
      <c r="AG533" s="36">
        <v>502149.60185683501</v>
      </c>
      <c r="AH533" s="36">
        <v>499961.09909578302</v>
      </c>
      <c r="AI533" s="36">
        <v>498832.44630747603</v>
      </c>
    </row>
    <row r="534" spans="1:35" customFormat="1" x14ac:dyDescent="0.15">
      <c r="A534" t="s">
        <v>56</v>
      </c>
      <c r="B534" t="s">
        <v>47</v>
      </c>
      <c r="C534" t="s">
        <v>66</v>
      </c>
      <c r="D534">
        <v>2045</v>
      </c>
      <c r="E534">
        <v>1</v>
      </c>
      <c r="AE534">
        <v>504473.14579987503</v>
      </c>
      <c r="AF534">
        <v>504749.18812558497</v>
      </c>
      <c r="AG534">
        <v>502149.60185683501</v>
      </c>
      <c r="AH534">
        <v>499961.09909578302</v>
      </c>
      <c r="AI534">
        <v>498832.44630747603</v>
      </c>
    </row>
    <row r="535" spans="1:35" customFormat="1" x14ac:dyDescent="0.15">
      <c r="A535" t="s">
        <v>56</v>
      </c>
      <c r="B535" t="s">
        <v>47</v>
      </c>
      <c r="C535" t="s">
        <v>66</v>
      </c>
      <c r="D535">
        <v>2046</v>
      </c>
      <c r="E535">
        <v>1</v>
      </c>
      <c r="AF535">
        <v>500671.86762538098</v>
      </c>
      <c r="AG535">
        <v>498093.28059077403</v>
      </c>
      <c r="AH535">
        <v>495922.45636667201</v>
      </c>
      <c r="AI535">
        <v>494802.92073845101</v>
      </c>
    </row>
    <row r="536" spans="1:35" customFormat="1" x14ac:dyDescent="0.15">
      <c r="A536" t="s">
        <v>56</v>
      </c>
      <c r="B536" t="s">
        <v>47</v>
      </c>
      <c r="C536" t="s">
        <v>66</v>
      </c>
      <c r="D536">
        <v>2047</v>
      </c>
      <c r="E536">
        <v>1</v>
      </c>
      <c r="AG536">
        <v>498093.28059077403</v>
      </c>
      <c r="AH536">
        <v>495922.45636667201</v>
      </c>
      <c r="AI536">
        <v>494802.92073845101</v>
      </c>
    </row>
    <row r="537" spans="1:35" customFormat="1" x14ac:dyDescent="0.15">
      <c r="A537" t="s">
        <v>56</v>
      </c>
      <c r="B537" t="s">
        <v>47</v>
      </c>
      <c r="C537" t="s">
        <v>66</v>
      </c>
      <c r="D537">
        <v>2048</v>
      </c>
      <c r="E537">
        <v>1</v>
      </c>
      <c r="AH537">
        <v>495922.45636667201</v>
      </c>
      <c r="AI537">
        <v>494802.92073845101</v>
      </c>
    </row>
    <row r="538" spans="1:35" customFormat="1" x14ac:dyDescent="0.15">
      <c r="A538" t="s">
        <v>56</v>
      </c>
      <c r="B538" t="s">
        <v>47</v>
      </c>
      <c r="C538" t="s">
        <v>66</v>
      </c>
      <c r="D538">
        <v>2049</v>
      </c>
      <c r="E538">
        <v>1</v>
      </c>
      <c r="AI538">
        <v>494802.92073845101</v>
      </c>
    </row>
    <row r="539" spans="1:35" customFormat="1" x14ac:dyDescent="0.15">
      <c r="A539" t="s">
        <v>56</v>
      </c>
      <c r="B539" t="s">
        <v>47</v>
      </c>
      <c r="C539" t="s">
        <v>65</v>
      </c>
      <c r="D539">
        <v>2011</v>
      </c>
      <c r="E539">
        <v>1</v>
      </c>
      <c r="F539">
        <v>70140.576109794798</v>
      </c>
      <c r="G539">
        <v>70140.5761097949</v>
      </c>
      <c r="H539">
        <v>70140.5761097949</v>
      </c>
      <c r="I539">
        <v>70140.5761097949</v>
      </c>
      <c r="J539">
        <v>70140.5761097949</v>
      </c>
      <c r="K539">
        <v>70140.5761097949</v>
      </c>
      <c r="L539">
        <v>70140.5761097949</v>
      </c>
      <c r="M539">
        <v>70089.486512545904</v>
      </c>
      <c r="N539">
        <v>69983.038041183507</v>
      </c>
      <c r="O539">
        <v>69761.101193838898</v>
      </c>
      <c r="P539">
        <v>69610.766098378095</v>
      </c>
      <c r="Q539">
        <v>69855.703229327293</v>
      </c>
      <c r="R539">
        <v>69798.465606218597</v>
      </c>
      <c r="S539">
        <v>69782.175134700694</v>
      </c>
      <c r="T539">
        <v>69797.251014746798</v>
      </c>
      <c r="U539">
        <v>69712.101645833405</v>
      </c>
      <c r="V539">
        <v>69582.8543525735</v>
      </c>
      <c r="W539">
        <v>69855.703229327293</v>
      </c>
      <c r="X539">
        <v>69791.079582697304</v>
      </c>
      <c r="Y539">
        <v>69855.703229327293</v>
      </c>
      <c r="Z539">
        <v>69855.703229327293</v>
      </c>
    </row>
    <row r="540" spans="1:35" customFormat="1" x14ac:dyDescent="0.15">
      <c r="A540" t="s">
        <v>56</v>
      </c>
      <c r="B540" t="s">
        <v>47</v>
      </c>
      <c r="C540" t="s">
        <v>65</v>
      </c>
      <c r="D540">
        <v>2012</v>
      </c>
      <c r="E540">
        <v>1</v>
      </c>
      <c r="F540">
        <v>114233.903171677</v>
      </c>
      <c r="G540">
        <v>114233.903171677</v>
      </c>
      <c r="H540">
        <v>114233.903171677</v>
      </c>
      <c r="I540">
        <v>114233.903171677</v>
      </c>
      <c r="J540">
        <v>114233.903171677</v>
      </c>
      <c r="K540">
        <v>114233.903171677</v>
      </c>
      <c r="L540">
        <v>114233.903171677</v>
      </c>
      <c r="M540">
        <v>113636.964761228</v>
      </c>
      <c r="N540">
        <v>113636.964761228</v>
      </c>
      <c r="O540">
        <v>113519.929754446</v>
      </c>
      <c r="P540">
        <v>113471.16287149899</v>
      </c>
      <c r="Q540">
        <v>113471.16287149899</v>
      </c>
      <c r="R540">
        <v>113467.542737335</v>
      </c>
      <c r="S540">
        <v>113467.080199394</v>
      </c>
      <c r="T540">
        <v>113519.929754446</v>
      </c>
      <c r="U540">
        <v>113471.625409439</v>
      </c>
      <c r="V540">
        <v>113471.16287149899</v>
      </c>
      <c r="W540">
        <v>113519.929754446</v>
      </c>
      <c r="X540">
        <v>113524.01242655099</v>
      </c>
      <c r="Y540">
        <v>113519.929754446</v>
      </c>
      <c r="Z540">
        <v>113524.01242655099</v>
      </c>
      <c r="AA540">
        <v>113508.537217501</v>
      </c>
    </row>
    <row r="541" spans="1:35" customFormat="1" x14ac:dyDescent="0.15">
      <c r="A541" t="s">
        <v>56</v>
      </c>
      <c r="B541" t="s">
        <v>47</v>
      </c>
      <c r="C541" t="s">
        <v>65</v>
      </c>
      <c r="D541">
        <v>2021</v>
      </c>
      <c r="E541">
        <v>1</v>
      </c>
      <c r="G541">
        <v>78456.985444484002</v>
      </c>
      <c r="H541">
        <v>78456.985444484002</v>
      </c>
      <c r="I541">
        <v>78456.985444484002</v>
      </c>
      <c r="J541">
        <v>78456.985444484002</v>
      </c>
      <c r="K541">
        <v>78456.985444484002</v>
      </c>
      <c r="L541">
        <v>78456.985444484104</v>
      </c>
      <c r="M541">
        <v>78421.873990838998</v>
      </c>
      <c r="N541">
        <v>78389.210806574803</v>
      </c>
      <c r="O541">
        <v>78198.460225368195</v>
      </c>
      <c r="P541">
        <v>78205.851716065896</v>
      </c>
      <c r="Q541">
        <v>78097.920587482702</v>
      </c>
      <c r="R541">
        <v>78122.449303187299</v>
      </c>
      <c r="S541">
        <v>78097.920587482702</v>
      </c>
      <c r="T541">
        <v>78243.022601127799</v>
      </c>
      <c r="U541">
        <v>78196.861835350603</v>
      </c>
      <c r="V541">
        <v>78267.622078871893</v>
      </c>
      <c r="W541">
        <v>78273.319428638104</v>
      </c>
      <c r="X541">
        <v>78243.022601127799</v>
      </c>
      <c r="Y541">
        <v>78273.319428638104</v>
      </c>
      <c r="Z541">
        <v>78273.319428638104</v>
      </c>
      <c r="AA541">
        <v>78273.319428638104</v>
      </c>
      <c r="AB541">
        <v>78176.839051537696</v>
      </c>
      <c r="AC541">
        <v>78176.839051537696</v>
      </c>
      <c r="AD541">
        <v>78009.226114874196</v>
      </c>
      <c r="AE541">
        <v>78094.281006299701</v>
      </c>
      <c r="AF541">
        <v>77791.556902105702</v>
      </c>
      <c r="AG541">
        <v>78161.263458250207</v>
      </c>
      <c r="AH541">
        <v>77459.900015097301</v>
      </c>
      <c r="AI541">
        <v>77204.708251250602</v>
      </c>
    </row>
    <row r="542" spans="1:35" customFormat="1" x14ac:dyDescent="0.15">
      <c r="A542" t="s">
        <v>56</v>
      </c>
      <c r="B542" t="s">
        <v>47</v>
      </c>
      <c r="C542" t="s">
        <v>65</v>
      </c>
      <c r="D542">
        <v>2026</v>
      </c>
      <c r="E542">
        <v>1</v>
      </c>
      <c r="L542">
        <v>130761.642407473</v>
      </c>
      <c r="M542">
        <v>130703.123318065</v>
      </c>
      <c r="N542">
        <v>130648.684677624</v>
      </c>
      <c r="O542">
        <v>130330.76704228</v>
      </c>
      <c r="P542">
        <v>130343.086193443</v>
      </c>
      <c r="Q542">
        <v>130163.20097913699</v>
      </c>
      <c r="R542">
        <v>130204.08217197801</v>
      </c>
      <c r="S542">
        <v>130163.20097913699</v>
      </c>
      <c r="T542">
        <v>130405.03766854601</v>
      </c>
      <c r="U542">
        <v>130328.103058917</v>
      </c>
      <c r="V542">
        <v>130446.03679811901</v>
      </c>
      <c r="W542">
        <v>130455.53238106301</v>
      </c>
      <c r="X542">
        <v>130405.03766854601</v>
      </c>
      <c r="Y542">
        <v>130455.53238106301</v>
      </c>
      <c r="Z542">
        <v>130455.53238106301</v>
      </c>
      <c r="AA542">
        <v>130455.53238106301</v>
      </c>
      <c r="AB542">
        <v>130294.731752562</v>
      </c>
      <c r="AC542">
        <v>130294.731752562</v>
      </c>
      <c r="AD542">
        <v>130015.376858123</v>
      </c>
      <c r="AE542">
        <v>130157.135010499</v>
      </c>
      <c r="AF542">
        <v>129652.59483684201</v>
      </c>
      <c r="AG542">
        <v>130268.772430417</v>
      </c>
      <c r="AH542">
        <v>129099.833358495</v>
      </c>
      <c r="AI542">
        <v>128674.51375208401</v>
      </c>
    </row>
    <row r="543" spans="1:35" customFormat="1" x14ac:dyDescent="0.15">
      <c r="A543" t="s">
        <v>56</v>
      </c>
      <c r="B543" t="s">
        <v>47</v>
      </c>
      <c r="C543" t="s">
        <v>65</v>
      </c>
      <c r="D543">
        <v>2027</v>
      </c>
      <c r="E543">
        <v>1</v>
      </c>
      <c r="M543">
        <v>130703.123318065</v>
      </c>
      <c r="N543">
        <v>130648.684677624</v>
      </c>
      <c r="O543">
        <v>130330.76704228</v>
      </c>
      <c r="P543">
        <v>130343.086193443</v>
      </c>
      <c r="Q543">
        <v>130163.20097913699</v>
      </c>
      <c r="R543">
        <v>130204.08217197801</v>
      </c>
      <c r="S543">
        <v>130163.20097913699</v>
      </c>
      <c r="T543">
        <v>130405.03766854601</v>
      </c>
      <c r="U543">
        <v>130328.103058917</v>
      </c>
      <c r="V543">
        <v>130446.03679811901</v>
      </c>
      <c r="W543">
        <v>130455.53238106301</v>
      </c>
      <c r="X543">
        <v>130405.03766854601</v>
      </c>
      <c r="Y543">
        <v>130455.53238106301</v>
      </c>
      <c r="Z543">
        <v>130455.53238106301</v>
      </c>
      <c r="AA543">
        <v>130455.53238106301</v>
      </c>
      <c r="AB543">
        <v>130294.731752562</v>
      </c>
      <c r="AC543">
        <v>130294.731752562</v>
      </c>
      <c r="AD543">
        <v>130015.376858123</v>
      </c>
      <c r="AE543">
        <v>130157.135010499</v>
      </c>
      <c r="AF543">
        <v>129652.59483684201</v>
      </c>
      <c r="AG543">
        <v>130268.772430417</v>
      </c>
      <c r="AH543">
        <v>129099.833358495</v>
      </c>
      <c r="AI543">
        <v>128674.51375208401</v>
      </c>
    </row>
    <row r="544" spans="1:35" customFormat="1" x14ac:dyDescent="0.15">
      <c r="A544" t="s">
        <v>56</v>
      </c>
      <c r="B544" t="s">
        <v>47</v>
      </c>
      <c r="C544" t="s">
        <v>65</v>
      </c>
      <c r="D544">
        <v>2028</v>
      </c>
      <c r="E544">
        <v>1</v>
      </c>
      <c r="N544">
        <v>130648.684677624</v>
      </c>
      <c r="O544">
        <v>130330.76704228</v>
      </c>
      <c r="P544">
        <v>130343.086193443</v>
      </c>
      <c r="Q544">
        <v>130163.20097913699</v>
      </c>
      <c r="R544">
        <v>130204.08217197801</v>
      </c>
      <c r="S544">
        <v>130163.20097913699</v>
      </c>
      <c r="T544">
        <v>130405.03766854601</v>
      </c>
      <c r="U544">
        <v>130328.103058917</v>
      </c>
      <c r="V544">
        <v>130446.03679811901</v>
      </c>
      <c r="W544">
        <v>130455.53238106301</v>
      </c>
      <c r="X544">
        <v>130405.03766854601</v>
      </c>
      <c r="Y544">
        <v>130455.53238106301</v>
      </c>
      <c r="Z544">
        <v>130455.53238106301</v>
      </c>
      <c r="AA544">
        <v>130455.53238106301</v>
      </c>
      <c r="AB544">
        <v>130294.731752562</v>
      </c>
      <c r="AC544">
        <v>130294.731752562</v>
      </c>
      <c r="AD544">
        <v>130015.376858123</v>
      </c>
      <c r="AE544">
        <v>130157.135010499</v>
      </c>
      <c r="AF544">
        <v>129652.59483684201</v>
      </c>
      <c r="AG544">
        <v>130268.772430417</v>
      </c>
      <c r="AH544">
        <v>129099.833358495</v>
      </c>
      <c r="AI544">
        <v>128674.51375208401</v>
      </c>
    </row>
    <row r="545" spans="1:35" customFormat="1" x14ac:dyDescent="0.15">
      <c r="A545" t="s">
        <v>56</v>
      </c>
      <c r="B545" t="s">
        <v>47</v>
      </c>
      <c r="C545" t="s">
        <v>65</v>
      </c>
      <c r="D545">
        <v>2029</v>
      </c>
      <c r="E545">
        <v>1</v>
      </c>
      <c r="O545">
        <v>130330.76704228</v>
      </c>
      <c r="P545">
        <v>130343.086193443</v>
      </c>
      <c r="Q545">
        <v>130163.20097913699</v>
      </c>
      <c r="R545">
        <v>130204.08217197801</v>
      </c>
      <c r="S545">
        <v>130163.20097913699</v>
      </c>
      <c r="T545">
        <v>130405.03766854601</v>
      </c>
      <c r="U545">
        <v>130328.103058917</v>
      </c>
      <c r="V545">
        <v>130446.03679811901</v>
      </c>
      <c r="W545">
        <v>130455.53238106301</v>
      </c>
      <c r="X545">
        <v>130405.03766854601</v>
      </c>
      <c r="Y545">
        <v>130455.53238106301</v>
      </c>
      <c r="Z545">
        <v>130455.53238106301</v>
      </c>
      <c r="AA545">
        <v>130455.53238106301</v>
      </c>
      <c r="AB545">
        <v>130294.731752562</v>
      </c>
      <c r="AC545">
        <v>130294.731752562</v>
      </c>
      <c r="AD545">
        <v>130015.376858123</v>
      </c>
      <c r="AE545">
        <v>130157.135010499</v>
      </c>
      <c r="AF545">
        <v>129652.59483684201</v>
      </c>
      <c r="AG545">
        <v>130268.772430417</v>
      </c>
      <c r="AH545">
        <v>129099.833358495</v>
      </c>
      <c r="AI545">
        <v>128674.51375208401</v>
      </c>
    </row>
    <row r="546" spans="1:35" customFormat="1" x14ac:dyDescent="0.15">
      <c r="A546" t="s">
        <v>56</v>
      </c>
      <c r="B546" t="s">
        <v>47</v>
      </c>
      <c r="C546" t="s">
        <v>65</v>
      </c>
      <c r="D546">
        <v>2030</v>
      </c>
      <c r="E546">
        <v>1</v>
      </c>
      <c r="P546">
        <v>130343.086193443</v>
      </c>
      <c r="Q546">
        <v>130163.20097913699</v>
      </c>
      <c r="R546">
        <v>130204.08217197801</v>
      </c>
      <c r="S546">
        <v>130163.20097913699</v>
      </c>
      <c r="T546">
        <v>130405.03766854601</v>
      </c>
      <c r="U546">
        <v>130328.103058917</v>
      </c>
      <c r="V546">
        <v>130446.03679811901</v>
      </c>
      <c r="W546">
        <v>130455.53238106301</v>
      </c>
      <c r="X546">
        <v>130405.03766854601</v>
      </c>
      <c r="Y546">
        <v>130455.53238106301</v>
      </c>
      <c r="Z546">
        <v>130455.53238106301</v>
      </c>
      <c r="AA546">
        <v>130455.53238106301</v>
      </c>
      <c r="AB546">
        <v>130294.731752562</v>
      </c>
      <c r="AC546">
        <v>130294.731752562</v>
      </c>
      <c r="AD546">
        <v>130015.376858123</v>
      </c>
      <c r="AE546">
        <v>130157.135010499</v>
      </c>
      <c r="AF546">
        <v>129652.59483684201</v>
      </c>
      <c r="AG546">
        <v>130268.772430417</v>
      </c>
      <c r="AH546">
        <v>129099.833358495</v>
      </c>
      <c r="AI546">
        <v>128674.51375208401</v>
      </c>
    </row>
    <row r="547" spans="1:35" customFormat="1" x14ac:dyDescent="0.15">
      <c r="A547" t="s">
        <v>56</v>
      </c>
      <c r="B547" t="s">
        <v>47</v>
      </c>
      <c r="C547" t="s">
        <v>65</v>
      </c>
      <c r="D547">
        <v>2041</v>
      </c>
      <c r="E547">
        <v>1</v>
      </c>
      <c r="AA547">
        <v>45611.026735716201</v>
      </c>
      <c r="AB547">
        <v>45533.016643897798</v>
      </c>
      <c r="AC547">
        <v>45201.0437882884</v>
      </c>
      <c r="AD547">
        <v>44950.823877284303</v>
      </c>
      <c r="AE547">
        <v>44986.374535881303</v>
      </c>
      <c r="AF547">
        <v>44381.914760402004</v>
      </c>
      <c r="AG547">
        <v>44530.678309262301</v>
      </c>
      <c r="AH547">
        <v>43065.737952171003</v>
      </c>
      <c r="AI547">
        <v>42768.578462526501</v>
      </c>
    </row>
    <row r="548" spans="1:35" customFormat="1" x14ac:dyDescent="0.15">
      <c r="A548" t="s">
        <v>56</v>
      </c>
      <c r="B548" t="s">
        <v>47</v>
      </c>
      <c r="C548" t="s">
        <v>65</v>
      </c>
      <c r="D548">
        <v>2042</v>
      </c>
      <c r="E548">
        <v>1</v>
      </c>
      <c r="AB548">
        <v>184978.124617895</v>
      </c>
      <c r="AC548">
        <v>184734.930482286</v>
      </c>
      <c r="AD548">
        <v>184334.15320805999</v>
      </c>
      <c r="AE548">
        <v>184358.98012439499</v>
      </c>
      <c r="AF548">
        <v>184012.73036055401</v>
      </c>
      <c r="AG548">
        <v>183973.20025686099</v>
      </c>
      <c r="AH548">
        <v>180311.010241921</v>
      </c>
      <c r="AI548">
        <v>178724.92651856301</v>
      </c>
    </row>
    <row r="549" spans="1:35" customFormat="1" x14ac:dyDescent="0.15">
      <c r="A549" t="s">
        <v>56</v>
      </c>
      <c r="B549" t="s">
        <v>46</v>
      </c>
      <c r="C549" t="s">
        <v>72</v>
      </c>
      <c r="D549">
        <v>2021</v>
      </c>
      <c r="E549">
        <v>0</v>
      </c>
      <c r="G549">
        <v>2145.2703274257301</v>
      </c>
      <c r="H549">
        <v>2100.3538368004902</v>
      </c>
      <c r="I549">
        <v>1235.07385553733</v>
      </c>
      <c r="J549">
        <v>1217.5965986998699</v>
      </c>
      <c r="K549">
        <v>1525.9849933841499</v>
      </c>
      <c r="L549">
        <v>1675.39588094643</v>
      </c>
      <c r="M549">
        <v>2195.5859156627298</v>
      </c>
      <c r="N549">
        <v>2515.8600715453699</v>
      </c>
      <c r="O549">
        <v>2824.4350629506298</v>
      </c>
      <c r="P549">
        <v>3040.1096374877998</v>
      </c>
      <c r="Q549">
        <v>3192.2586599706801</v>
      </c>
      <c r="R549">
        <v>3304.5096379858501</v>
      </c>
      <c r="S549">
        <v>3377.4058249919699</v>
      </c>
      <c r="T549">
        <v>3529.8419964518698</v>
      </c>
      <c r="U549">
        <v>3653.2734053489498</v>
      </c>
    </row>
    <row r="550" spans="1:35" customFormat="1" x14ac:dyDescent="0.15">
      <c r="A550" t="s">
        <v>56</v>
      </c>
      <c r="B550" t="s">
        <v>46</v>
      </c>
      <c r="C550" t="s">
        <v>72</v>
      </c>
      <c r="D550">
        <v>2022</v>
      </c>
      <c r="E550">
        <v>0</v>
      </c>
      <c r="H550">
        <v>21339.594981892998</v>
      </c>
      <c r="I550">
        <v>12548.3503722592</v>
      </c>
      <c r="J550">
        <v>12370.7814427907</v>
      </c>
      <c r="K550">
        <v>15504.0075327829</v>
      </c>
      <c r="L550">
        <v>17022.022150415702</v>
      </c>
      <c r="M550">
        <v>22307.152903133301</v>
      </c>
      <c r="N550">
        <v>25561.138326901</v>
      </c>
      <c r="O550">
        <v>28696.260239578402</v>
      </c>
      <c r="P550">
        <v>30887.513916876</v>
      </c>
      <c r="Q550">
        <v>32433.347985302102</v>
      </c>
      <c r="R550">
        <v>33573.817921936199</v>
      </c>
      <c r="S550">
        <v>34314.443181918403</v>
      </c>
      <c r="T550">
        <v>35863.194683950998</v>
      </c>
      <c r="U550">
        <v>37117.257798345403</v>
      </c>
      <c r="V550">
        <v>36980.265808111501</v>
      </c>
    </row>
    <row r="551" spans="1:35" customFormat="1" x14ac:dyDescent="0.15">
      <c r="A551" t="s">
        <v>56</v>
      </c>
      <c r="B551" t="s">
        <v>46</v>
      </c>
      <c r="C551" t="s">
        <v>72</v>
      </c>
      <c r="D551">
        <v>2023</v>
      </c>
      <c r="E551">
        <v>0</v>
      </c>
      <c r="I551">
        <v>28357.2957231371</v>
      </c>
      <c r="J551">
        <v>27956.0179061491</v>
      </c>
      <c r="K551">
        <v>35036.615448100099</v>
      </c>
      <c r="L551">
        <v>38467.089426530001</v>
      </c>
      <c r="M551">
        <v>50410.652623616399</v>
      </c>
      <c r="N551">
        <v>57764.1472426818</v>
      </c>
      <c r="O551">
        <v>64849.0290453466</v>
      </c>
      <c r="P551">
        <v>69800.917276719905</v>
      </c>
      <c r="Q551">
        <v>73294.258832926804</v>
      </c>
      <c r="R551">
        <v>75871.541288155102</v>
      </c>
      <c r="S551">
        <v>77545.237741815596</v>
      </c>
      <c r="T551">
        <v>81045.172238535</v>
      </c>
      <c r="U551">
        <v>83879.157386812003</v>
      </c>
      <c r="V551">
        <v>83569.577062425204</v>
      </c>
      <c r="W551">
        <v>83672.186351145603</v>
      </c>
    </row>
    <row r="552" spans="1:35" customFormat="1" x14ac:dyDescent="0.15">
      <c r="A552" t="s">
        <v>56</v>
      </c>
      <c r="B552" t="s">
        <v>46</v>
      </c>
      <c r="C552" t="s">
        <v>72</v>
      </c>
      <c r="D552">
        <v>2024</v>
      </c>
      <c r="E552">
        <v>0</v>
      </c>
      <c r="J552">
        <v>16754.1291981102</v>
      </c>
      <c r="K552">
        <v>20997.553508965899</v>
      </c>
      <c r="L552">
        <v>23053.4473218229</v>
      </c>
      <c r="M552">
        <v>30211.262199519198</v>
      </c>
      <c r="N552">
        <v>34618.234584464299</v>
      </c>
      <c r="O552">
        <v>38864.2264662007</v>
      </c>
      <c r="P552">
        <v>41831.908611832099</v>
      </c>
      <c r="Q552">
        <v>43925.479161196599</v>
      </c>
      <c r="R552">
        <v>45470.052618685302</v>
      </c>
      <c r="S552">
        <v>46473.1041518895</v>
      </c>
      <c r="T552">
        <v>48570.625871177697</v>
      </c>
      <c r="U552">
        <v>50269.042057601597</v>
      </c>
      <c r="V552">
        <v>50083.509598387202</v>
      </c>
      <c r="W552">
        <v>50145.003666888602</v>
      </c>
      <c r="X552">
        <v>50240.176697870796</v>
      </c>
    </row>
    <row r="553" spans="1:35" customFormat="1" x14ac:dyDescent="0.15">
      <c r="A553" t="s">
        <v>56</v>
      </c>
      <c r="B553" t="s">
        <v>46</v>
      </c>
      <c r="C553" t="s">
        <v>72</v>
      </c>
      <c r="D553">
        <v>2036</v>
      </c>
      <c r="E553">
        <v>0</v>
      </c>
      <c r="V553">
        <v>5530.4086270146699</v>
      </c>
      <c r="W553">
        <v>5537.19903227336</v>
      </c>
      <c r="X553">
        <v>5547.70839465278</v>
      </c>
      <c r="Y553">
        <v>5480.40272188377</v>
      </c>
      <c r="Z553">
        <v>5521.8958829256499</v>
      </c>
      <c r="AA553">
        <v>5653.1663027178101</v>
      </c>
      <c r="AB553">
        <v>5661.5720984314903</v>
      </c>
      <c r="AC553">
        <v>5584.31566791155</v>
      </c>
      <c r="AD553">
        <v>4907.7658560106802</v>
      </c>
      <c r="AE553">
        <v>5054.5498679346301</v>
      </c>
      <c r="AF553">
        <v>4551.8992284330097</v>
      </c>
      <c r="AG553">
        <v>3924.4132194170902</v>
      </c>
      <c r="AH553">
        <v>3342.9628688912298</v>
      </c>
      <c r="AI553">
        <v>2890.4543243990202</v>
      </c>
    </row>
    <row r="554" spans="1:35" customFormat="1" x14ac:dyDescent="0.15">
      <c r="A554" t="s">
        <v>56</v>
      </c>
      <c r="B554" t="s">
        <v>46</v>
      </c>
      <c r="C554" t="s">
        <v>72</v>
      </c>
      <c r="D554">
        <v>2037</v>
      </c>
      <c r="E554">
        <v>0</v>
      </c>
      <c r="W554">
        <v>38918.6113570335</v>
      </c>
      <c r="X554">
        <v>38992.477184805102</v>
      </c>
      <c r="Y554">
        <v>38519.414304935097</v>
      </c>
      <c r="Z554">
        <v>38811.052044368203</v>
      </c>
      <c r="AA554">
        <v>39733.695861357497</v>
      </c>
      <c r="AB554">
        <v>39792.776615836498</v>
      </c>
      <c r="AC554">
        <v>39249.774101982002</v>
      </c>
      <c r="AD554">
        <v>34494.593903549903</v>
      </c>
      <c r="AE554">
        <v>35526.276145816802</v>
      </c>
      <c r="AF554">
        <v>31993.359092788902</v>
      </c>
      <c r="AG554">
        <v>27583.027447758599</v>
      </c>
      <c r="AH554">
        <v>23496.260820149</v>
      </c>
      <c r="AI554">
        <v>20315.771176163998</v>
      </c>
    </row>
    <row r="555" spans="1:35" customFormat="1" x14ac:dyDescent="0.15">
      <c r="A555" t="s">
        <v>56</v>
      </c>
      <c r="B555" t="s">
        <v>46</v>
      </c>
      <c r="C555" t="s">
        <v>72</v>
      </c>
      <c r="D555">
        <v>2038</v>
      </c>
      <c r="E555">
        <v>0</v>
      </c>
      <c r="X555">
        <v>85727.525275847802</v>
      </c>
      <c r="Y555">
        <v>84687.465425356102</v>
      </c>
      <c r="Z555">
        <v>85328.650173895003</v>
      </c>
      <c r="AA555">
        <v>87357.143279543903</v>
      </c>
      <c r="AB555">
        <v>87487.036203476804</v>
      </c>
      <c r="AC555">
        <v>86293.209468368601</v>
      </c>
      <c r="AD555">
        <v>75838.633096617705</v>
      </c>
      <c r="AE555">
        <v>78106.854350717695</v>
      </c>
      <c r="AF555">
        <v>70339.5038814086</v>
      </c>
      <c r="AG555">
        <v>60643.099731904003</v>
      </c>
      <c r="AH555">
        <v>51658.074551164304</v>
      </c>
      <c r="AI555">
        <v>44665.558916621703</v>
      </c>
    </row>
    <row r="556" spans="1:35" customFormat="1" x14ac:dyDescent="0.15">
      <c r="A556" t="s">
        <v>56</v>
      </c>
      <c r="B556" t="s">
        <v>46</v>
      </c>
      <c r="C556" t="s">
        <v>72</v>
      </c>
      <c r="D556">
        <v>2039</v>
      </c>
      <c r="E556">
        <v>0</v>
      </c>
      <c r="Y556">
        <v>51504.178682553502</v>
      </c>
      <c r="Z556">
        <v>51894.126518297599</v>
      </c>
      <c r="AA556">
        <v>53127.7904477224</v>
      </c>
      <c r="AB556">
        <v>53206.787124860399</v>
      </c>
      <c r="AC556">
        <v>52480.740298778197</v>
      </c>
      <c r="AD556">
        <v>46122.604926600201</v>
      </c>
      <c r="AE556">
        <v>47502.063765945197</v>
      </c>
      <c r="AF556">
        <v>42778.2123145882</v>
      </c>
      <c r="AG556">
        <v>36881.172777674503</v>
      </c>
      <c r="AH556">
        <v>31416.7709319971</v>
      </c>
      <c r="AI556">
        <v>27164.148978167701</v>
      </c>
    </row>
    <row r="557" spans="1:35" customFormat="1" x14ac:dyDescent="0.15">
      <c r="A557" t="s">
        <v>56</v>
      </c>
      <c r="B557" t="s">
        <v>46</v>
      </c>
      <c r="C557" t="s">
        <v>72</v>
      </c>
      <c r="D557">
        <v>2040</v>
      </c>
      <c r="E557">
        <v>0</v>
      </c>
      <c r="Z557">
        <v>1887.70852905637</v>
      </c>
      <c r="AA557">
        <v>1932.5844731719901</v>
      </c>
      <c r="AB557">
        <v>1935.4580681471</v>
      </c>
      <c r="AC557">
        <v>1909.0472799125901</v>
      </c>
      <c r="AD557">
        <v>1677.76279405226</v>
      </c>
      <c r="AE557">
        <v>1727.9421956767401</v>
      </c>
      <c r="AF557">
        <v>1556.1066668220899</v>
      </c>
      <c r="AG557">
        <v>1341.5950722182299</v>
      </c>
      <c r="AH557">
        <v>1142.8211711556601</v>
      </c>
      <c r="AI557">
        <v>988.12715717576896</v>
      </c>
    </row>
    <row r="558" spans="1:35" customFormat="1" x14ac:dyDescent="0.15">
      <c r="A558" t="s">
        <v>56</v>
      </c>
      <c r="B558" t="s">
        <v>46</v>
      </c>
      <c r="C558" t="s">
        <v>72</v>
      </c>
      <c r="D558">
        <v>2041</v>
      </c>
      <c r="E558">
        <v>0</v>
      </c>
      <c r="G558" s="36"/>
      <c r="AA558">
        <v>15191.6731331717</v>
      </c>
      <c r="AB558">
        <v>15214.2619080402</v>
      </c>
      <c r="AC558">
        <v>15006.651804772901</v>
      </c>
      <c r="AD558">
        <v>13188.569149789701</v>
      </c>
      <c r="AE558">
        <v>13583.019730387699</v>
      </c>
      <c r="AF558">
        <v>12232.253839807599</v>
      </c>
      <c r="AG558">
        <v>10546.019642164099</v>
      </c>
      <c r="AH558">
        <v>8983.4964126405102</v>
      </c>
      <c r="AI558">
        <v>7767.4766584386798</v>
      </c>
    </row>
    <row r="559" spans="1:35" customFormat="1" x14ac:dyDescent="0.15">
      <c r="A559" t="s">
        <v>56</v>
      </c>
      <c r="B559" t="s">
        <v>46</v>
      </c>
      <c r="C559" t="s">
        <v>72</v>
      </c>
      <c r="D559">
        <v>2042</v>
      </c>
      <c r="E559">
        <v>0</v>
      </c>
      <c r="AB559">
        <v>15214.2619080402</v>
      </c>
      <c r="AC559">
        <v>15006.651804772901</v>
      </c>
      <c r="AD559">
        <v>13188.569149789701</v>
      </c>
      <c r="AE559">
        <v>13583.019730387699</v>
      </c>
      <c r="AF559">
        <v>12232.253839807499</v>
      </c>
      <c r="AG559">
        <v>10546.019642164099</v>
      </c>
      <c r="AH559">
        <v>8983.4964126404902</v>
      </c>
      <c r="AI559">
        <v>7767.4766584386698</v>
      </c>
    </row>
    <row r="560" spans="1:35" customFormat="1" x14ac:dyDescent="0.15">
      <c r="A560" t="s">
        <v>56</v>
      </c>
      <c r="B560" t="s">
        <v>46</v>
      </c>
      <c r="C560" t="s">
        <v>72</v>
      </c>
      <c r="D560">
        <v>2043</v>
      </c>
      <c r="E560">
        <v>0</v>
      </c>
      <c r="AC560">
        <v>15006.651804772901</v>
      </c>
      <c r="AD560">
        <v>13188.569149789701</v>
      </c>
      <c r="AE560">
        <v>13583.019730387699</v>
      </c>
      <c r="AF560">
        <v>12232.253839807599</v>
      </c>
      <c r="AG560">
        <v>10546.019642164099</v>
      </c>
      <c r="AH560">
        <v>8983.4964126405102</v>
      </c>
      <c r="AI560">
        <v>7767.4766584386798</v>
      </c>
    </row>
    <row r="561" spans="1:35" customFormat="1" x14ac:dyDescent="0.15">
      <c r="A561" t="s">
        <v>56</v>
      </c>
      <c r="B561" t="s">
        <v>46</v>
      </c>
      <c r="C561" t="s">
        <v>72</v>
      </c>
      <c r="D561">
        <v>2044</v>
      </c>
      <c r="E561">
        <v>0</v>
      </c>
      <c r="AD561">
        <v>13188.569149789701</v>
      </c>
      <c r="AE561">
        <v>13583.019730387699</v>
      </c>
      <c r="AF561">
        <v>12232.253839807599</v>
      </c>
      <c r="AG561">
        <v>10546.019642164099</v>
      </c>
      <c r="AH561">
        <v>8983.4964126405102</v>
      </c>
      <c r="AI561">
        <v>7767.4766584386798</v>
      </c>
    </row>
    <row r="562" spans="1:35" customFormat="1" x14ac:dyDescent="0.15">
      <c r="A562" t="s">
        <v>56</v>
      </c>
      <c r="B562" t="s">
        <v>46</v>
      </c>
      <c r="C562" t="s">
        <v>72</v>
      </c>
      <c r="D562">
        <v>2045</v>
      </c>
      <c r="E562">
        <v>0</v>
      </c>
      <c r="AE562">
        <v>13583.019730387699</v>
      </c>
      <c r="AF562">
        <v>12232.253839807499</v>
      </c>
      <c r="AG562">
        <v>10546.019642164099</v>
      </c>
      <c r="AH562">
        <v>8983.4964126404902</v>
      </c>
      <c r="AI562">
        <v>7767.4766584386698</v>
      </c>
    </row>
    <row r="563" spans="1:35" customFormat="1" x14ac:dyDescent="0.15">
      <c r="A563" t="s">
        <v>56</v>
      </c>
      <c r="B563" t="s">
        <v>46</v>
      </c>
      <c r="C563" t="s">
        <v>72</v>
      </c>
      <c r="D563">
        <v>2046</v>
      </c>
      <c r="E563">
        <v>0</v>
      </c>
      <c r="AF563">
        <v>1634.34589448834</v>
      </c>
      <c r="AG563">
        <v>1409.0489071828699</v>
      </c>
      <c r="AH563">
        <v>1200.2808862884699</v>
      </c>
      <c r="AI563">
        <v>1037.80903777034</v>
      </c>
    </row>
    <row r="564" spans="1:35" customFormat="1" x14ac:dyDescent="0.15">
      <c r="A564" t="s">
        <v>56</v>
      </c>
      <c r="B564" t="s">
        <v>57</v>
      </c>
      <c r="C564" t="s">
        <v>74</v>
      </c>
      <c r="E564">
        <v>0</v>
      </c>
      <c r="G564" s="36">
        <v>-1.5672191553076401E-8</v>
      </c>
      <c r="P564">
        <v>2266.5539240969301</v>
      </c>
      <c r="Q564">
        <v>-734.49106334725695</v>
      </c>
      <c r="R564">
        <v>-4444.7572723994199</v>
      </c>
      <c r="S564">
        <v>-5699.5422972543502</v>
      </c>
      <c r="T564">
        <v>-7071.3805575172</v>
      </c>
      <c r="U564">
        <v>-8064.1331804931797</v>
      </c>
      <c r="V564">
        <v>-8083.1467412553602</v>
      </c>
      <c r="W564">
        <v>-5652.2290862106001</v>
      </c>
      <c r="X564">
        <v>-3912.9130764213301</v>
      </c>
      <c r="Y564">
        <v>-2103.67726403499</v>
      </c>
      <c r="Z564">
        <v>275.01917017784501</v>
      </c>
      <c r="AA564">
        <v>-3031.0014530643998</v>
      </c>
      <c r="AB564">
        <v>-9132.3250069321493</v>
      </c>
      <c r="AC564">
        <v>-20705.8938364241</v>
      </c>
      <c r="AD564">
        <v>-32237.353382101301</v>
      </c>
      <c r="AE564">
        <v>-23718.366270390601</v>
      </c>
      <c r="AF564">
        <v>-26010.982398288601</v>
      </c>
      <c r="AG564">
        <v>-29981.388333745799</v>
      </c>
      <c r="AH564">
        <v>-34868.835981979799</v>
      </c>
      <c r="AI564">
        <v>-36418.681021171898</v>
      </c>
    </row>
    <row r="565" spans="1:35" customFormat="1" x14ac:dyDescent="0.15">
      <c r="A565" t="s">
        <v>56</v>
      </c>
      <c r="B565" t="s">
        <v>45</v>
      </c>
      <c r="C565" t="s">
        <v>73</v>
      </c>
      <c r="D565">
        <v>1993</v>
      </c>
      <c r="E565">
        <v>0</v>
      </c>
      <c r="F565">
        <v>1386818.3529594601</v>
      </c>
      <c r="G565">
        <v>1355514.31038323</v>
      </c>
      <c r="H565">
        <v>1322984.8863969201</v>
      </c>
    </row>
    <row r="566" spans="1:35" customFormat="1" x14ac:dyDescent="0.15">
      <c r="A566" t="s">
        <v>56</v>
      </c>
      <c r="B566" t="s">
        <v>45</v>
      </c>
      <c r="C566" t="s">
        <v>71</v>
      </c>
      <c r="D566">
        <v>2012</v>
      </c>
      <c r="E566">
        <v>1</v>
      </c>
      <c r="F566">
        <v>16654.8075967609</v>
      </c>
      <c r="G566">
        <v>16654.8075967611</v>
      </c>
      <c r="H566">
        <v>16654.807596761199</v>
      </c>
      <c r="I566">
        <v>16654.807596761199</v>
      </c>
      <c r="J566">
        <v>16654.807596761199</v>
      </c>
      <c r="K566">
        <v>16654.807596761199</v>
      </c>
      <c r="L566">
        <v>16654.807596761199</v>
      </c>
      <c r="M566">
        <v>16316.9170586855</v>
      </c>
      <c r="N566">
        <v>16014.249915935899</v>
      </c>
      <c r="O566">
        <v>15313.580287123201</v>
      </c>
      <c r="P566">
        <v>15522.9907617958</v>
      </c>
      <c r="Q566">
        <v>15745.168793102301</v>
      </c>
      <c r="R566">
        <v>15088.0095439135</v>
      </c>
      <c r="S566">
        <v>15733.513936431</v>
      </c>
      <c r="T566">
        <v>15726.5801694984</v>
      </c>
      <c r="U566">
        <v>15688.7632474902</v>
      </c>
      <c r="V566">
        <v>15717.762040612601</v>
      </c>
      <c r="W566">
        <v>15230.859241185801</v>
      </c>
      <c r="X566">
        <v>15660.939662992299</v>
      </c>
      <c r="Y566">
        <v>15531.1783103658</v>
      </c>
      <c r="Z566">
        <v>15688.7632474902</v>
      </c>
      <c r="AA566">
        <v>14957.549239797199</v>
      </c>
    </row>
    <row r="567" spans="1:35" customFormat="1" x14ac:dyDescent="0.15">
      <c r="A567" t="s">
        <v>56</v>
      </c>
      <c r="B567" t="s">
        <v>45</v>
      </c>
      <c r="C567" t="s">
        <v>71</v>
      </c>
      <c r="D567">
        <v>2014</v>
      </c>
      <c r="E567">
        <v>1</v>
      </c>
      <c r="F567">
        <v>12305.0273752516</v>
      </c>
      <c r="G567">
        <v>12305.027375251701</v>
      </c>
      <c r="H567">
        <v>12305.027375251701</v>
      </c>
      <c r="I567">
        <v>12305.027375251701</v>
      </c>
      <c r="J567">
        <v>12305.027375251701</v>
      </c>
      <c r="K567">
        <v>12305.027375251701</v>
      </c>
      <c r="L567">
        <v>12305.027375251701</v>
      </c>
      <c r="M567">
        <v>12070.021841261299</v>
      </c>
      <c r="N567">
        <v>11885.038287700099</v>
      </c>
      <c r="O567">
        <v>11645.9371842409</v>
      </c>
      <c r="P567">
        <v>11623.345157576499</v>
      </c>
      <c r="Q567">
        <v>11762.894105306699</v>
      </c>
      <c r="R567">
        <v>11636.486745747099</v>
      </c>
      <c r="S567">
        <v>11751.1517289656</v>
      </c>
      <c r="T567">
        <v>11762.894105306699</v>
      </c>
      <c r="U567">
        <v>11762.894105306699</v>
      </c>
      <c r="V567">
        <v>11762.894105306699</v>
      </c>
      <c r="W567">
        <v>11618.8179445773</v>
      </c>
      <c r="X567">
        <v>11755.077185980699</v>
      </c>
      <c r="Y567">
        <v>11745.5762134946</v>
      </c>
      <c r="Z567">
        <v>11762.894105306699</v>
      </c>
      <c r="AA567">
        <v>11398.9726471301</v>
      </c>
      <c r="AB567">
        <v>11350.419188877901</v>
      </c>
      <c r="AC567">
        <v>10993.2561004568</v>
      </c>
    </row>
    <row r="568" spans="1:35" customFormat="1" x14ac:dyDescent="0.15">
      <c r="A568" t="s">
        <v>56</v>
      </c>
      <c r="B568" t="s">
        <v>45</v>
      </c>
      <c r="C568" t="s">
        <v>71</v>
      </c>
      <c r="D568">
        <v>2016</v>
      </c>
      <c r="E568">
        <v>1</v>
      </c>
      <c r="F568">
        <v>14570.3257788308</v>
      </c>
      <c r="G568">
        <v>14570.3257788308</v>
      </c>
      <c r="H568">
        <v>14570.3257788308</v>
      </c>
      <c r="I568">
        <v>14570.3257788308</v>
      </c>
      <c r="J568">
        <v>14570.3257788308</v>
      </c>
      <c r="K568">
        <v>14570.3257788308</v>
      </c>
      <c r="L568">
        <v>14570.3257788308</v>
      </c>
      <c r="M568">
        <v>14318.592054676799</v>
      </c>
      <c r="N568">
        <v>13151.666531642</v>
      </c>
      <c r="O568">
        <v>13701.9935918914</v>
      </c>
      <c r="P568">
        <v>13752.0750957909</v>
      </c>
      <c r="Q568">
        <v>13752.0750957909</v>
      </c>
      <c r="R568">
        <v>12621.809629433999</v>
      </c>
      <c r="S568">
        <v>11529.096069994701</v>
      </c>
      <c r="T568">
        <v>11511.483326360199</v>
      </c>
      <c r="U568">
        <v>12018.2852326219</v>
      </c>
      <c r="V568">
        <v>13627.150819009001</v>
      </c>
      <c r="W568">
        <v>13455.813332194</v>
      </c>
      <c r="X568">
        <v>13701.9935918914</v>
      </c>
      <c r="Y568">
        <v>13752.0750957909</v>
      </c>
      <c r="Z568">
        <v>13723.2811565337</v>
      </c>
      <c r="AA568">
        <v>11039.4331582087</v>
      </c>
      <c r="AB568">
        <v>12802.9570561399</v>
      </c>
      <c r="AC568">
        <v>12701.2306675447</v>
      </c>
      <c r="AD568">
        <v>9410.4974380896601</v>
      </c>
      <c r="AE568">
        <v>11865.686832941101</v>
      </c>
    </row>
    <row r="569" spans="1:35" customFormat="1" x14ac:dyDescent="0.15">
      <c r="A569" t="s">
        <v>56</v>
      </c>
      <c r="B569" t="s">
        <v>45</v>
      </c>
      <c r="C569" t="s">
        <v>71</v>
      </c>
      <c r="D569">
        <v>2017</v>
      </c>
      <c r="E569">
        <v>1</v>
      </c>
      <c r="F569">
        <v>75324.757595290706</v>
      </c>
      <c r="G569">
        <v>75324.757595290794</v>
      </c>
      <c r="H569">
        <v>75324.757595290794</v>
      </c>
      <c r="I569">
        <v>75324.757595290794</v>
      </c>
      <c r="J569">
        <v>75324.757595290706</v>
      </c>
      <c r="K569">
        <v>75324.757595290794</v>
      </c>
      <c r="L569">
        <v>75324.757595290794</v>
      </c>
      <c r="M569">
        <v>74766.714267948293</v>
      </c>
      <c r="N569">
        <v>72094.770998284905</v>
      </c>
      <c r="O569">
        <v>68815.054498019599</v>
      </c>
      <c r="P569">
        <v>70718.908541494398</v>
      </c>
      <c r="Q569">
        <v>68767.166741392793</v>
      </c>
      <c r="R569">
        <v>70287.254314814898</v>
      </c>
      <c r="S569">
        <v>70529.931799546597</v>
      </c>
      <c r="T569">
        <v>70469.274185279806</v>
      </c>
      <c r="U569">
        <v>70535.351421967498</v>
      </c>
      <c r="V569">
        <v>70447.595695596101</v>
      </c>
      <c r="W569">
        <v>70430.521802583797</v>
      </c>
      <c r="X569">
        <v>69125.095747301806</v>
      </c>
      <c r="Y569">
        <v>70119.990745838804</v>
      </c>
      <c r="Z569">
        <v>69149.0859028251</v>
      </c>
      <c r="AA569">
        <v>69140.914233888907</v>
      </c>
      <c r="AB569">
        <v>65618.584242138895</v>
      </c>
      <c r="AC569">
        <v>62512.163352361698</v>
      </c>
      <c r="AD569">
        <v>60816.709247678198</v>
      </c>
      <c r="AE569">
        <v>51125.205412817297</v>
      </c>
      <c r="AF569">
        <v>59210.964584106398</v>
      </c>
    </row>
    <row r="570" spans="1:35" customFormat="1" x14ac:dyDescent="0.15">
      <c r="A570" t="s">
        <v>56</v>
      </c>
      <c r="B570" t="s">
        <v>45</v>
      </c>
      <c r="C570" t="s">
        <v>71</v>
      </c>
      <c r="D570">
        <v>2020</v>
      </c>
      <c r="E570">
        <v>1</v>
      </c>
      <c r="F570">
        <v>314081.01420128299</v>
      </c>
      <c r="G570">
        <v>314081.01420128299</v>
      </c>
      <c r="H570">
        <v>314081.01420128299</v>
      </c>
      <c r="I570">
        <v>314081.01420128299</v>
      </c>
      <c r="J570">
        <v>314081.01420128299</v>
      </c>
      <c r="K570">
        <v>314081.01420128299</v>
      </c>
      <c r="L570">
        <v>314081.01420128299</v>
      </c>
      <c r="M570">
        <v>307666.06959854002</v>
      </c>
      <c r="N570">
        <v>293171.69001255702</v>
      </c>
      <c r="O570">
        <v>289258.64383983298</v>
      </c>
      <c r="P570">
        <v>294609.41349047999</v>
      </c>
      <c r="Q570">
        <v>296522.09861361102</v>
      </c>
      <c r="R570">
        <v>286560.08278598601</v>
      </c>
      <c r="S570">
        <v>276943.96782919799</v>
      </c>
      <c r="T570">
        <v>277083.88715096703</v>
      </c>
      <c r="U570">
        <v>282025.03255040798</v>
      </c>
      <c r="V570">
        <v>297002.93168150302</v>
      </c>
      <c r="W570">
        <v>294795.03918442898</v>
      </c>
      <c r="X570">
        <v>289376.43970536499</v>
      </c>
      <c r="Y570">
        <v>297778.223817277</v>
      </c>
      <c r="Z570">
        <v>292960.91792134498</v>
      </c>
      <c r="AA570">
        <v>268166.74195296102</v>
      </c>
      <c r="AB570">
        <v>268383.39498648897</v>
      </c>
      <c r="AC570">
        <v>268725.18248490599</v>
      </c>
      <c r="AD570">
        <v>223774.22808868001</v>
      </c>
      <c r="AE570">
        <v>255545.763230749</v>
      </c>
      <c r="AF570">
        <v>207397.949775949</v>
      </c>
      <c r="AG570">
        <v>245789.17107527499</v>
      </c>
      <c r="AH570">
        <v>223041.30110198</v>
      </c>
      <c r="AI570">
        <v>225430.01458456001</v>
      </c>
    </row>
    <row r="571" spans="1:35" customFormat="1" x14ac:dyDescent="0.15">
      <c r="A571" t="s">
        <v>56</v>
      </c>
      <c r="B571" t="s">
        <v>45</v>
      </c>
      <c r="C571" t="s">
        <v>71</v>
      </c>
      <c r="D571">
        <v>2021</v>
      </c>
      <c r="E571">
        <v>1</v>
      </c>
      <c r="G571">
        <v>51681.114976057201</v>
      </c>
      <c r="H571">
        <v>51681.114976057201</v>
      </c>
      <c r="I571">
        <v>51681.114976057201</v>
      </c>
      <c r="J571">
        <v>51681.114976057201</v>
      </c>
      <c r="K571">
        <v>51681.114976057201</v>
      </c>
      <c r="L571">
        <v>51681.114976057201</v>
      </c>
      <c r="M571">
        <v>50694.0917332975</v>
      </c>
      <c r="N571">
        <v>49917.160808340501</v>
      </c>
      <c r="O571">
        <v>48912.936173811897</v>
      </c>
      <c r="P571">
        <v>48818.049661821497</v>
      </c>
      <c r="Q571">
        <v>49404.155242288303</v>
      </c>
      <c r="R571">
        <v>48873.244332137998</v>
      </c>
      <c r="S571">
        <v>49354.837261655499</v>
      </c>
      <c r="T571">
        <v>49404.155242288303</v>
      </c>
      <c r="U571">
        <v>49404.155242288303</v>
      </c>
      <c r="V571">
        <v>49404.155242288303</v>
      </c>
      <c r="W571">
        <v>48799.035367224802</v>
      </c>
      <c r="X571">
        <v>49371.324181119096</v>
      </c>
      <c r="Y571">
        <v>49331.420096677401</v>
      </c>
      <c r="Z571">
        <v>49404.155242288303</v>
      </c>
      <c r="AA571">
        <v>47875.685117946501</v>
      </c>
      <c r="AB571">
        <v>47671.760593287203</v>
      </c>
      <c r="AC571">
        <v>46171.675621918701</v>
      </c>
      <c r="AD571">
        <v>35071.487866511103</v>
      </c>
      <c r="AE571">
        <v>43992.145892023203</v>
      </c>
      <c r="AF571">
        <v>40025.2345243858</v>
      </c>
      <c r="AG571">
        <v>38981.589245072399</v>
      </c>
      <c r="AH571">
        <v>36572.084677927298</v>
      </c>
      <c r="AI571">
        <v>27812.2829180673</v>
      </c>
    </row>
    <row r="572" spans="1:35" customFormat="1" x14ac:dyDescent="0.15">
      <c r="A572" t="s">
        <v>56</v>
      </c>
      <c r="B572" t="s">
        <v>45</v>
      </c>
      <c r="C572" t="s">
        <v>71</v>
      </c>
      <c r="D572">
        <v>2022</v>
      </c>
      <c r="E572">
        <v>1</v>
      </c>
      <c r="H572">
        <v>312547.69533139298</v>
      </c>
      <c r="I572">
        <v>312547.69533139298</v>
      </c>
      <c r="J572">
        <v>312547.69533139298</v>
      </c>
      <c r="K572">
        <v>312547.69533139298</v>
      </c>
      <c r="L572">
        <v>312547.69533139298</v>
      </c>
      <c r="M572">
        <v>306578.55476803699</v>
      </c>
      <c r="N572">
        <v>301879.97250758298</v>
      </c>
      <c r="O572">
        <v>295806.80447971902</v>
      </c>
      <c r="P572">
        <v>295232.96700244403</v>
      </c>
      <c r="Q572">
        <v>298777.51027479098</v>
      </c>
      <c r="R572">
        <v>295566.76334197703</v>
      </c>
      <c r="S572">
        <v>298479.25391572597</v>
      </c>
      <c r="T572">
        <v>298777.51027479098</v>
      </c>
      <c r="U572">
        <v>298777.51027479098</v>
      </c>
      <c r="V572">
        <v>298777.51027479098</v>
      </c>
      <c r="W572">
        <v>295117.97579226398</v>
      </c>
      <c r="X572">
        <v>298578.96052391001</v>
      </c>
      <c r="Y572">
        <v>298337.63582276303</v>
      </c>
      <c r="Z572">
        <v>298777.51027479098</v>
      </c>
      <c r="AA572">
        <v>289533.90523710498</v>
      </c>
      <c r="AB572">
        <v>288300.64739749802</v>
      </c>
      <c r="AC572">
        <v>279228.70495160302</v>
      </c>
      <c r="AD572">
        <v>212098.99804985299</v>
      </c>
      <c r="AE572">
        <v>266047.73944223602</v>
      </c>
      <c r="AF572">
        <v>242057.37069509501</v>
      </c>
      <c r="AG572">
        <v>235745.80162496099</v>
      </c>
      <c r="AH572">
        <v>221174.03590937</v>
      </c>
      <c r="AI572">
        <v>168198.09193307301</v>
      </c>
    </row>
    <row r="573" spans="1:35" customFormat="1" x14ac:dyDescent="0.15">
      <c r="A573" t="s">
        <v>56</v>
      </c>
      <c r="B573" t="s">
        <v>45</v>
      </c>
      <c r="C573" t="s">
        <v>71</v>
      </c>
      <c r="D573">
        <v>2023</v>
      </c>
      <c r="E573">
        <v>1</v>
      </c>
      <c r="I573">
        <v>288162.49685872498</v>
      </c>
      <c r="J573">
        <v>288162.49685872498</v>
      </c>
      <c r="K573">
        <v>288162.49685872498</v>
      </c>
      <c r="L573">
        <v>288162.49685872498</v>
      </c>
      <c r="M573">
        <v>282725.85700293398</v>
      </c>
      <c r="N573">
        <v>278234.25301460398</v>
      </c>
      <c r="O573">
        <v>265898.09299581201</v>
      </c>
      <c r="P573">
        <v>272949.30524158</v>
      </c>
      <c r="Q573">
        <v>275555.71577567799</v>
      </c>
      <c r="R573">
        <v>273126.010535735</v>
      </c>
      <c r="S573">
        <v>275312.95436948002</v>
      </c>
      <c r="T573">
        <v>275238.62750118802</v>
      </c>
      <c r="U573">
        <v>275606.150471267</v>
      </c>
      <c r="V573">
        <v>275575.66659998603</v>
      </c>
      <c r="W573">
        <v>273169.44050150202</v>
      </c>
      <c r="X573">
        <v>270480.56865022599</v>
      </c>
      <c r="Y573">
        <v>275552.38908661797</v>
      </c>
      <c r="Z573">
        <v>272091.97885755397</v>
      </c>
      <c r="AA573">
        <v>267479.44809601997</v>
      </c>
      <c r="AB573">
        <v>260815.94765021099</v>
      </c>
      <c r="AC573">
        <v>253986.98486412401</v>
      </c>
      <c r="AD573">
        <v>208844.83071645501</v>
      </c>
      <c r="AE573">
        <v>235596.70577964501</v>
      </c>
      <c r="AF573">
        <v>215594.96688555801</v>
      </c>
      <c r="AG573">
        <v>216264.903655334</v>
      </c>
      <c r="AH573">
        <v>198970.215703333</v>
      </c>
      <c r="AI573">
        <v>164227.78539311199</v>
      </c>
    </row>
    <row r="574" spans="1:35" customFormat="1" x14ac:dyDescent="0.15">
      <c r="A574" t="s">
        <v>56</v>
      </c>
      <c r="B574" t="s">
        <v>45</v>
      </c>
      <c r="C574" t="s">
        <v>71</v>
      </c>
      <c r="D574">
        <v>2024</v>
      </c>
      <c r="E574">
        <v>1</v>
      </c>
      <c r="J574">
        <v>423832.90642757202</v>
      </c>
      <c r="K574">
        <v>423832.90642757202</v>
      </c>
      <c r="L574">
        <v>423832.90642757202</v>
      </c>
      <c r="M574">
        <v>414806.34653016599</v>
      </c>
      <c r="N574">
        <v>407384.39546606102</v>
      </c>
      <c r="O574">
        <v>388634.00775420002</v>
      </c>
      <c r="P574">
        <v>398237.957533704</v>
      </c>
      <c r="Q574">
        <v>404146.28507386497</v>
      </c>
      <c r="R574">
        <v>402319.31754905003</v>
      </c>
      <c r="S574">
        <v>404221.72385997698</v>
      </c>
      <c r="T574">
        <v>403871.57962570898</v>
      </c>
      <c r="U574">
        <v>405075.62399427802</v>
      </c>
      <c r="V574">
        <v>404906.15053023899</v>
      </c>
      <c r="W574">
        <v>403695.34899488703</v>
      </c>
      <c r="X574">
        <v>404726.69185125601</v>
      </c>
      <c r="Y574">
        <v>405515.86190237902</v>
      </c>
      <c r="Z574">
        <v>404432.23482906801</v>
      </c>
      <c r="AA574">
        <v>393848.87088537402</v>
      </c>
      <c r="AB574">
        <v>375760.553494605</v>
      </c>
      <c r="AC574">
        <v>374893.08672277402</v>
      </c>
      <c r="AD574">
        <v>321906.31525541801</v>
      </c>
      <c r="AE574">
        <v>335700.285465664</v>
      </c>
      <c r="AF574">
        <v>254398.81469333099</v>
      </c>
      <c r="AG574">
        <v>285878.31283004797</v>
      </c>
      <c r="AH574">
        <v>302866.67463063297</v>
      </c>
      <c r="AI574">
        <v>264488.07390611002</v>
      </c>
    </row>
    <row r="575" spans="1:35" customFormat="1" x14ac:dyDescent="0.15">
      <c r="A575" t="s">
        <v>56</v>
      </c>
      <c r="B575" t="s">
        <v>45</v>
      </c>
      <c r="C575" t="s">
        <v>71</v>
      </c>
      <c r="D575">
        <v>2025</v>
      </c>
      <c r="E575">
        <v>1</v>
      </c>
      <c r="K575">
        <v>362916.96139939397</v>
      </c>
      <c r="L575">
        <v>362916.96139939397</v>
      </c>
      <c r="M575">
        <v>356622.23412580899</v>
      </c>
      <c r="N575">
        <v>350739.97492559598</v>
      </c>
      <c r="O575">
        <v>318131.82057293801</v>
      </c>
      <c r="P575">
        <v>346719.30778303603</v>
      </c>
      <c r="Q575">
        <v>346599.28238958801</v>
      </c>
      <c r="R575">
        <v>344980.79587735201</v>
      </c>
      <c r="S575">
        <v>347093.28959531302</v>
      </c>
      <c r="T575">
        <v>345016.84894340998</v>
      </c>
      <c r="U575">
        <v>347207.276330464</v>
      </c>
      <c r="V575">
        <v>346897.82224326697</v>
      </c>
      <c r="W575">
        <v>347349.84776466299</v>
      </c>
      <c r="X575">
        <v>346711.26389174501</v>
      </c>
      <c r="Y575">
        <v>348883.97067573899</v>
      </c>
      <c r="Z575">
        <v>346434.799039123</v>
      </c>
      <c r="AA575">
        <v>338397.550748532</v>
      </c>
      <c r="AB575">
        <v>330767.70218443603</v>
      </c>
      <c r="AC575">
        <v>325037.24267383199</v>
      </c>
      <c r="AD575">
        <v>300098.91298605199</v>
      </c>
      <c r="AE575">
        <v>255867.447687885</v>
      </c>
      <c r="AF575">
        <v>189388.737786313</v>
      </c>
      <c r="AG575">
        <v>230035.55837562701</v>
      </c>
      <c r="AH575">
        <v>227288.14068746101</v>
      </c>
      <c r="AI575">
        <v>235637.57211326799</v>
      </c>
    </row>
    <row r="576" spans="1:35" customFormat="1" x14ac:dyDescent="0.15">
      <c r="A576" t="s">
        <v>56</v>
      </c>
      <c r="B576" t="s">
        <v>45</v>
      </c>
      <c r="C576" t="s">
        <v>71</v>
      </c>
      <c r="D576">
        <v>2026</v>
      </c>
      <c r="E576">
        <v>1</v>
      </c>
      <c r="L576">
        <v>529059.31440669799</v>
      </c>
      <c r="M576">
        <v>526328.92206262797</v>
      </c>
      <c r="N576">
        <v>508486.69791596301</v>
      </c>
      <c r="O576">
        <v>495014.81646021898</v>
      </c>
      <c r="P576">
        <v>498530.82154955901</v>
      </c>
      <c r="Q576">
        <v>493958.61335014697</v>
      </c>
      <c r="R576">
        <v>497242.27278818702</v>
      </c>
      <c r="S576">
        <v>497242.27278818702</v>
      </c>
      <c r="T576">
        <v>496694.00129225798</v>
      </c>
      <c r="U576">
        <v>497242.27278818702</v>
      </c>
      <c r="V576">
        <v>496694.00129225798</v>
      </c>
      <c r="W576">
        <v>496372.45596293401</v>
      </c>
      <c r="X576">
        <v>496694.00129225798</v>
      </c>
      <c r="Y576">
        <v>496163.33017134701</v>
      </c>
      <c r="Z576">
        <v>485739.82643851201</v>
      </c>
      <c r="AA576">
        <v>487539.95676888298</v>
      </c>
      <c r="AB576">
        <v>474170.36001363699</v>
      </c>
      <c r="AC576">
        <v>447705.15790738299</v>
      </c>
      <c r="AD576">
        <v>428473.641435745</v>
      </c>
      <c r="AE576">
        <v>363787.17580348602</v>
      </c>
      <c r="AF576">
        <v>419634.70822064602</v>
      </c>
      <c r="AG576">
        <v>343911.83872756601</v>
      </c>
      <c r="AH576">
        <v>268726.175598056</v>
      </c>
      <c r="AI576">
        <v>351707.202139645</v>
      </c>
    </row>
    <row r="577" spans="1:35" customFormat="1" x14ac:dyDescent="0.15">
      <c r="A577" t="s">
        <v>56</v>
      </c>
      <c r="B577" t="s">
        <v>45</v>
      </c>
      <c r="C577" t="s">
        <v>71</v>
      </c>
      <c r="D577">
        <v>2027</v>
      </c>
      <c r="E577">
        <v>1</v>
      </c>
      <c r="M577">
        <v>523196.77129458601</v>
      </c>
      <c r="N577">
        <v>509320.61174048099</v>
      </c>
      <c r="O577">
        <v>498603.058857725</v>
      </c>
      <c r="P577">
        <v>500551.43757906498</v>
      </c>
      <c r="Q577">
        <v>506044.584685635</v>
      </c>
      <c r="R577">
        <v>501570.50891326601</v>
      </c>
      <c r="S577">
        <v>498629.36526200501</v>
      </c>
      <c r="T577">
        <v>502915.71946229797</v>
      </c>
      <c r="U577">
        <v>498948.63800497801</v>
      </c>
      <c r="V577">
        <v>499255.20388961898</v>
      </c>
      <c r="W577">
        <v>497473.71473139699</v>
      </c>
      <c r="X577">
        <v>501648.79216687102</v>
      </c>
      <c r="Y577">
        <v>498525.73667250999</v>
      </c>
      <c r="Z577">
        <v>501976.79251579399</v>
      </c>
      <c r="AA577">
        <v>486039.55146967201</v>
      </c>
      <c r="AB577">
        <v>457048.14379902597</v>
      </c>
      <c r="AC577">
        <v>441605.94558649597</v>
      </c>
      <c r="AD577">
        <v>395748.08458320599</v>
      </c>
      <c r="AE577">
        <v>415229.72440217697</v>
      </c>
      <c r="AF577">
        <v>392676.62022022699</v>
      </c>
      <c r="AG577">
        <v>365321.14329553401</v>
      </c>
      <c r="AH577">
        <v>383190.35987441702</v>
      </c>
      <c r="AI577">
        <v>254550.57193473901</v>
      </c>
    </row>
    <row r="578" spans="1:35" customFormat="1" x14ac:dyDescent="0.15">
      <c r="A578" t="s">
        <v>56</v>
      </c>
      <c r="B578" t="s">
        <v>45</v>
      </c>
      <c r="C578" t="s">
        <v>71</v>
      </c>
      <c r="D578">
        <v>2028</v>
      </c>
      <c r="E578">
        <v>1</v>
      </c>
      <c r="N578">
        <v>515010.67664207402</v>
      </c>
      <c r="O578">
        <v>506232.01206853997</v>
      </c>
      <c r="P578">
        <v>504682.93286235799</v>
      </c>
      <c r="Q578">
        <v>513799.269006991</v>
      </c>
      <c r="R578">
        <v>518059.79691953602</v>
      </c>
      <c r="S578">
        <v>518363.66081925301</v>
      </c>
      <c r="T578">
        <v>518700.76301781298</v>
      </c>
      <c r="U578">
        <v>516781.77833651402</v>
      </c>
      <c r="V578">
        <v>517082.39702335699</v>
      </c>
      <c r="W578">
        <v>504945.742041844</v>
      </c>
      <c r="X578">
        <v>509745.44796347799</v>
      </c>
      <c r="Y578">
        <v>515235.74876900302</v>
      </c>
      <c r="Z578">
        <v>512957.83556773397</v>
      </c>
      <c r="AA578">
        <v>491891.20529418997</v>
      </c>
      <c r="AB578">
        <v>470334.18701634201</v>
      </c>
      <c r="AC578">
        <v>470633.64962466399</v>
      </c>
      <c r="AD578">
        <v>382664.01354722702</v>
      </c>
      <c r="AE578">
        <v>426250.20396263298</v>
      </c>
      <c r="AF578">
        <v>374557.10692891601</v>
      </c>
      <c r="AG578">
        <v>380712.04055568198</v>
      </c>
      <c r="AH578">
        <v>335875.07000705798</v>
      </c>
      <c r="AI578">
        <v>373187.00340283802</v>
      </c>
    </row>
    <row r="579" spans="1:35" customFormat="1" x14ac:dyDescent="0.15">
      <c r="A579" t="s">
        <v>56</v>
      </c>
      <c r="B579" t="s">
        <v>45</v>
      </c>
      <c r="C579" t="s">
        <v>71</v>
      </c>
      <c r="D579">
        <v>2029</v>
      </c>
      <c r="E579">
        <v>1</v>
      </c>
      <c r="F579" s="36"/>
      <c r="G579" s="36"/>
      <c r="O579">
        <v>494293.26657274697</v>
      </c>
      <c r="P579">
        <v>506386.889605476</v>
      </c>
      <c r="Q579">
        <v>509960.34431303298</v>
      </c>
      <c r="R579">
        <v>521042.24474216101</v>
      </c>
      <c r="S579">
        <v>519783.67046692601</v>
      </c>
      <c r="T579">
        <v>518488.32347450498</v>
      </c>
      <c r="U579">
        <v>514553.96471828897</v>
      </c>
      <c r="V579">
        <v>515168.54409674701</v>
      </c>
      <c r="W579">
        <v>494033.88361442502</v>
      </c>
      <c r="X579">
        <v>500363.90704313398</v>
      </c>
      <c r="Y579">
        <v>512598.60721376998</v>
      </c>
      <c r="Z579">
        <v>507291.960369576</v>
      </c>
      <c r="AA579">
        <v>479811.21674058301</v>
      </c>
      <c r="AB579">
        <v>470814.54561728501</v>
      </c>
      <c r="AC579">
        <v>465700.76122390799</v>
      </c>
      <c r="AD579">
        <v>385027.348383679</v>
      </c>
      <c r="AE579">
        <v>378271.69007593999</v>
      </c>
      <c r="AF579">
        <v>385793.69333325198</v>
      </c>
      <c r="AG579">
        <v>375130.30768551899</v>
      </c>
      <c r="AH579">
        <v>236835.63971495899</v>
      </c>
      <c r="AI579">
        <v>421418.52909369301</v>
      </c>
    </row>
    <row r="580" spans="1:35" customFormat="1" x14ac:dyDescent="0.15">
      <c r="A580" t="s">
        <v>56</v>
      </c>
      <c r="B580" t="s">
        <v>45</v>
      </c>
      <c r="C580" t="s">
        <v>71</v>
      </c>
      <c r="D580">
        <v>2030</v>
      </c>
      <c r="E580">
        <v>1</v>
      </c>
      <c r="P580">
        <v>489055.35748272401</v>
      </c>
      <c r="Q580">
        <v>474254.99657260999</v>
      </c>
      <c r="R580">
        <v>480578.81883999298</v>
      </c>
      <c r="S580">
        <v>497704.047290441</v>
      </c>
      <c r="T580">
        <v>497977.14019660797</v>
      </c>
      <c r="U580">
        <v>494817.12898590299</v>
      </c>
      <c r="V580">
        <v>495250.10788356297</v>
      </c>
      <c r="W580">
        <v>481365.11208079802</v>
      </c>
      <c r="X580">
        <v>485850.260798798</v>
      </c>
      <c r="Y580">
        <v>486875.93654318602</v>
      </c>
      <c r="Z580">
        <v>489631.52966291801</v>
      </c>
      <c r="AA580">
        <v>471416.24231490598</v>
      </c>
      <c r="AB580">
        <v>448536.56374303403</v>
      </c>
      <c r="AC580">
        <v>438053.41555419302</v>
      </c>
      <c r="AD580">
        <v>376300.79917581601</v>
      </c>
      <c r="AE580">
        <v>369854.24008585198</v>
      </c>
      <c r="AF580">
        <v>334819.61763435701</v>
      </c>
      <c r="AG580">
        <v>325342.566773962</v>
      </c>
      <c r="AH580">
        <v>239125.226378244</v>
      </c>
      <c r="AI580">
        <v>400743.27438072598</v>
      </c>
    </row>
    <row r="581" spans="1:35" customFormat="1" x14ac:dyDescent="0.15">
      <c r="A581" t="s">
        <v>56</v>
      </c>
      <c r="B581" t="s">
        <v>45</v>
      </c>
      <c r="C581" t="s">
        <v>71</v>
      </c>
      <c r="D581">
        <v>2031</v>
      </c>
      <c r="E581">
        <v>1</v>
      </c>
      <c r="Q581">
        <v>50472.592361619398</v>
      </c>
      <c r="R581">
        <v>49777.569670809004</v>
      </c>
      <c r="S581">
        <v>49124.788928246198</v>
      </c>
      <c r="T581">
        <v>49777.569670809004</v>
      </c>
      <c r="U581">
        <v>49053.508569109297</v>
      </c>
      <c r="V581">
        <v>49115.574533177001</v>
      </c>
      <c r="W581">
        <v>49035.283110086399</v>
      </c>
      <c r="X581">
        <v>49560.567835662703</v>
      </c>
      <c r="Y581">
        <v>49068.150159764496</v>
      </c>
      <c r="Z581">
        <v>49776.691402084201</v>
      </c>
      <c r="AA581">
        <v>47882.8940347721</v>
      </c>
      <c r="AB581">
        <v>45074.983032687502</v>
      </c>
      <c r="AC581">
        <v>42238.053345969303</v>
      </c>
      <c r="AD581">
        <v>40596.342986399803</v>
      </c>
      <c r="AE581">
        <v>38710.133425300999</v>
      </c>
      <c r="AF581">
        <v>41269.699422947997</v>
      </c>
      <c r="AG581">
        <v>35749.132377268703</v>
      </c>
      <c r="AH581">
        <v>36880.8212484873</v>
      </c>
      <c r="AI581">
        <v>19628.473143099302</v>
      </c>
    </row>
    <row r="582" spans="1:35" customFormat="1" x14ac:dyDescent="0.15">
      <c r="A582" t="s">
        <v>56</v>
      </c>
      <c r="B582" t="s">
        <v>45</v>
      </c>
      <c r="C582" t="s">
        <v>71</v>
      </c>
      <c r="D582">
        <v>2032</v>
      </c>
      <c r="E582">
        <v>1</v>
      </c>
      <c r="R582">
        <v>43211.336287687598</v>
      </c>
      <c r="S582">
        <v>46899.017908582297</v>
      </c>
      <c r="T582">
        <v>47301.9477029474</v>
      </c>
      <c r="U582">
        <v>46988.778819614403</v>
      </c>
      <c r="V582">
        <v>47011.848229920201</v>
      </c>
      <c r="W582">
        <v>46950.596846697801</v>
      </c>
      <c r="X582">
        <v>47165.0415475677</v>
      </c>
      <c r="Y582">
        <v>45559.524712100501</v>
      </c>
      <c r="Z582">
        <v>47067.454490465199</v>
      </c>
      <c r="AA582">
        <v>46503.386810547097</v>
      </c>
      <c r="AB582">
        <v>42136.825688056</v>
      </c>
      <c r="AC582">
        <v>39884.312791562901</v>
      </c>
      <c r="AD582">
        <v>37435.822848576201</v>
      </c>
      <c r="AE582">
        <v>36517.350696654597</v>
      </c>
      <c r="AF582">
        <v>28592.670698646001</v>
      </c>
      <c r="AG582">
        <v>26653.497445532099</v>
      </c>
      <c r="AH582">
        <v>27665.2831576639</v>
      </c>
      <c r="AI582">
        <v>32350.019588552601</v>
      </c>
    </row>
    <row r="583" spans="1:35" customFormat="1" x14ac:dyDescent="0.15">
      <c r="A583" t="s">
        <v>56</v>
      </c>
      <c r="B583" t="s">
        <v>45</v>
      </c>
      <c r="C583" t="s">
        <v>71</v>
      </c>
      <c r="D583">
        <v>2033</v>
      </c>
      <c r="E583">
        <v>1</v>
      </c>
      <c r="S583">
        <v>46151.562818447201</v>
      </c>
      <c r="T583">
        <v>46470.5880416074</v>
      </c>
      <c r="U583">
        <v>46295.404367625</v>
      </c>
      <c r="V583">
        <v>46305.378013654299</v>
      </c>
      <c r="W583">
        <v>46250.520628102997</v>
      </c>
      <c r="X583">
        <v>46360.579497442202</v>
      </c>
      <c r="Y583">
        <v>44381.263369373097</v>
      </c>
      <c r="Z583">
        <v>46157.6426086137</v>
      </c>
      <c r="AA583">
        <v>46040.122760689403</v>
      </c>
      <c r="AB583">
        <v>41150.138089259897</v>
      </c>
      <c r="AC583">
        <v>39093.883163939397</v>
      </c>
      <c r="AD583">
        <v>36374.461709618401</v>
      </c>
      <c r="AE583">
        <v>35780.973685000303</v>
      </c>
      <c r="AF583">
        <v>24335.489899700598</v>
      </c>
      <c r="AG583">
        <v>23599.014945908399</v>
      </c>
      <c r="AH583">
        <v>24570.534958742799</v>
      </c>
      <c r="AI583">
        <v>36622.150261937299</v>
      </c>
    </row>
    <row r="584" spans="1:35" customFormat="1" x14ac:dyDescent="0.15">
      <c r="A584" t="s">
        <v>56</v>
      </c>
      <c r="B584" t="s">
        <v>45</v>
      </c>
      <c r="C584" t="s">
        <v>71</v>
      </c>
      <c r="D584">
        <v>2034</v>
      </c>
      <c r="E584">
        <v>1</v>
      </c>
      <c r="T584">
        <v>46470.588041607902</v>
      </c>
      <c r="U584">
        <v>46295.404367625502</v>
      </c>
      <c r="V584">
        <v>46305.378013654801</v>
      </c>
      <c r="W584">
        <v>46250.520628103397</v>
      </c>
      <c r="X584">
        <v>46360.579497442697</v>
      </c>
      <c r="Y584">
        <v>44381.263369373497</v>
      </c>
      <c r="Z584">
        <v>46157.642608614202</v>
      </c>
      <c r="AA584">
        <v>46040.122760689897</v>
      </c>
      <c r="AB584">
        <v>41150.138089260297</v>
      </c>
      <c r="AC584">
        <v>39093.883163939798</v>
      </c>
      <c r="AD584">
        <v>36374.461709618801</v>
      </c>
      <c r="AE584">
        <v>35780.973685000703</v>
      </c>
      <c r="AF584">
        <v>24335.489899700799</v>
      </c>
      <c r="AG584">
        <v>23599.014945908599</v>
      </c>
      <c r="AH584">
        <v>24570.534958742999</v>
      </c>
      <c r="AI584">
        <v>36622.150261937597</v>
      </c>
    </row>
    <row r="585" spans="1:35" customFormat="1" x14ac:dyDescent="0.15">
      <c r="A585" t="s">
        <v>56</v>
      </c>
      <c r="B585" t="s">
        <v>45</v>
      </c>
      <c r="C585" t="s">
        <v>71</v>
      </c>
      <c r="D585">
        <v>2035</v>
      </c>
      <c r="E585">
        <v>1</v>
      </c>
      <c r="U585">
        <v>46295.404367625502</v>
      </c>
      <c r="V585">
        <v>46305.378013654801</v>
      </c>
      <c r="W585">
        <v>46250.520628103499</v>
      </c>
      <c r="X585">
        <v>46360.579497442697</v>
      </c>
      <c r="Y585">
        <v>44381.263369373599</v>
      </c>
      <c r="Z585">
        <v>46157.642608614202</v>
      </c>
      <c r="AA585">
        <v>46040.122760689999</v>
      </c>
      <c r="AB585">
        <v>41150.138089260399</v>
      </c>
      <c r="AC585">
        <v>39093.883163939798</v>
      </c>
      <c r="AD585">
        <v>36374.461709618801</v>
      </c>
      <c r="AE585">
        <v>35780.973685000703</v>
      </c>
      <c r="AF585">
        <v>24335.4898997009</v>
      </c>
      <c r="AG585">
        <v>23599.014945908701</v>
      </c>
      <c r="AH585">
        <v>24570.534958742999</v>
      </c>
      <c r="AI585">
        <v>36622.150261937699</v>
      </c>
    </row>
    <row r="586" spans="1:35" customFormat="1" x14ac:dyDescent="0.15">
      <c r="A586" t="s">
        <v>56</v>
      </c>
      <c r="B586" t="s">
        <v>45</v>
      </c>
      <c r="C586" t="s">
        <v>71</v>
      </c>
      <c r="D586">
        <v>2036</v>
      </c>
      <c r="E586">
        <v>1</v>
      </c>
      <c r="V586">
        <v>66810.955048329095</v>
      </c>
      <c r="W586">
        <v>66701.736196470796</v>
      </c>
      <c r="X586">
        <v>67416.270731017401</v>
      </c>
      <c r="Y586">
        <v>66746.444601075404</v>
      </c>
      <c r="Z586">
        <v>67710.259389774103</v>
      </c>
      <c r="AA586">
        <v>65134.163884820402</v>
      </c>
      <c r="AB586">
        <v>61314.6174879182</v>
      </c>
      <c r="AC586">
        <v>57455.597542084601</v>
      </c>
      <c r="AD586">
        <v>55222.411061460603</v>
      </c>
      <c r="AE586">
        <v>52656.637100836801</v>
      </c>
      <c r="AF586">
        <v>56138.364647289898</v>
      </c>
      <c r="AG586">
        <v>48628.8453097725</v>
      </c>
      <c r="AH586">
        <v>50168.259538809099</v>
      </c>
      <c r="AI586">
        <v>26700.227968322099</v>
      </c>
    </row>
    <row r="587" spans="1:35" customFormat="1" x14ac:dyDescent="0.15">
      <c r="A587" t="s">
        <v>56</v>
      </c>
      <c r="B587" t="s">
        <v>45</v>
      </c>
      <c r="C587" t="s">
        <v>71</v>
      </c>
      <c r="D587">
        <v>2037</v>
      </c>
      <c r="E587">
        <v>1</v>
      </c>
      <c r="W587">
        <v>66701.736196470301</v>
      </c>
      <c r="X587">
        <v>67416.270731016906</v>
      </c>
      <c r="Y587">
        <v>66746.444601074894</v>
      </c>
      <c r="Z587">
        <v>67710.259389773593</v>
      </c>
      <c r="AA587">
        <v>65134.1638848199</v>
      </c>
      <c r="AB587">
        <v>61314.617487917698</v>
      </c>
      <c r="AC587">
        <v>57455.597542084201</v>
      </c>
      <c r="AD587">
        <v>55222.411061460203</v>
      </c>
      <c r="AE587">
        <v>52656.6371008364</v>
      </c>
      <c r="AF587">
        <v>56138.364647289498</v>
      </c>
      <c r="AG587">
        <v>48628.845309772099</v>
      </c>
      <c r="AH587">
        <v>50168.259538808801</v>
      </c>
      <c r="AI587">
        <v>26700.227968321899</v>
      </c>
    </row>
    <row r="588" spans="1:35" customFormat="1" x14ac:dyDescent="0.15">
      <c r="A588" t="s">
        <v>56</v>
      </c>
      <c r="B588" t="s">
        <v>45</v>
      </c>
      <c r="C588" t="s">
        <v>71</v>
      </c>
      <c r="D588">
        <v>2038</v>
      </c>
      <c r="E588">
        <v>1</v>
      </c>
      <c r="X588">
        <v>64073.110866101699</v>
      </c>
      <c r="Y588">
        <v>61849.8605660986</v>
      </c>
      <c r="Z588">
        <v>63929.289774668898</v>
      </c>
      <c r="AA588">
        <v>63208.944692566401</v>
      </c>
      <c r="AB588">
        <v>57214.170016230601</v>
      </c>
      <c r="AC588">
        <v>54170.753208285299</v>
      </c>
      <c r="AD588">
        <v>50811.637475071402</v>
      </c>
      <c r="AE588">
        <v>49596.423047948701</v>
      </c>
      <c r="AF588">
        <v>38446.497165768204</v>
      </c>
      <c r="AG588">
        <v>35935.116252891799</v>
      </c>
      <c r="AH588">
        <v>37307.195466183599</v>
      </c>
      <c r="AI588">
        <v>44454.223700897601</v>
      </c>
    </row>
    <row r="589" spans="1:35" customFormat="1" x14ac:dyDescent="0.15">
      <c r="A589" t="s">
        <v>56</v>
      </c>
      <c r="B589" t="s">
        <v>45</v>
      </c>
      <c r="C589" t="s">
        <v>71</v>
      </c>
      <c r="D589">
        <v>2039</v>
      </c>
      <c r="E589">
        <v>1</v>
      </c>
      <c r="Y589">
        <v>60370.964203144198</v>
      </c>
      <c r="Z589">
        <v>62787.338125870599</v>
      </c>
      <c r="AA589">
        <v>62627.478176117802</v>
      </c>
      <c r="AB589">
        <v>55975.727704396901</v>
      </c>
      <c r="AC589">
        <v>53178.644361908497</v>
      </c>
      <c r="AD589">
        <v>49479.468565453601</v>
      </c>
      <c r="AE589">
        <v>48672.158417677601</v>
      </c>
      <c r="AF589">
        <v>33103.090765429799</v>
      </c>
      <c r="AG589">
        <v>32101.278295562599</v>
      </c>
      <c r="AH589">
        <v>33422.817960382803</v>
      </c>
      <c r="AI589">
        <v>49816.394456929898</v>
      </c>
    </row>
    <row r="590" spans="1:35" customFormat="1" x14ac:dyDescent="0.15">
      <c r="A590" t="s">
        <v>56</v>
      </c>
      <c r="B590" t="s">
        <v>45</v>
      </c>
      <c r="C590" t="s">
        <v>71</v>
      </c>
      <c r="D590">
        <v>2040</v>
      </c>
      <c r="E590">
        <v>1</v>
      </c>
      <c r="Z590">
        <v>62787.338125869603</v>
      </c>
      <c r="AA590">
        <v>62627.478176116703</v>
      </c>
      <c r="AB590">
        <v>55975.727704395998</v>
      </c>
      <c r="AC590">
        <v>53178.644361907602</v>
      </c>
      <c r="AD590">
        <v>49479.4685654528</v>
      </c>
      <c r="AE590">
        <v>48672.158417676801</v>
      </c>
      <c r="AF590">
        <v>33103.090765429297</v>
      </c>
      <c r="AG590">
        <v>32101.278295561999</v>
      </c>
      <c r="AH590">
        <v>33422.817960382301</v>
      </c>
      <c r="AI590">
        <v>49816.394456929098</v>
      </c>
    </row>
    <row r="591" spans="1:35" customFormat="1" x14ac:dyDescent="0.15">
      <c r="A591" t="s">
        <v>56</v>
      </c>
      <c r="B591" t="s">
        <v>45</v>
      </c>
      <c r="C591" t="s">
        <v>71</v>
      </c>
      <c r="D591">
        <v>2041</v>
      </c>
      <c r="E591">
        <v>1</v>
      </c>
      <c r="AA591">
        <v>516076.19982443203</v>
      </c>
      <c r="AB591">
        <v>485812.865316107</v>
      </c>
      <c r="AC591">
        <v>455236.77083803603</v>
      </c>
      <c r="AD591">
        <v>437542.60968387203</v>
      </c>
      <c r="AE591">
        <v>417213.26489411201</v>
      </c>
      <c r="AF591">
        <v>444799.96615544998</v>
      </c>
      <c r="AG591">
        <v>385299.94387732202</v>
      </c>
      <c r="AH591">
        <v>397497.15341979399</v>
      </c>
      <c r="AI591">
        <v>211553.37479581899</v>
      </c>
    </row>
    <row r="592" spans="1:35" customFormat="1" x14ac:dyDescent="0.15">
      <c r="A592" t="s">
        <v>56</v>
      </c>
      <c r="B592" t="s">
        <v>45</v>
      </c>
      <c r="C592" t="s">
        <v>71</v>
      </c>
      <c r="D592">
        <v>2042</v>
      </c>
      <c r="E592">
        <v>1</v>
      </c>
      <c r="AB592">
        <v>499457.98921238602</v>
      </c>
      <c r="AC592">
        <v>468023.09780404699</v>
      </c>
      <c r="AD592">
        <v>449831.95717810199</v>
      </c>
      <c r="AE592">
        <v>428931.61798249098</v>
      </c>
      <c r="AF592">
        <v>457293.15248410398</v>
      </c>
      <c r="AG592">
        <v>396121.94108403201</v>
      </c>
      <c r="AH592">
        <v>408661.736110089</v>
      </c>
      <c r="AI592">
        <v>217495.31708647101</v>
      </c>
    </row>
    <row r="593" spans="1:35" customFormat="1" x14ac:dyDescent="0.15">
      <c r="A593" t="s">
        <v>56</v>
      </c>
      <c r="B593" t="s">
        <v>45</v>
      </c>
      <c r="C593" t="s">
        <v>71</v>
      </c>
      <c r="D593">
        <v>2043</v>
      </c>
      <c r="E593">
        <v>1</v>
      </c>
      <c r="AC593">
        <v>455236.77083803603</v>
      </c>
      <c r="AD593">
        <v>437542.60968387203</v>
      </c>
      <c r="AE593">
        <v>417213.26489411201</v>
      </c>
      <c r="AF593">
        <v>444799.96615544998</v>
      </c>
      <c r="AG593">
        <v>385299.94387732202</v>
      </c>
      <c r="AH593">
        <v>397497.15341979399</v>
      </c>
      <c r="AI593">
        <v>211553.37479581899</v>
      </c>
    </row>
    <row r="594" spans="1:35" customFormat="1" x14ac:dyDescent="0.15">
      <c r="A594" t="s">
        <v>56</v>
      </c>
      <c r="B594" t="s">
        <v>45</v>
      </c>
      <c r="C594" t="s">
        <v>71</v>
      </c>
      <c r="D594">
        <v>2044</v>
      </c>
      <c r="E594">
        <v>1</v>
      </c>
      <c r="AD594">
        <v>415634.228262258</v>
      </c>
      <c r="AE594">
        <v>412029.03012193198</v>
      </c>
      <c r="AF594">
        <v>439067.340974277</v>
      </c>
      <c r="AG594">
        <v>362924.55732874601</v>
      </c>
      <c r="AH594">
        <v>388195.42345069302</v>
      </c>
      <c r="AI594">
        <v>243412.67300592901</v>
      </c>
    </row>
    <row r="595" spans="1:35" customFormat="1" x14ac:dyDescent="0.15">
      <c r="A595" t="s">
        <v>56</v>
      </c>
      <c r="B595" t="s">
        <v>45</v>
      </c>
      <c r="C595" t="s">
        <v>71</v>
      </c>
      <c r="D595">
        <v>2045</v>
      </c>
      <c r="E595">
        <v>1</v>
      </c>
      <c r="AE595">
        <v>384015.23223618697</v>
      </c>
      <c r="AF595">
        <v>349833.180604383</v>
      </c>
      <c r="AG595">
        <v>258900.55123534499</v>
      </c>
      <c r="AH595">
        <v>242321.084023092</v>
      </c>
      <c r="AI595">
        <v>276929.585805182</v>
      </c>
    </row>
    <row r="596" spans="1:35" customFormat="1" x14ac:dyDescent="0.15">
      <c r="A596" t="s">
        <v>56</v>
      </c>
      <c r="B596" t="s">
        <v>45</v>
      </c>
      <c r="C596" t="s">
        <v>71</v>
      </c>
      <c r="D596">
        <v>2046</v>
      </c>
      <c r="E596">
        <v>1</v>
      </c>
      <c r="AF596">
        <v>11600.815876606601</v>
      </c>
      <c r="AG596">
        <v>10048.997406230799</v>
      </c>
      <c r="AH596">
        <v>10367.1124981307</v>
      </c>
      <c r="AI596">
        <v>5517.5178413196099</v>
      </c>
    </row>
    <row r="597" spans="1:35" customFormat="1" x14ac:dyDescent="0.15">
      <c r="A597" t="s">
        <v>56</v>
      </c>
      <c r="B597" t="s">
        <v>45</v>
      </c>
      <c r="C597" t="s">
        <v>71</v>
      </c>
      <c r="D597">
        <v>2047</v>
      </c>
      <c r="E597">
        <v>1</v>
      </c>
      <c r="AG597">
        <v>50399.5869912505</v>
      </c>
      <c r="AH597">
        <v>51995.056529087</v>
      </c>
      <c r="AI597">
        <v>27672.474096464801</v>
      </c>
    </row>
    <row r="598" spans="1:35" customFormat="1" x14ac:dyDescent="0.15">
      <c r="A598" t="s">
        <v>56</v>
      </c>
      <c r="B598" t="s">
        <v>45</v>
      </c>
      <c r="C598" t="s">
        <v>70</v>
      </c>
      <c r="D598">
        <v>1989</v>
      </c>
      <c r="E598">
        <v>0</v>
      </c>
      <c r="F598">
        <v>374928</v>
      </c>
      <c r="G598">
        <v>374928</v>
      </c>
      <c r="H598">
        <v>374928</v>
      </c>
      <c r="I598">
        <v>374928</v>
      </c>
      <c r="J598">
        <v>374928</v>
      </c>
      <c r="K598">
        <v>374928</v>
      </c>
      <c r="L598">
        <v>374928</v>
      </c>
      <c r="M598">
        <v>374928</v>
      </c>
      <c r="N598">
        <v>374928</v>
      </c>
      <c r="O598">
        <v>374928</v>
      </c>
      <c r="P598">
        <v>374928</v>
      </c>
      <c r="Q598">
        <v>374928</v>
      </c>
      <c r="R598">
        <v>374928</v>
      </c>
      <c r="S598">
        <v>374928</v>
      </c>
      <c r="T598">
        <v>374928</v>
      </c>
      <c r="U598">
        <v>374928</v>
      </c>
      <c r="V598">
        <v>374928</v>
      </c>
      <c r="W598">
        <v>374928</v>
      </c>
      <c r="X598">
        <v>374928</v>
      </c>
      <c r="Y598">
        <v>374928</v>
      </c>
      <c r="Z598">
        <v>374928</v>
      </c>
      <c r="AA598">
        <v>374928</v>
      </c>
      <c r="AB598">
        <v>374928</v>
      </c>
      <c r="AC598">
        <v>374928</v>
      </c>
      <c r="AD598">
        <v>374928</v>
      </c>
      <c r="AE598">
        <v>374928</v>
      </c>
      <c r="AF598">
        <v>374928</v>
      </c>
      <c r="AG598">
        <v>374928</v>
      </c>
      <c r="AH598">
        <v>374928</v>
      </c>
      <c r="AI598">
        <v>374928</v>
      </c>
    </row>
    <row r="599" spans="1:35" customFormat="1" x14ac:dyDescent="0.15">
      <c r="A599" t="s">
        <v>56</v>
      </c>
      <c r="B599" t="s">
        <v>45</v>
      </c>
      <c r="C599" t="s">
        <v>112</v>
      </c>
      <c r="D599">
        <v>1982</v>
      </c>
      <c r="E599">
        <v>0</v>
      </c>
      <c r="F599">
        <v>92745</v>
      </c>
      <c r="G599">
        <v>92745</v>
      </c>
      <c r="H599">
        <v>92745</v>
      </c>
      <c r="I599">
        <v>92745</v>
      </c>
      <c r="J599">
        <v>92745</v>
      </c>
      <c r="K599">
        <v>92745</v>
      </c>
      <c r="L599">
        <v>92745</v>
      </c>
      <c r="M599">
        <v>92745</v>
      </c>
      <c r="N599">
        <v>92745</v>
      </c>
      <c r="O599">
        <v>92745</v>
      </c>
      <c r="P599">
        <v>92745</v>
      </c>
      <c r="Q599">
        <v>92745</v>
      </c>
      <c r="R599">
        <v>92745</v>
      </c>
      <c r="S599">
        <v>92745</v>
      </c>
      <c r="T599">
        <v>92745</v>
      </c>
      <c r="U599">
        <v>92745</v>
      </c>
      <c r="V599">
        <v>92745</v>
      </c>
      <c r="W599">
        <v>92745</v>
      </c>
      <c r="X599">
        <v>92745</v>
      </c>
      <c r="Y599">
        <v>92745</v>
      </c>
      <c r="Z599">
        <v>92745</v>
      </c>
      <c r="AA599">
        <v>92745</v>
      </c>
      <c r="AB599">
        <v>92745</v>
      </c>
      <c r="AC599">
        <v>92745</v>
      </c>
      <c r="AD599">
        <v>92745</v>
      </c>
    </row>
    <row r="600" spans="1:35" customFormat="1" x14ac:dyDescent="0.15">
      <c r="A600" t="s">
        <v>56</v>
      </c>
      <c r="B600" t="s">
        <v>45</v>
      </c>
      <c r="C600" t="s">
        <v>69</v>
      </c>
      <c r="D600">
        <v>1989</v>
      </c>
      <c r="E600">
        <v>0</v>
      </c>
      <c r="F600">
        <v>767923.57750329503</v>
      </c>
      <c r="G600">
        <v>765165.49104579201</v>
      </c>
      <c r="H600">
        <v>758415.61887070397</v>
      </c>
      <c r="I600">
        <v>788400</v>
      </c>
      <c r="J600">
        <v>788400</v>
      </c>
      <c r="K600">
        <v>788400</v>
      </c>
      <c r="L600">
        <v>766693.12197018298</v>
      </c>
      <c r="M600">
        <v>775522.07702888595</v>
      </c>
      <c r="N600">
        <v>679731.416781293</v>
      </c>
      <c r="O600">
        <v>667302.26117847394</v>
      </c>
      <c r="P600">
        <v>631334.52544704301</v>
      </c>
      <c r="Q600">
        <v>665277.350708663</v>
      </c>
      <c r="R600">
        <v>655158.624022317</v>
      </c>
      <c r="S600">
        <v>619592.986645233</v>
      </c>
      <c r="T600">
        <v>727341.01902790903</v>
      </c>
      <c r="U600">
        <v>717987.43134632695</v>
      </c>
      <c r="V600">
        <v>613967.50528033299</v>
      </c>
      <c r="W600">
        <v>651668.07511530095</v>
      </c>
      <c r="X600">
        <v>624298.01136706595</v>
      </c>
      <c r="Y600">
        <v>707947.49297234998</v>
      </c>
      <c r="Z600">
        <v>694988.77556333505</v>
      </c>
      <c r="AA600">
        <v>670226.35537478898</v>
      </c>
      <c r="AB600">
        <v>643911.210453921</v>
      </c>
      <c r="AC600">
        <v>693840.41276558395</v>
      </c>
      <c r="AD600">
        <v>668025.30949106102</v>
      </c>
      <c r="AE600">
        <v>89738.789546079803</v>
      </c>
      <c r="AF600">
        <v>100402.61348005501</v>
      </c>
      <c r="AG600">
        <v>27924.759284731801</v>
      </c>
      <c r="AH600">
        <v>32172.214580467698</v>
      </c>
      <c r="AI600">
        <v>53409.491059147302</v>
      </c>
    </row>
    <row r="601" spans="1:35" customFormat="1" x14ac:dyDescent="0.15">
      <c r="A601" t="s">
        <v>56</v>
      </c>
      <c r="B601" t="s">
        <v>45</v>
      </c>
      <c r="C601" t="s">
        <v>68</v>
      </c>
      <c r="D601">
        <v>1991</v>
      </c>
      <c r="E601">
        <v>0</v>
      </c>
      <c r="F601">
        <v>342959.42228335602</v>
      </c>
      <c r="G601">
        <v>280874.27785419498</v>
      </c>
      <c r="H601">
        <v>219467.22008253101</v>
      </c>
      <c r="I601">
        <v>788400</v>
      </c>
      <c r="J601">
        <v>788400</v>
      </c>
      <c r="K601">
        <v>788400</v>
      </c>
      <c r="L601">
        <v>782453.88087245903</v>
      </c>
      <c r="M601">
        <v>711132.462173315</v>
      </c>
      <c r="N601">
        <v>692240.12574333895</v>
      </c>
      <c r="O601">
        <v>638683.72764786799</v>
      </c>
      <c r="P601">
        <v>564069.67866252305</v>
      </c>
      <c r="Q601">
        <v>518204.60797799198</v>
      </c>
      <c r="R601">
        <v>477292.87757909199</v>
      </c>
      <c r="S601">
        <v>516062.61348291498</v>
      </c>
      <c r="T601">
        <v>371245.66712517198</v>
      </c>
      <c r="U601">
        <v>379062.79229711101</v>
      </c>
      <c r="V601">
        <v>468112.74451319099</v>
      </c>
      <c r="W601">
        <v>426236.65749656101</v>
      </c>
      <c r="X601">
        <v>452117.81843191199</v>
      </c>
      <c r="Y601">
        <v>360355.91471801902</v>
      </c>
      <c r="Z601">
        <v>389871.81292984902</v>
      </c>
      <c r="AA601">
        <v>329979.80078433699</v>
      </c>
      <c r="AB601">
        <v>239920.976616231</v>
      </c>
      <c r="AC601">
        <v>121639.889958734</v>
      </c>
      <c r="AD601">
        <v>49162.035763411397</v>
      </c>
      <c r="AE601">
        <v>66151.856946354994</v>
      </c>
      <c r="AF601">
        <v>40667.1251719395</v>
      </c>
      <c r="AG601">
        <v>70489.683631361797</v>
      </c>
      <c r="AH601">
        <v>53499.8624484182</v>
      </c>
      <c r="AI601">
        <v>15182.393397524</v>
      </c>
    </row>
    <row r="602" spans="1:35" customFormat="1" x14ac:dyDescent="0.15">
      <c r="A602" t="s">
        <v>56</v>
      </c>
      <c r="B602" t="s">
        <v>45</v>
      </c>
      <c r="C602" t="s">
        <v>67</v>
      </c>
      <c r="D602">
        <v>1991</v>
      </c>
      <c r="E602">
        <v>0</v>
      </c>
      <c r="F602">
        <v>57773.124261750199</v>
      </c>
      <c r="G602">
        <v>51327.587316652098</v>
      </c>
      <c r="H602">
        <v>38698.888654868897</v>
      </c>
      <c r="I602">
        <v>245279.99999999901</v>
      </c>
      <c r="J602">
        <v>245279.99999999901</v>
      </c>
      <c r="K602">
        <v>245279.99999999901</v>
      </c>
      <c r="L602">
        <v>221241.21045392001</v>
      </c>
      <c r="M602">
        <v>205085.040202698</v>
      </c>
      <c r="N602">
        <v>176874.88308115501</v>
      </c>
      <c r="O602">
        <v>157015.761667888</v>
      </c>
      <c r="P602">
        <v>95927.520420788394</v>
      </c>
      <c r="Q602">
        <v>92378.533277829003</v>
      </c>
      <c r="R602">
        <v>96115.128082102194</v>
      </c>
      <c r="S602">
        <v>90430.124142955101</v>
      </c>
      <c r="T602">
        <v>91111.481831499899</v>
      </c>
      <c r="U602">
        <v>82500.866686068301</v>
      </c>
      <c r="V602">
        <v>85819.8114024729</v>
      </c>
      <c r="W602">
        <v>74380.120506822001</v>
      </c>
      <c r="X602">
        <v>74328.806727992604</v>
      </c>
      <c r="Y602">
        <v>75645.236472270393</v>
      </c>
      <c r="Z602">
        <v>83745.499349067497</v>
      </c>
      <c r="AA602">
        <v>56605.861945516197</v>
      </c>
      <c r="AB602">
        <v>40143.396884349997</v>
      </c>
      <c r="AC602">
        <v>25860.228799783599</v>
      </c>
      <c r="AD602">
        <v>11499.9777361988</v>
      </c>
      <c r="AE602">
        <v>6914.1543328749103</v>
      </c>
      <c r="AF602">
        <v>6288.4924141704296</v>
      </c>
      <c r="AG602">
        <v>4623.2848047849602</v>
      </c>
      <c r="AH602">
        <v>7565.1388239751604</v>
      </c>
      <c r="AI602">
        <v>4679.7179506347902</v>
      </c>
    </row>
    <row r="603" spans="1:35" customFormat="1" x14ac:dyDescent="0.15">
      <c r="A603" t="s">
        <v>56</v>
      </c>
      <c r="B603" t="s">
        <v>45</v>
      </c>
      <c r="C603" t="s">
        <v>66</v>
      </c>
      <c r="D603">
        <v>2044</v>
      </c>
      <c r="E603">
        <v>1</v>
      </c>
      <c r="AD603">
        <v>504192.894390381</v>
      </c>
      <c r="AE603">
        <v>504473.14579987503</v>
      </c>
      <c r="AF603">
        <v>504749.18812558497</v>
      </c>
      <c r="AG603">
        <v>502149.60185683501</v>
      </c>
      <c r="AH603">
        <v>499961.09909578302</v>
      </c>
      <c r="AI603">
        <v>498832.44630747603</v>
      </c>
    </row>
    <row r="604" spans="1:35" customFormat="1" x14ac:dyDescent="0.15">
      <c r="A604" t="s">
        <v>56</v>
      </c>
      <c r="B604" t="s">
        <v>45</v>
      </c>
      <c r="C604" t="s">
        <v>66</v>
      </c>
      <c r="D604">
        <v>2045</v>
      </c>
      <c r="E604">
        <v>1</v>
      </c>
      <c r="I604" s="36"/>
      <c r="J604" s="36"/>
      <c r="AE604">
        <v>504473.14579987503</v>
      </c>
      <c r="AF604">
        <v>504749.18812558497</v>
      </c>
      <c r="AG604">
        <v>502149.60185683501</v>
      </c>
      <c r="AH604">
        <v>499961.09909578302</v>
      </c>
      <c r="AI604">
        <v>498832.44630747603</v>
      </c>
    </row>
    <row r="605" spans="1:35" customFormat="1" x14ac:dyDescent="0.15">
      <c r="A605" t="s">
        <v>56</v>
      </c>
      <c r="B605" t="s">
        <v>45</v>
      </c>
      <c r="C605" t="s">
        <v>66</v>
      </c>
      <c r="D605">
        <v>2046</v>
      </c>
      <c r="E605">
        <v>1</v>
      </c>
      <c r="I605" s="36"/>
      <c r="J605" s="36"/>
      <c r="AF605">
        <v>500671.86762538098</v>
      </c>
      <c r="AG605">
        <v>498093.28059077403</v>
      </c>
      <c r="AH605">
        <v>495922.45636667201</v>
      </c>
      <c r="AI605">
        <v>494802.92073845101</v>
      </c>
    </row>
    <row r="606" spans="1:35" customFormat="1" x14ac:dyDescent="0.15">
      <c r="A606" t="s">
        <v>56</v>
      </c>
      <c r="B606" t="s">
        <v>45</v>
      </c>
      <c r="C606" t="s">
        <v>66</v>
      </c>
      <c r="D606">
        <v>2047</v>
      </c>
      <c r="E606">
        <v>1</v>
      </c>
      <c r="I606" s="36"/>
      <c r="J606" s="36"/>
      <c r="AG606">
        <v>498093.28059077403</v>
      </c>
      <c r="AH606">
        <v>495922.45636667201</v>
      </c>
      <c r="AI606">
        <v>494802.92073845101</v>
      </c>
    </row>
    <row r="607" spans="1:35" customFormat="1" x14ac:dyDescent="0.15">
      <c r="A607" t="s">
        <v>56</v>
      </c>
      <c r="B607" t="s">
        <v>45</v>
      </c>
      <c r="C607" t="s">
        <v>66</v>
      </c>
      <c r="D607">
        <v>2048</v>
      </c>
      <c r="E607">
        <v>1</v>
      </c>
      <c r="F607" s="36"/>
      <c r="AH607">
        <v>495922.45636667201</v>
      </c>
      <c r="AI607">
        <v>494802.92073845101</v>
      </c>
    </row>
    <row r="608" spans="1:35" customFormat="1" x14ac:dyDescent="0.15">
      <c r="A608" t="s">
        <v>56</v>
      </c>
      <c r="B608" t="s">
        <v>45</v>
      </c>
      <c r="C608" t="s">
        <v>66</v>
      </c>
      <c r="D608">
        <v>2049</v>
      </c>
      <c r="E608">
        <v>1</v>
      </c>
      <c r="I608" s="36"/>
      <c r="J608" s="36"/>
      <c r="AI608">
        <v>494802.92073845101</v>
      </c>
    </row>
    <row r="609" spans="1:35" customFormat="1" x14ac:dyDescent="0.15">
      <c r="A609" t="s">
        <v>56</v>
      </c>
      <c r="B609" t="s">
        <v>45</v>
      </c>
      <c r="C609" t="s">
        <v>65</v>
      </c>
      <c r="D609">
        <v>2011</v>
      </c>
      <c r="E609">
        <v>1</v>
      </c>
      <c r="F609">
        <v>70140.576109794798</v>
      </c>
      <c r="G609">
        <v>70140.5761097949</v>
      </c>
      <c r="H609">
        <v>70140.5761097949</v>
      </c>
      <c r="I609" s="36">
        <v>70140.5761097949</v>
      </c>
      <c r="J609" s="36">
        <v>70140.5761097949</v>
      </c>
      <c r="K609">
        <v>70140.5761097949</v>
      </c>
      <c r="L609">
        <v>70140.5761097949</v>
      </c>
      <c r="M609">
        <v>70089.486512545904</v>
      </c>
      <c r="N609">
        <v>69983.038041183507</v>
      </c>
      <c r="O609">
        <v>69761.101193838898</v>
      </c>
      <c r="P609">
        <v>69610.766098378095</v>
      </c>
      <c r="Q609">
        <v>69855.703229327293</v>
      </c>
      <c r="R609">
        <v>69798.465606218597</v>
      </c>
      <c r="S609">
        <v>69782.175134700694</v>
      </c>
      <c r="T609">
        <v>69797.251014746798</v>
      </c>
      <c r="U609">
        <v>69712.101645833405</v>
      </c>
      <c r="V609">
        <v>69582.8543525735</v>
      </c>
      <c r="W609">
        <v>69855.703229327293</v>
      </c>
      <c r="X609">
        <v>69791.079582697304</v>
      </c>
      <c r="Y609">
        <v>69855.703229327293</v>
      </c>
      <c r="Z609">
        <v>69855.703229327293</v>
      </c>
    </row>
    <row r="610" spans="1:35" customFormat="1" x14ac:dyDescent="0.15">
      <c r="A610" t="s">
        <v>56</v>
      </c>
      <c r="B610" t="s">
        <v>45</v>
      </c>
      <c r="C610" t="s">
        <v>65</v>
      </c>
      <c r="D610">
        <v>2012</v>
      </c>
      <c r="E610">
        <v>1</v>
      </c>
      <c r="F610">
        <v>114233.903171677</v>
      </c>
      <c r="G610">
        <v>114233.903171677</v>
      </c>
      <c r="H610">
        <v>114233.903171677</v>
      </c>
      <c r="I610">
        <v>114233.903171677</v>
      </c>
      <c r="J610">
        <v>114233.903171677</v>
      </c>
      <c r="K610">
        <v>114233.903171677</v>
      </c>
      <c r="L610">
        <v>114233.903171677</v>
      </c>
      <c r="M610">
        <v>113636.964761228</v>
      </c>
      <c r="N610">
        <v>113636.964761228</v>
      </c>
      <c r="O610">
        <v>113519.929754446</v>
      </c>
      <c r="P610">
        <v>113471.16287149899</v>
      </c>
      <c r="Q610">
        <v>113471.16287149899</v>
      </c>
      <c r="R610">
        <v>113467.542737335</v>
      </c>
      <c r="S610">
        <v>113467.080199394</v>
      </c>
      <c r="T610">
        <v>113519.929754446</v>
      </c>
      <c r="U610">
        <v>113471.625409439</v>
      </c>
      <c r="V610">
        <v>113471.16287149899</v>
      </c>
      <c r="W610">
        <v>113519.929754446</v>
      </c>
      <c r="X610">
        <v>113524.01242655099</v>
      </c>
      <c r="Y610">
        <v>113519.929754446</v>
      </c>
      <c r="Z610">
        <v>113524.01242655099</v>
      </c>
      <c r="AA610">
        <v>113508.537217501</v>
      </c>
    </row>
    <row r="611" spans="1:35" customFormat="1" x14ac:dyDescent="0.15">
      <c r="A611" t="s">
        <v>56</v>
      </c>
      <c r="B611" t="s">
        <v>45</v>
      </c>
      <c r="C611" t="s">
        <v>65</v>
      </c>
      <c r="D611">
        <v>2021</v>
      </c>
      <c r="E611">
        <v>1</v>
      </c>
      <c r="G611">
        <v>78456.985444484002</v>
      </c>
      <c r="H611">
        <v>78456.985444484002</v>
      </c>
      <c r="I611">
        <v>78456.985444484002</v>
      </c>
      <c r="J611">
        <v>78456.985444484002</v>
      </c>
      <c r="K611">
        <v>78456.985444484002</v>
      </c>
      <c r="L611">
        <v>78456.985444484104</v>
      </c>
      <c r="M611">
        <v>78421.873990838998</v>
      </c>
      <c r="N611">
        <v>78389.210806574803</v>
      </c>
      <c r="O611">
        <v>78198.460225368195</v>
      </c>
      <c r="P611">
        <v>78205.851716065896</v>
      </c>
      <c r="Q611">
        <v>78097.920587482702</v>
      </c>
      <c r="R611">
        <v>78122.449303187299</v>
      </c>
      <c r="S611">
        <v>78097.920587482702</v>
      </c>
      <c r="T611">
        <v>78243.022601127799</v>
      </c>
      <c r="U611">
        <v>78196.861835350603</v>
      </c>
      <c r="V611">
        <v>78267.622078871893</v>
      </c>
      <c r="W611">
        <v>78273.319428638104</v>
      </c>
      <c r="X611">
        <v>78243.022601127799</v>
      </c>
      <c r="Y611">
        <v>78273.319428638104</v>
      </c>
      <c r="Z611">
        <v>78273.319428638104</v>
      </c>
      <c r="AA611">
        <v>78273.319428638104</v>
      </c>
      <c r="AB611">
        <v>78176.839051537696</v>
      </c>
      <c r="AC611">
        <v>78176.839051537696</v>
      </c>
      <c r="AD611">
        <v>78009.226114874196</v>
      </c>
      <c r="AE611">
        <v>78094.281006299701</v>
      </c>
      <c r="AF611">
        <v>77791.556902105702</v>
      </c>
      <c r="AG611">
        <v>78161.263458250207</v>
      </c>
      <c r="AH611">
        <v>77459.900015097301</v>
      </c>
      <c r="AI611">
        <v>77204.708251250602</v>
      </c>
    </row>
    <row r="612" spans="1:35" customFormat="1" x14ac:dyDescent="0.15">
      <c r="A612" t="s">
        <v>56</v>
      </c>
      <c r="B612" t="s">
        <v>45</v>
      </c>
      <c r="C612" t="s">
        <v>65</v>
      </c>
      <c r="D612">
        <v>2026</v>
      </c>
      <c r="E612">
        <v>1</v>
      </c>
      <c r="G612" s="36"/>
      <c r="L612">
        <v>130761.642407473</v>
      </c>
      <c r="M612">
        <v>130703.123318065</v>
      </c>
      <c r="N612">
        <v>130648.684677624</v>
      </c>
      <c r="O612">
        <v>130330.76704228</v>
      </c>
      <c r="P612">
        <v>130343.086193443</v>
      </c>
      <c r="Q612">
        <v>130163.20097913699</v>
      </c>
      <c r="R612">
        <v>130204.08217197801</v>
      </c>
      <c r="S612">
        <v>130163.20097913699</v>
      </c>
      <c r="T612">
        <v>130405.03766854601</v>
      </c>
      <c r="U612">
        <v>130328.103058917</v>
      </c>
      <c r="V612">
        <v>130446.03679811901</v>
      </c>
      <c r="W612">
        <v>130455.53238106301</v>
      </c>
      <c r="X612">
        <v>130405.03766854601</v>
      </c>
      <c r="Y612">
        <v>130455.53238106301</v>
      </c>
      <c r="Z612">
        <v>130455.53238106301</v>
      </c>
      <c r="AA612">
        <v>130455.53238106301</v>
      </c>
      <c r="AB612">
        <v>130294.731752562</v>
      </c>
      <c r="AC612">
        <v>130294.731752562</v>
      </c>
      <c r="AD612">
        <v>130015.376858123</v>
      </c>
      <c r="AE612">
        <v>130157.135010499</v>
      </c>
      <c r="AF612">
        <v>129652.59483684201</v>
      </c>
      <c r="AG612">
        <v>130268.772430417</v>
      </c>
      <c r="AH612">
        <v>129099.833358495</v>
      </c>
      <c r="AI612">
        <v>128674.51375208401</v>
      </c>
    </row>
    <row r="613" spans="1:35" customFormat="1" x14ac:dyDescent="0.15">
      <c r="A613" t="s">
        <v>56</v>
      </c>
      <c r="B613" t="s">
        <v>45</v>
      </c>
      <c r="C613" t="s">
        <v>65</v>
      </c>
      <c r="D613">
        <v>2027</v>
      </c>
      <c r="E613">
        <v>1</v>
      </c>
      <c r="M613">
        <v>130703.123318065</v>
      </c>
      <c r="N613">
        <v>130648.684677624</v>
      </c>
      <c r="O613">
        <v>130330.76704228</v>
      </c>
      <c r="P613">
        <v>130343.086193443</v>
      </c>
      <c r="Q613">
        <v>130163.20097913699</v>
      </c>
      <c r="R613">
        <v>130204.08217197801</v>
      </c>
      <c r="S613">
        <v>130163.20097913699</v>
      </c>
      <c r="T613">
        <v>130405.03766854601</v>
      </c>
      <c r="U613">
        <v>130328.103058917</v>
      </c>
      <c r="V613">
        <v>130446.03679811901</v>
      </c>
      <c r="W613">
        <v>130455.53238106301</v>
      </c>
      <c r="X613">
        <v>130405.03766854601</v>
      </c>
      <c r="Y613">
        <v>130455.53238106301</v>
      </c>
      <c r="Z613">
        <v>130455.53238106301</v>
      </c>
      <c r="AA613">
        <v>130455.53238106301</v>
      </c>
      <c r="AB613">
        <v>130294.731752562</v>
      </c>
      <c r="AC613">
        <v>130294.731752562</v>
      </c>
      <c r="AD613">
        <v>130015.376858123</v>
      </c>
      <c r="AE613">
        <v>130157.135010499</v>
      </c>
      <c r="AF613">
        <v>129652.59483684201</v>
      </c>
      <c r="AG613">
        <v>130268.772430417</v>
      </c>
      <c r="AH613">
        <v>129099.833358495</v>
      </c>
      <c r="AI613">
        <v>128674.51375208401</v>
      </c>
    </row>
    <row r="614" spans="1:35" customFormat="1" x14ac:dyDescent="0.15">
      <c r="A614" t="s">
        <v>56</v>
      </c>
      <c r="B614" t="s">
        <v>45</v>
      </c>
      <c r="C614" t="s">
        <v>65</v>
      </c>
      <c r="D614">
        <v>2028</v>
      </c>
      <c r="E614">
        <v>1</v>
      </c>
      <c r="N614">
        <v>130648.684677624</v>
      </c>
      <c r="O614">
        <v>130330.76704228</v>
      </c>
      <c r="P614">
        <v>130343.086193443</v>
      </c>
      <c r="Q614">
        <v>130163.20097913699</v>
      </c>
      <c r="R614">
        <v>130204.08217197801</v>
      </c>
      <c r="S614">
        <v>130163.20097913699</v>
      </c>
      <c r="T614">
        <v>130405.03766854601</v>
      </c>
      <c r="U614">
        <v>130328.103058917</v>
      </c>
      <c r="V614">
        <v>130446.03679811901</v>
      </c>
      <c r="W614">
        <v>130455.53238106301</v>
      </c>
      <c r="X614">
        <v>130405.03766854601</v>
      </c>
      <c r="Y614">
        <v>130455.53238106301</v>
      </c>
      <c r="Z614">
        <v>130455.53238106301</v>
      </c>
      <c r="AA614">
        <v>130455.53238106301</v>
      </c>
      <c r="AB614">
        <v>130294.731752562</v>
      </c>
      <c r="AC614">
        <v>130294.731752562</v>
      </c>
      <c r="AD614">
        <v>130015.376858123</v>
      </c>
      <c r="AE614">
        <v>130157.135010499</v>
      </c>
      <c r="AF614">
        <v>129652.59483684201</v>
      </c>
      <c r="AG614">
        <v>130268.772430417</v>
      </c>
      <c r="AH614">
        <v>129099.833358495</v>
      </c>
      <c r="AI614">
        <v>128674.51375208401</v>
      </c>
    </row>
    <row r="615" spans="1:35" customFormat="1" x14ac:dyDescent="0.15">
      <c r="A615" t="s">
        <v>56</v>
      </c>
      <c r="B615" t="s">
        <v>45</v>
      </c>
      <c r="C615" t="s">
        <v>65</v>
      </c>
      <c r="D615">
        <v>2029</v>
      </c>
      <c r="E615">
        <v>1</v>
      </c>
      <c r="O615">
        <v>130330.76704228</v>
      </c>
      <c r="P615">
        <v>130343.086193443</v>
      </c>
      <c r="Q615">
        <v>130163.20097913699</v>
      </c>
      <c r="R615">
        <v>130204.08217197801</v>
      </c>
      <c r="S615">
        <v>130163.20097913699</v>
      </c>
      <c r="T615">
        <v>130405.03766854601</v>
      </c>
      <c r="U615">
        <v>130328.103058917</v>
      </c>
      <c r="V615">
        <v>130446.03679811901</v>
      </c>
      <c r="W615">
        <v>130455.53238106301</v>
      </c>
      <c r="X615">
        <v>130405.03766854601</v>
      </c>
      <c r="Y615">
        <v>130455.53238106301</v>
      </c>
      <c r="Z615">
        <v>130455.53238106301</v>
      </c>
      <c r="AA615">
        <v>130455.53238106301</v>
      </c>
      <c r="AB615">
        <v>130294.731752562</v>
      </c>
      <c r="AC615">
        <v>130294.731752562</v>
      </c>
      <c r="AD615">
        <v>130015.376858123</v>
      </c>
      <c r="AE615">
        <v>130157.135010499</v>
      </c>
      <c r="AF615">
        <v>129652.59483684201</v>
      </c>
      <c r="AG615">
        <v>130268.772430417</v>
      </c>
      <c r="AH615">
        <v>129099.833358495</v>
      </c>
      <c r="AI615">
        <v>128674.51375208401</v>
      </c>
    </row>
    <row r="616" spans="1:35" customFormat="1" x14ac:dyDescent="0.15">
      <c r="A616" t="s">
        <v>56</v>
      </c>
      <c r="B616" t="s">
        <v>45</v>
      </c>
      <c r="C616" t="s">
        <v>65</v>
      </c>
      <c r="D616">
        <v>2030</v>
      </c>
      <c r="E616">
        <v>1</v>
      </c>
      <c r="P616">
        <v>130343.086193443</v>
      </c>
      <c r="Q616">
        <v>130163.20097913699</v>
      </c>
      <c r="R616">
        <v>130204.08217197801</v>
      </c>
      <c r="S616">
        <v>130163.20097913699</v>
      </c>
      <c r="T616">
        <v>130405.03766854601</v>
      </c>
      <c r="U616">
        <v>130328.103058917</v>
      </c>
      <c r="V616">
        <v>130446.03679811901</v>
      </c>
      <c r="W616">
        <v>130455.53238106301</v>
      </c>
      <c r="X616">
        <v>130405.03766854601</v>
      </c>
      <c r="Y616">
        <v>130455.53238106301</v>
      </c>
      <c r="Z616">
        <v>130455.53238106301</v>
      </c>
      <c r="AA616">
        <v>130455.53238106301</v>
      </c>
      <c r="AB616">
        <v>130294.731752562</v>
      </c>
      <c r="AC616">
        <v>130294.731752562</v>
      </c>
      <c r="AD616">
        <v>130015.376858123</v>
      </c>
      <c r="AE616">
        <v>130157.135010499</v>
      </c>
      <c r="AF616">
        <v>129652.59483684201</v>
      </c>
      <c r="AG616">
        <v>130268.772430417</v>
      </c>
      <c r="AH616">
        <v>129099.833358495</v>
      </c>
      <c r="AI616">
        <v>128674.51375208401</v>
      </c>
    </row>
    <row r="617" spans="1:35" customFormat="1" x14ac:dyDescent="0.15">
      <c r="A617" t="s">
        <v>56</v>
      </c>
      <c r="B617" t="s">
        <v>45</v>
      </c>
      <c r="C617" t="s">
        <v>65</v>
      </c>
      <c r="D617">
        <v>2041</v>
      </c>
      <c r="E617">
        <v>1</v>
      </c>
      <c r="AA617">
        <v>45611.026735716201</v>
      </c>
      <c r="AB617">
        <v>45533.016643897798</v>
      </c>
      <c r="AC617">
        <v>45201.0437882884</v>
      </c>
      <c r="AD617">
        <v>44950.823877284303</v>
      </c>
      <c r="AE617">
        <v>44986.374535881303</v>
      </c>
      <c r="AF617">
        <v>44381.914760402004</v>
      </c>
      <c r="AG617">
        <v>44530.678309262301</v>
      </c>
      <c r="AH617">
        <v>43065.737952171003</v>
      </c>
      <c r="AI617">
        <v>42768.578462526501</v>
      </c>
    </row>
    <row r="618" spans="1:35" customFormat="1" x14ac:dyDescent="0.15">
      <c r="A618" t="s">
        <v>56</v>
      </c>
      <c r="B618" t="s">
        <v>45</v>
      </c>
      <c r="C618" t="s">
        <v>65</v>
      </c>
      <c r="D618">
        <v>2042</v>
      </c>
      <c r="E618">
        <v>1</v>
      </c>
      <c r="AB618">
        <v>184978.124617895</v>
      </c>
      <c r="AC618">
        <v>184734.930482286</v>
      </c>
      <c r="AD618">
        <v>184334.15320805999</v>
      </c>
      <c r="AE618">
        <v>184358.98012439499</v>
      </c>
      <c r="AF618">
        <v>184012.73036055401</v>
      </c>
      <c r="AG618">
        <v>183973.20025686099</v>
      </c>
      <c r="AH618">
        <v>180311.010241921</v>
      </c>
      <c r="AI618">
        <v>178724.92651856301</v>
      </c>
    </row>
    <row r="619" spans="1:35" customFormat="1" x14ac:dyDescent="0.15">
      <c r="A619" t="s">
        <v>56</v>
      </c>
      <c r="B619" t="s">
        <v>45</v>
      </c>
      <c r="C619" t="s">
        <v>113</v>
      </c>
      <c r="D619">
        <v>1990</v>
      </c>
      <c r="E619">
        <v>0</v>
      </c>
      <c r="F619">
        <v>153479</v>
      </c>
      <c r="G619">
        <v>153479</v>
      </c>
      <c r="H619">
        <v>153479</v>
      </c>
      <c r="I619">
        <v>153479</v>
      </c>
      <c r="J619">
        <v>153479</v>
      </c>
      <c r="K619">
        <v>153479</v>
      </c>
      <c r="L619">
        <v>153479</v>
      </c>
      <c r="M619">
        <v>153479</v>
      </c>
      <c r="N619">
        <v>153479</v>
      </c>
      <c r="O619">
        <v>153479</v>
      </c>
      <c r="P619">
        <v>153479</v>
      </c>
      <c r="Q619">
        <v>153479</v>
      </c>
      <c r="R619">
        <v>153479</v>
      </c>
      <c r="S619">
        <v>153479</v>
      </c>
      <c r="T619">
        <v>153479</v>
      </c>
      <c r="U619">
        <v>153479</v>
      </c>
      <c r="V619">
        <v>153479</v>
      </c>
      <c r="W619">
        <v>153479</v>
      </c>
      <c r="X619">
        <v>153479</v>
      </c>
      <c r="Y619">
        <v>153479</v>
      </c>
      <c r="Z619">
        <v>153479</v>
      </c>
      <c r="AA619">
        <v>153479</v>
      </c>
      <c r="AB619">
        <v>153479</v>
      </c>
      <c r="AC619">
        <v>153479</v>
      </c>
      <c r="AD619">
        <v>153479</v>
      </c>
    </row>
    <row r="620" spans="1:35" customFormat="1" x14ac:dyDescent="0.15">
      <c r="A620" t="s">
        <v>56</v>
      </c>
      <c r="B620" t="s">
        <v>43</v>
      </c>
      <c r="C620" t="s">
        <v>73</v>
      </c>
      <c r="D620">
        <v>1993</v>
      </c>
      <c r="E620">
        <v>0</v>
      </c>
      <c r="F620">
        <v>5305195.3496759199</v>
      </c>
      <c r="G620">
        <v>5185443.5013195202</v>
      </c>
      <c r="H620">
        <v>5061004.0255283797</v>
      </c>
    </row>
    <row r="621" spans="1:35" customFormat="1" x14ac:dyDescent="0.15">
      <c r="A621" t="s">
        <v>56</v>
      </c>
      <c r="B621" t="s">
        <v>43</v>
      </c>
      <c r="C621" t="s">
        <v>70</v>
      </c>
      <c r="D621">
        <v>1989</v>
      </c>
      <c r="E621">
        <v>0</v>
      </c>
      <c r="F621">
        <v>58778202.422453098</v>
      </c>
      <c r="G621">
        <v>58778202.422453098</v>
      </c>
      <c r="H621">
        <v>58778202.422453098</v>
      </c>
      <c r="I621">
        <v>58778202.422453098</v>
      </c>
      <c r="J621">
        <v>58778202.422453098</v>
      </c>
      <c r="K621">
        <v>58778202.422453098</v>
      </c>
      <c r="L621">
        <v>58778202.422453098</v>
      </c>
      <c r="M621">
        <v>58778202.422453098</v>
      </c>
      <c r="N621">
        <v>58778202.422453098</v>
      </c>
      <c r="O621">
        <v>58778202.422453098</v>
      </c>
      <c r="P621">
        <v>58778202.422453098</v>
      </c>
      <c r="Q621">
        <v>58778202.422453098</v>
      </c>
      <c r="R621">
        <v>58778202.422453098</v>
      </c>
      <c r="S621">
        <v>58778202.422453098</v>
      </c>
      <c r="T621">
        <v>58778202.422453098</v>
      </c>
      <c r="U621">
        <v>58778202.422453098</v>
      </c>
      <c r="V621">
        <v>58778202.422453098</v>
      </c>
      <c r="W621">
        <v>58778202.422453098</v>
      </c>
      <c r="X621">
        <v>58778202.422453098</v>
      </c>
      <c r="Y621">
        <v>58778202.422453098</v>
      </c>
      <c r="Z621">
        <v>58778202.422453098</v>
      </c>
      <c r="AA621">
        <v>58778202.422453098</v>
      </c>
      <c r="AB621">
        <v>58778202.422453098</v>
      </c>
      <c r="AC621">
        <v>58778202.422453098</v>
      </c>
      <c r="AD621">
        <v>58778202.422453098</v>
      </c>
      <c r="AE621">
        <v>58778202.422453098</v>
      </c>
      <c r="AF621">
        <v>58778202.422453098</v>
      </c>
      <c r="AG621">
        <v>58778202.422453098</v>
      </c>
      <c r="AH621">
        <v>58778202.422453098</v>
      </c>
      <c r="AI621">
        <v>58778202.422453098</v>
      </c>
    </row>
    <row r="622" spans="1:35" customFormat="1" x14ac:dyDescent="0.15">
      <c r="A622" t="s">
        <v>56</v>
      </c>
      <c r="B622" t="s">
        <v>43</v>
      </c>
      <c r="C622" t="s">
        <v>112</v>
      </c>
      <c r="D622">
        <v>1982</v>
      </c>
      <c r="E622">
        <v>0</v>
      </c>
      <c r="F622">
        <v>5496965.9037015699</v>
      </c>
      <c r="G622">
        <v>5496965.9037015699</v>
      </c>
      <c r="H622">
        <v>5496965.9037015699</v>
      </c>
      <c r="I622">
        <v>5496965.9037015699</v>
      </c>
      <c r="J622">
        <v>5496965.9037015699</v>
      </c>
      <c r="K622">
        <v>5496965.9037015699</v>
      </c>
      <c r="L622">
        <v>5496965.9037015699</v>
      </c>
      <c r="M622">
        <v>5496965.9037015699</v>
      </c>
      <c r="N622">
        <v>5496965.9037015699</v>
      </c>
      <c r="O622">
        <v>5496965.9037015699</v>
      </c>
      <c r="P622">
        <v>5496965.9037015699</v>
      </c>
      <c r="Q622">
        <v>5496965.9037015699</v>
      </c>
      <c r="R622">
        <v>5496965.9037015699</v>
      </c>
      <c r="S622">
        <v>5496965.9037015699</v>
      </c>
      <c r="T622">
        <v>5496965.9037015699</v>
      </c>
      <c r="U622">
        <v>5496965.9037015699</v>
      </c>
      <c r="V622">
        <v>5496965.9037015699</v>
      </c>
      <c r="W622">
        <v>5496965.9037015699</v>
      </c>
      <c r="X622">
        <v>5496965.9037015699</v>
      </c>
      <c r="Y622">
        <v>5496965.9037015699</v>
      </c>
      <c r="Z622">
        <v>5496965.9037015699</v>
      </c>
      <c r="AA622">
        <v>5496965.9037015699</v>
      </c>
      <c r="AB622">
        <v>5496965.9037015699</v>
      </c>
      <c r="AC622">
        <v>5496965.9037015699</v>
      </c>
      <c r="AD622">
        <v>5496965.9037015699</v>
      </c>
    </row>
    <row r="623" spans="1:35" customFormat="1" x14ac:dyDescent="0.15">
      <c r="A623" t="s">
        <v>56</v>
      </c>
      <c r="B623" t="s">
        <v>43</v>
      </c>
      <c r="C623" t="s">
        <v>69</v>
      </c>
      <c r="D623">
        <v>1989</v>
      </c>
      <c r="E623">
        <v>0</v>
      </c>
      <c r="F623">
        <v>618452.27600634599</v>
      </c>
      <c r="G623">
        <v>616231.03303759801</v>
      </c>
      <c r="H623">
        <v>610794.97933156695</v>
      </c>
      <c r="I623">
        <v>634943.09679703799</v>
      </c>
      <c r="J623">
        <v>634943.09679703799</v>
      </c>
      <c r="K623">
        <v>634943.09679703799</v>
      </c>
      <c r="L623">
        <v>617461.32059454196</v>
      </c>
      <c r="M623">
        <v>624571.77729983802</v>
      </c>
      <c r="N623">
        <v>547426.14251820499</v>
      </c>
      <c r="O623">
        <v>537416.24075637502</v>
      </c>
      <c r="P623">
        <v>508449.389525918</v>
      </c>
      <c r="Q623">
        <v>535785.46586490097</v>
      </c>
      <c r="R623">
        <v>527636.28314309497</v>
      </c>
      <c r="S623">
        <v>498993.26445237198</v>
      </c>
      <c r="T623">
        <v>585768.84709423396</v>
      </c>
      <c r="U623">
        <v>578235.87407456501</v>
      </c>
      <c r="V623">
        <v>494462.74623978499</v>
      </c>
      <c r="W623">
        <v>524825.14674971299</v>
      </c>
      <c r="X623">
        <v>502782.48688690702</v>
      </c>
      <c r="Y623">
        <v>570150.14403546799</v>
      </c>
      <c r="Z623">
        <v>559713.75620924099</v>
      </c>
      <c r="AA623">
        <v>539771.17914340505</v>
      </c>
      <c r="AB623">
        <v>518578.10505827097</v>
      </c>
      <c r="AC623">
        <v>558788.91471881606</v>
      </c>
      <c r="AD623">
        <v>537998.55244425696</v>
      </c>
      <c r="AE623">
        <v>72271.721127861107</v>
      </c>
      <c r="AF623">
        <v>80859.901483437803</v>
      </c>
      <c r="AG623">
        <v>22489.3875412981</v>
      </c>
      <c r="AH623">
        <v>25910.103445638</v>
      </c>
      <c r="AI623">
        <v>43013.682967337198</v>
      </c>
    </row>
    <row r="624" spans="1:35" customFormat="1" x14ac:dyDescent="0.15">
      <c r="A624" t="s">
        <v>56</v>
      </c>
      <c r="B624" t="s">
        <v>43</v>
      </c>
      <c r="C624" t="s">
        <v>68</v>
      </c>
      <c r="D624">
        <v>1991</v>
      </c>
      <c r="E624">
        <v>0</v>
      </c>
      <c r="F624">
        <v>276204.613978079</v>
      </c>
      <c r="G624">
        <v>226203.93682315401</v>
      </c>
      <c r="H624">
        <v>176749.361193099</v>
      </c>
      <c r="I624">
        <v>634943.09679703799</v>
      </c>
      <c r="J624">
        <v>634943.09679703799</v>
      </c>
      <c r="K624">
        <v>634943.09679703799</v>
      </c>
      <c r="L624">
        <v>630154.35086506896</v>
      </c>
      <c r="M624">
        <v>572715.17981383495</v>
      </c>
      <c r="N624">
        <v>557500.11309823196</v>
      </c>
      <c r="O624">
        <v>514368.117588297</v>
      </c>
      <c r="P624">
        <v>454277.20519950899</v>
      </c>
      <c r="Q624">
        <v>417339.470527703</v>
      </c>
      <c r="R624">
        <v>384390.94085393002</v>
      </c>
      <c r="S624">
        <v>415614.40125065303</v>
      </c>
      <c r="T624">
        <v>298985.12627719302</v>
      </c>
      <c r="U624">
        <v>305280.69916496798</v>
      </c>
      <c r="V624">
        <v>376997.66064353898</v>
      </c>
      <c r="W624">
        <v>343272.48005997599</v>
      </c>
      <c r="X624">
        <v>364116.04230375303</v>
      </c>
      <c r="Y624">
        <v>290214.99294798099</v>
      </c>
      <c r="Z624">
        <v>313985.81463159999</v>
      </c>
      <c r="AA624">
        <v>265751.39090623701</v>
      </c>
      <c r="AB624">
        <v>193221.92780223201</v>
      </c>
      <c r="AC624">
        <v>97963.481005137102</v>
      </c>
      <c r="AD624">
        <v>39592.967062997399</v>
      </c>
      <c r="AE624">
        <v>53275.830680356798</v>
      </c>
      <c r="AF624">
        <v>32751.5352543177</v>
      </c>
      <c r="AG624">
        <v>56769.327774150697</v>
      </c>
      <c r="AH624">
        <v>43086.464156791197</v>
      </c>
      <c r="AI624">
        <v>12227.2398282785</v>
      </c>
    </row>
    <row r="625" spans="1:35" customFormat="1" x14ac:dyDescent="0.15">
      <c r="A625" t="s">
        <v>56</v>
      </c>
      <c r="B625" t="s">
        <v>43</v>
      </c>
      <c r="C625" t="s">
        <v>67</v>
      </c>
      <c r="D625">
        <v>1991</v>
      </c>
      <c r="E625">
        <v>0</v>
      </c>
      <c r="F625">
        <v>46527.963508873399</v>
      </c>
      <c r="G625">
        <v>41337.008170922702</v>
      </c>
      <c r="H625">
        <v>31166.4031013778</v>
      </c>
      <c r="I625">
        <v>197537.85233685601</v>
      </c>
      <c r="J625">
        <v>197537.85233685601</v>
      </c>
      <c r="K625">
        <v>197537.85233685601</v>
      </c>
      <c r="L625">
        <v>178178.05594208199</v>
      </c>
      <c r="M625">
        <v>165166.57855536099</v>
      </c>
      <c r="N625">
        <v>142447.34399944599</v>
      </c>
      <c r="O625">
        <v>126453.670673966</v>
      </c>
      <c r="P625">
        <v>77255.856017296406</v>
      </c>
      <c r="Q625">
        <v>74397.656008362406</v>
      </c>
      <c r="R625">
        <v>77406.9470744469</v>
      </c>
      <c r="S625">
        <v>72828.491967362294</v>
      </c>
      <c r="T625">
        <v>73377.227838482504</v>
      </c>
      <c r="U625">
        <v>66442.612610466502</v>
      </c>
      <c r="V625">
        <v>69115.546446504202</v>
      </c>
      <c r="W625">
        <v>59902.516558521602</v>
      </c>
      <c r="X625">
        <v>59861.190671106298</v>
      </c>
      <c r="Y625">
        <v>60921.385976214602</v>
      </c>
      <c r="Z625">
        <v>67444.985666554101</v>
      </c>
      <c r="AA625">
        <v>45587.901167620097</v>
      </c>
      <c r="AB625">
        <v>32329.7472522854</v>
      </c>
      <c r="AC625">
        <v>20826.704411484799</v>
      </c>
      <c r="AD625">
        <v>9261.5822893443401</v>
      </c>
      <c r="AE625">
        <v>5568.3594163473599</v>
      </c>
      <c r="AF625">
        <v>5064.4784977651598</v>
      </c>
      <c r="AG625">
        <v>3723.3926576926001</v>
      </c>
      <c r="AH625">
        <v>6092.6340342393296</v>
      </c>
      <c r="AI625">
        <v>3768.84146082286</v>
      </c>
    </row>
    <row r="626" spans="1:35" customFormat="1" x14ac:dyDescent="0.15">
      <c r="A626" t="s">
        <v>56</v>
      </c>
      <c r="B626" t="s">
        <v>43</v>
      </c>
      <c r="C626" t="s">
        <v>113</v>
      </c>
      <c r="D626">
        <v>1990</v>
      </c>
      <c r="E626">
        <v>0</v>
      </c>
      <c r="F626">
        <v>9171579.9882315397</v>
      </c>
      <c r="G626">
        <v>9171579.9882315397</v>
      </c>
      <c r="H626">
        <v>9171579.9882315397</v>
      </c>
      <c r="I626">
        <v>9171579.9882315397</v>
      </c>
      <c r="J626">
        <v>9171579.9882315397</v>
      </c>
      <c r="K626">
        <v>9171579.9882315397</v>
      </c>
      <c r="L626">
        <v>9171579.9882315397</v>
      </c>
      <c r="M626">
        <v>9171579.9882315397</v>
      </c>
      <c r="N626">
        <v>9171579.9882315397</v>
      </c>
      <c r="O626">
        <v>9171579.9882315397</v>
      </c>
      <c r="P626">
        <v>9171579.9882315397</v>
      </c>
      <c r="Q626">
        <v>9171579.9882315397</v>
      </c>
      <c r="R626">
        <v>9171579.9882315397</v>
      </c>
      <c r="S626">
        <v>9171579.9882315397</v>
      </c>
      <c r="T626">
        <v>9171579.9882315397</v>
      </c>
      <c r="U626">
        <v>9171579.9882315397</v>
      </c>
      <c r="V626">
        <v>9171579.9882315397</v>
      </c>
      <c r="W626">
        <v>9171579.9882315397</v>
      </c>
      <c r="X626">
        <v>9171579.9882315397</v>
      </c>
      <c r="Y626">
        <v>9171579.9882315397</v>
      </c>
      <c r="Z626">
        <v>9171579.9882315397</v>
      </c>
      <c r="AA626">
        <v>9171579.9882315397</v>
      </c>
      <c r="AB626">
        <v>9171579.9882315397</v>
      </c>
      <c r="AC626">
        <v>9171579.9882315397</v>
      </c>
      <c r="AD626">
        <v>9171579.9882315397</v>
      </c>
    </row>
    <row r="627" spans="1:35" customFormat="1" x14ac:dyDescent="0.15">
      <c r="A627" t="s">
        <v>44</v>
      </c>
      <c r="B627" t="s">
        <v>55</v>
      </c>
      <c r="C627" t="s">
        <v>64</v>
      </c>
      <c r="D627">
        <v>2020</v>
      </c>
      <c r="E627">
        <v>0</v>
      </c>
      <c r="F627">
        <v>7598492.7498256899</v>
      </c>
      <c r="G627">
        <v>7598492.7498256899</v>
      </c>
      <c r="H627">
        <v>7598492.7498256899</v>
      </c>
      <c r="I627">
        <v>7598492.7498256899</v>
      </c>
      <c r="J627">
        <v>7598492.7498256899</v>
      </c>
      <c r="K627">
        <v>7598492.7498256899</v>
      </c>
      <c r="L627">
        <v>7598492.7498256899</v>
      </c>
      <c r="M627">
        <v>7598492.7498256899</v>
      </c>
      <c r="N627">
        <v>7598492.7498256899</v>
      </c>
      <c r="O627">
        <v>7598492.7498256899</v>
      </c>
      <c r="P627">
        <v>7598492.7498256899</v>
      </c>
      <c r="Q627">
        <v>7598492.7498256899</v>
      </c>
      <c r="R627">
        <v>7598492.7498256899</v>
      </c>
      <c r="S627">
        <v>7598492.7498256899</v>
      </c>
      <c r="T627">
        <v>7598492.7498256899</v>
      </c>
    </row>
    <row r="628" spans="1:35" customFormat="1" x14ac:dyDescent="0.15">
      <c r="A628" t="s">
        <v>44</v>
      </c>
      <c r="B628" t="s">
        <v>55</v>
      </c>
      <c r="C628" t="s">
        <v>64</v>
      </c>
      <c r="D628">
        <v>2021</v>
      </c>
      <c r="E628">
        <v>0</v>
      </c>
      <c r="G628">
        <v>2426261.3171647</v>
      </c>
      <c r="H628">
        <v>2426261.3171647</v>
      </c>
      <c r="I628">
        <v>2426261.3171647</v>
      </c>
      <c r="J628">
        <v>2426261.3171647</v>
      </c>
      <c r="K628">
        <v>2426261.3171647</v>
      </c>
      <c r="L628">
        <v>2426261.3171647</v>
      </c>
      <c r="M628">
        <v>2426261.3171647</v>
      </c>
      <c r="N628">
        <v>2426261.3171647</v>
      </c>
      <c r="O628">
        <v>2426261.3171647</v>
      </c>
      <c r="P628">
        <v>2426261.3171647</v>
      </c>
      <c r="Q628">
        <v>2426261.3171647</v>
      </c>
      <c r="R628">
        <v>2426261.3171647</v>
      </c>
      <c r="S628">
        <v>2426261.3171647</v>
      </c>
      <c r="T628">
        <v>2426261.3171647</v>
      </c>
      <c r="U628">
        <v>2426261.3171647</v>
      </c>
    </row>
    <row r="629" spans="1:35" customFormat="1" x14ac:dyDescent="0.15">
      <c r="A629" t="s">
        <v>44</v>
      </c>
      <c r="B629" t="s">
        <v>55</v>
      </c>
      <c r="C629" t="s">
        <v>64</v>
      </c>
      <c r="D629">
        <v>2022</v>
      </c>
      <c r="E629">
        <v>0</v>
      </c>
      <c r="H629">
        <v>1693763.05861161</v>
      </c>
      <c r="I629">
        <v>1693763.05861161</v>
      </c>
      <c r="J629">
        <v>1693763.05861161</v>
      </c>
      <c r="K629">
        <v>1693763.05861161</v>
      </c>
      <c r="L629">
        <v>1693763.05861161</v>
      </c>
      <c r="M629">
        <v>1693763.05861161</v>
      </c>
      <c r="N629">
        <v>1693763.05861161</v>
      </c>
      <c r="O629">
        <v>1693763.05861161</v>
      </c>
      <c r="P629">
        <v>1693763.05861161</v>
      </c>
      <c r="Q629">
        <v>1693763.05861161</v>
      </c>
      <c r="R629">
        <v>1693763.05861161</v>
      </c>
      <c r="S629">
        <v>1693763.05861161</v>
      </c>
      <c r="T629">
        <v>1693763.05861161</v>
      </c>
      <c r="U629">
        <v>1693763.05861161</v>
      </c>
      <c r="V629">
        <v>1693763.05861161</v>
      </c>
    </row>
    <row r="630" spans="1:35" customFormat="1" x14ac:dyDescent="0.15">
      <c r="A630" t="s">
        <v>44</v>
      </c>
      <c r="B630" t="s">
        <v>55</v>
      </c>
      <c r="C630" t="s">
        <v>64</v>
      </c>
      <c r="D630">
        <v>2023</v>
      </c>
      <c r="E630">
        <v>0</v>
      </c>
      <c r="I630">
        <v>509079.07513628202</v>
      </c>
      <c r="J630">
        <v>509079.07513628202</v>
      </c>
      <c r="K630">
        <v>509079.07513628202</v>
      </c>
      <c r="L630">
        <v>509079.07513628202</v>
      </c>
      <c r="M630">
        <v>509079.07513628202</v>
      </c>
      <c r="N630">
        <v>509079.07513628202</v>
      </c>
      <c r="O630">
        <v>509079.07513628202</v>
      </c>
      <c r="P630">
        <v>509079.07513628202</v>
      </c>
      <c r="Q630">
        <v>509079.07513628202</v>
      </c>
      <c r="R630">
        <v>509079.07513628202</v>
      </c>
      <c r="S630">
        <v>509079.07513628202</v>
      </c>
      <c r="T630">
        <v>509079.07513628202</v>
      </c>
      <c r="U630">
        <v>509079.07513628202</v>
      </c>
      <c r="V630">
        <v>509079.07513628202</v>
      </c>
      <c r="W630">
        <v>509079.07513628202</v>
      </c>
    </row>
    <row r="631" spans="1:35" customFormat="1" x14ac:dyDescent="0.15">
      <c r="A631" t="s">
        <v>44</v>
      </c>
      <c r="B631" t="s">
        <v>55</v>
      </c>
      <c r="C631" t="s">
        <v>64</v>
      </c>
      <c r="D631">
        <v>2024</v>
      </c>
      <c r="E631">
        <v>0</v>
      </c>
      <c r="J631">
        <v>559913.78810186998</v>
      </c>
      <c r="K631">
        <v>559913.78810186998</v>
      </c>
      <c r="L631">
        <v>559913.78810186998</v>
      </c>
      <c r="M631">
        <v>559913.78810186998</v>
      </c>
      <c r="N631">
        <v>559913.78810186998</v>
      </c>
      <c r="O631">
        <v>559913.78810186998</v>
      </c>
      <c r="P631">
        <v>559913.78810186998</v>
      </c>
      <c r="Q631">
        <v>559913.78810186998</v>
      </c>
      <c r="R631">
        <v>559913.78810186998</v>
      </c>
      <c r="S631">
        <v>559913.78810186998</v>
      </c>
      <c r="T631">
        <v>559913.78810186998</v>
      </c>
      <c r="U631">
        <v>559913.78810186998</v>
      </c>
      <c r="V631">
        <v>559913.78810186998</v>
      </c>
      <c r="W631">
        <v>559913.78810186998</v>
      </c>
      <c r="X631">
        <v>559913.78810186998</v>
      </c>
    </row>
    <row r="632" spans="1:35" customFormat="1" x14ac:dyDescent="0.15">
      <c r="A632" t="s">
        <v>44</v>
      </c>
      <c r="B632" t="s">
        <v>55</v>
      </c>
      <c r="C632" t="s">
        <v>64</v>
      </c>
      <c r="D632">
        <v>2025</v>
      </c>
      <c r="E632">
        <v>0</v>
      </c>
      <c r="K632">
        <v>625321.25706729596</v>
      </c>
      <c r="L632">
        <v>625321.25706729596</v>
      </c>
      <c r="M632">
        <v>625321.25706729596</v>
      </c>
      <c r="N632">
        <v>625321.25706729596</v>
      </c>
      <c r="O632">
        <v>625321.25706729596</v>
      </c>
      <c r="P632">
        <v>625321.25706729596</v>
      </c>
      <c r="Q632">
        <v>625321.25706729596</v>
      </c>
      <c r="R632">
        <v>625321.25706729596</v>
      </c>
      <c r="S632">
        <v>625321.25706729596</v>
      </c>
      <c r="T632">
        <v>625321.25706729596</v>
      </c>
      <c r="U632">
        <v>625321.25706729596</v>
      </c>
      <c r="V632">
        <v>625321.25706729596</v>
      </c>
      <c r="W632">
        <v>625321.25706729596</v>
      </c>
      <c r="X632">
        <v>625321.25706729596</v>
      </c>
      <c r="Y632">
        <v>625321.25706729596</v>
      </c>
    </row>
    <row r="633" spans="1:35" customFormat="1" x14ac:dyDescent="0.15">
      <c r="A633" t="s">
        <v>44</v>
      </c>
      <c r="B633" t="s">
        <v>55</v>
      </c>
      <c r="C633" t="s">
        <v>64</v>
      </c>
      <c r="D633">
        <v>2026</v>
      </c>
      <c r="E633">
        <v>0</v>
      </c>
      <c r="L633">
        <v>705704.25171691098</v>
      </c>
      <c r="M633">
        <v>705704.25171691098</v>
      </c>
      <c r="N633">
        <v>705704.25171691098</v>
      </c>
      <c r="O633">
        <v>705704.25171691098</v>
      </c>
      <c r="P633">
        <v>705704.25171691098</v>
      </c>
      <c r="Q633">
        <v>705704.25171691098</v>
      </c>
      <c r="R633">
        <v>705704.25171691098</v>
      </c>
      <c r="S633">
        <v>705704.25171691098</v>
      </c>
      <c r="T633">
        <v>705704.25171691098</v>
      </c>
      <c r="U633">
        <v>705704.25171691098</v>
      </c>
      <c r="V633">
        <v>705704.25171691098</v>
      </c>
      <c r="W633">
        <v>705704.25171691098</v>
      </c>
      <c r="X633">
        <v>705704.25171691098</v>
      </c>
      <c r="Y633">
        <v>705704.25171691098</v>
      </c>
      <c r="Z633">
        <v>705704.25171691098</v>
      </c>
    </row>
    <row r="634" spans="1:35" customFormat="1" x14ac:dyDescent="0.15">
      <c r="A634" t="s">
        <v>44</v>
      </c>
      <c r="B634" t="s">
        <v>55</v>
      </c>
      <c r="C634" t="s">
        <v>64</v>
      </c>
      <c r="D634">
        <v>2027</v>
      </c>
      <c r="E634">
        <v>0</v>
      </c>
      <c r="M634">
        <v>779220.47659392795</v>
      </c>
      <c r="N634">
        <v>779220.47659392795</v>
      </c>
      <c r="O634">
        <v>779220.47659392795</v>
      </c>
      <c r="P634">
        <v>779220.47659392795</v>
      </c>
      <c r="Q634">
        <v>779220.47659392795</v>
      </c>
      <c r="R634">
        <v>779220.47659392795</v>
      </c>
      <c r="S634">
        <v>779220.47659392795</v>
      </c>
      <c r="T634">
        <v>779220.47659392795</v>
      </c>
      <c r="U634">
        <v>779220.47659392795</v>
      </c>
      <c r="V634">
        <v>779220.47659392795</v>
      </c>
      <c r="W634">
        <v>779220.47659392795</v>
      </c>
      <c r="X634">
        <v>779220.47659392795</v>
      </c>
      <c r="Y634">
        <v>779220.47659392795</v>
      </c>
      <c r="Z634">
        <v>779220.47659392795</v>
      </c>
      <c r="AA634">
        <v>779220.47659392795</v>
      </c>
    </row>
    <row r="635" spans="1:35" customFormat="1" x14ac:dyDescent="0.15">
      <c r="A635" t="s">
        <v>44</v>
      </c>
      <c r="B635" t="s">
        <v>55</v>
      </c>
      <c r="C635" t="s">
        <v>64</v>
      </c>
      <c r="D635">
        <v>2028</v>
      </c>
      <c r="E635">
        <v>0</v>
      </c>
      <c r="N635">
        <v>821760.02134706103</v>
      </c>
      <c r="O635">
        <v>821760.02134706103</v>
      </c>
      <c r="P635">
        <v>821760.02134706103</v>
      </c>
      <c r="Q635">
        <v>821760.02134706103</v>
      </c>
      <c r="R635">
        <v>821760.02134706103</v>
      </c>
      <c r="S635">
        <v>821760.02134706103</v>
      </c>
      <c r="T635">
        <v>821760.02134706103</v>
      </c>
      <c r="U635">
        <v>821760.02134706103</v>
      </c>
      <c r="V635">
        <v>821760.02134706103</v>
      </c>
      <c r="W635">
        <v>821760.02134706103</v>
      </c>
      <c r="X635">
        <v>821760.02134706103</v>
      </c>
      <c r="Y635">
        <v>821760.02134706103</v>
      </c>
      <c r="Z635">
        <v>821760.02134706103</v>
      </c>
      <c r="AA635">
        <v>821760.02134706103</v>
      </c>
      <c r="AB635">
        <v>821760.02134706103</v>
      </c>
    </row>
    <row r="636" spans="1:35" customFormat="1" x14ac:dyDescent="0.15">
      <c r="A636" t="s">
        <v>44</v>
      </c>
      <c r="B636" t="s">
        <v>55</v>
      </c>
      <c r="C636" t="s">
        <v>64</v>
      </c>
      <c r="D636">
        <v>2029</v>
      </c>
      <c r="E636">
        <v>0</v>
      </c>
      <c r="O636">
        <v>857289.75794453197</v>
      </c>
      <c r="P636">
        <v>857289.75794453197</v>
      </c>
      <c r="Q636">
        <v>857289.75794453197</v>
      </c>
      <c r="R636">
        <v>857289.75794453197</v>
      </c>
      <c r="S636">
        <v>857289.75794453197</v>
      </c>
      <c r="T636">
        <v>857289.75794453197</v>
      </c>
      <c r="U636">
        <v>857289.75794453197</v>
      </c>
      <c r="V636">
        <v>857289.75794453197</v>
      </c>
      <c r="W636">
        <v>857289.75794453197</v>
      </c>
      <c r="X636">
        <v>857289.75794453197</v>
      </c>
      <c r="Y636">
        <v>857289.75794453197</v>
      </c>
      <c r="Z636">
        <v>857289.75794453197</v>
      </c>
      <c r="AA636">
        <v>857289.75794453197</v>
      </c>
      <c r="AB636">
        <v>857289.75794453197</v>
      </c>
      <c r="AC636">
        <v>857289.75794453197</v>
      </c>
    </row>
    <row r="637" spans="1:35" customFormat="1" x14ac:dyDescent="0.15">
      <c r="A637" t="s">
        <v>44</v>
      </c>
      <c r="B637" t="s">
        <v>55</v>
      </c>
      <c r="C637" t="s">
        <v>64</v>
      </c>
      <c r="D637">
        <v>2030</v>
      </c>
      <c r="E637">
        <v>0</v>
      </c>
      <c r="P637">
        <v>886701.68039061397</v>
      </c>
      <c r="Q637">
        <v>886701.68039061397</v>
      </c>
      <c r="R637">
        <v>886701.68039061397</v>
      </c>
      <c r="S637">
        <v>886701.68039061397</v>
      </c>
      <c r="T637">
        <v>886701.68039061397</v>
      </c>
      <c r="U637">
        <v>886701.68039061397</v>
      </c>
      <c r="V637">
        <v>886701.68039061397</v>
      </c>
      <c r="W637">
        <v>886701.68039061397</v>
      </c>
      <c r="X637">
        <v>886701.68039061397</v>
      </c>
      <c r="Y637">
        <v>886701.68039061397</v>
      </c>
      <c r="Z637">
        <v>886701.68039061397</v>
      </c>
      <c r="AA637">
        <v>886701.68039061397</v>
      </c>
      <c r="AB637">
        <v>886701.68039061397</v>
      </c>
      <c r="AC637">
        <v>886701.68039061397</v>
      </c>
      <c r="AD637">
        <v>886701.68039061397</v>
      </c>
    </row>
    <row r="638" spans="1:35" customFormat="1" x14ac:dyDescent="0.15">
      <c r="A638" t="s">
        <v>44</v>
      </c>
      <c r="B638" t="s">
        <v>55</v>
      </c>
      <c r="C638" t="s">
        <v>64</v>
      </c>
      <c r="D638">
        <v>2031</v>
      </c>
      <c r="E638">
        <v>0</v>
      </c>
      <c r="Q638">
        <v>924527.69277363096</v>
      </c>
      <c r="R638">
        <v>924527.69277363096</v>
      </c>
      <c r="S638">
        <v>924527.69277363096</v>
      </c>
      <c r="T638">
        <v>924527.69277363096</v>
      </c>
      <c r="U638">
        <v>924527.69277363096</v>
      </c>
      <c r="V638">
        <v>924527.69277363096</v>
      </c>
      <c r="W638">
        <v>924527.69277363096</v>
      </c>
      <c r="X638">
        <v>924527.69277363096</v>
      </c>
      <c r="Y638">
        <v>924527.69277363096</v>
      </c>
      <c r="Z638">
        <v>924527.69277363096</v>
      </c>
      <c r="AA638">
        <v>924527.69277363096</v>
      </c>
      <c r="AB638">
        <v>924527.69277363096</v>
      </c>
      <c r="AC638">
        <v>924527.69277363096</v>
      </c>
      <c r="AD638">
        <v>924527.69277363096</v>
      </c>
      <c r="AE638">
        <v>924527.69277363096</v>
      </c>
    </row>
    <row r="639" spans="1:35" customFormat="1" x14ac:dyDescent="0.15">
      <c r="A639" t="s">
        <v>44</v>
      </c>
      <c r="B639" t="s">
        <v>55</v>
      </c>
      <c r="C639" t="s">
        <v>64</v>
      </c>
      <c r="D639">
        <v>2032</v>
      </c>
      <c r="E639">
        <v>0</v>
      </c>
      <c r="R639">
        <v>953030.61911994603</v>
      </c>
      <c r="S639">
        <v>953030.61911994603</v>
      </c>
      <c r="T639">
        <v>953030.61911994603</v>
      </c>
      <c r="U639">
        <v>953030.61911994603</v>
      </c>
      <c r="V639">
        <v>953030.61911994603</v>
      </c>
      <c r="W639">
        <v>953030.61911994603</v>
      </c>
      <c r="X639">
        <v>953030.61911994603</v>
      </c>
      <c r="Y639">
        <v>953030.61911994603</v>
      </c>
      <c r="Z639">
        <v>953030.61911994603</v>
      </c>
      <c r="AA639">
        <v>953030.61911994603</v>
      </c>
      <c r="AB639">
        <v>953030.61911994603</v>
      </c>
      <c r="AC639">
        <v>953030.61911994603</v>
      </c>
      <c r="AD639">
        <v>953030.61911994603</v>
      </c>
      <c r="AE639">
        <v>953030.61911994603</v>
      </c>
      <c r="AF639">
        <v>953030.61911994603</v>
      </c>
    </row>
    <row r="640" spans="1:35" customFormat="1" x14ac:dyDescent="0.15">
      <c r="A640" t="s">
        <v>44</v>
      </c>
      <c r="B640" t="s">
        <v>55</v>
      </c>
      <c r="C640" t="s">
        <v>64</v>
      </c>
      <c r="D640">
        <v>2033</v>
      </c>
      <c r="E640">
        <v>0</v>
      </c>
      <c r="S640">
        <v>971335.01940957096</v>
      </c>
      <c r="T640">
        <v>971335.01940957096</v>
      </c>
      <c r="U640">
        <v>971335.01940957096</v>
      </c>
      <c r="V640">
        <v>971335.01940957096</v>
      </c>
      <c r="W640">
        <v>971335.01940957096</v>
      </c>
      <c r="X640">
        <v>971335.01940957096</v>
      </c>
      <c r="Y640">
        <v>971335.01940957096</v>
      </c>
      <c r="Z640">
        <v>971335.01940957096</v>
      </c>
      <c r="AA640">
        <v>971335.01940957096</v>
      </c>
      <c r="AB640">
        <v>971335.01940957096</v>
      </c>
      <c r="AC640">
        <v>971335.01940957096</v>
      </c>
      <c r="AD640">
        <v>971335.01940957096</v>
      </c>
      <c r="AE640">
        <v>971335.01940957096</v>
      </c>
      <c r="AF640">
        <v>971335.01940957096</v>
      </c>
      <c r="AG640">
        <v>971335.01940957096</v>
      </c>
    </row>
    <row r="641" spans="1:35" customFormat="1" x14ac:dyDescent="0.15">
      <c r="A641" t="s">
        <v>44</v>
      </c>
      <c r="B641" t="s">
        <v>55</v>
      </c>
      <c r="C641" t="s">
        <v>64</v>
      </c>
      <c r="D641">
        <v>2034</v>
      </c>
      <c r="E641">
        <v>0</v>
      </c>
      <c r="T641">
        <v>991614.412384258</v>
      </c>
      <c r="U641">
        <v>991614.412384258</v>
      </c>
      <c r="V641">
        <v>991614.412384258</v>
      </c>
      <c r="W641">
        <v>991614.412384258</v>
      </c>
      <c r="X641">
        <v>991614.412384258</v>
      </c>
      <c r="Y641">
        <v>991614.412384258</v>
      </c>
      <c r="Z641">
        <v>991614.412384258</v>
      </c>
      <c r="AA641">
        <v>991614.412384258</v>
      </c>
      <c r="AB641">
        <v>991614.412384258</v>
      </c>
      <c r="AC641">
        <v>991614.412384258</v>
      </c>
      <c r="AD641">
        <v>991614.412384258</v>
      </c>
      <c r="AE641">
        <v>991614.412384258</v>
      </c>
      <c r="AF641">
        <v>991614.412384258</v>
      </c>
      <c r="AG641">
        <v>991614.412384258</v>
      </c>
      <c r="AH641">
        <v>991614.412384258</v>
      </c>
    </row>
    <row r="642" spans="1:35" customFormat="1" x14ac:dyDescent="0.15">
      <c r="A642" t="s">
        <v>44</v>
      </c>
      <c r="B642" t="s">
        <v>55</v>
      </c>
      <c r="C642" t="s">
        <v>64</v>
      </c>
      <c r="D642">
        <v>2035</v>
      </c>
      <c r="E642">
        <v>0</v>
      </c>
      <c r="U642">
        <v>4999147.7076584399</v>
      </c>
      <c r="V642">
        <v>4999147.7076584399</v>
      </c>
      <c r="W642">
        <v>4999147.7076584399</v>
      </c>
      <c r="X642">
        <v>4999147.7076584399</v>
      </c>
      <c r="Y642">
        <v>4999147.7076584399</v>
      </c>
      <c r="Z642">
        <v>4999147.7076584399</v>
      </c>
      <c r="AA642">
        <v>4999147.7076584399</v>
      </c>
      <c r="AB642">
        <v>4999147.7076584399</v>
      </c>
      <c r="AC642">
        <v>4999147.7076584399</v>
      </c>
      <c r="AD642">
        <v>4999147.7076584399</v>
      </c>
      <c r="AE642">
        <v>4999147.7076584399</v>
      </c>
      <c r="AF642">
        <v>4999147.7076584399</v>
      </c>
      <c r="AG642">
        <v>4999147.7076584399</v>
      </c>
      <c r="AH642">
        <v>4999147.7076584399</v>
      </c>
      <c r="AI642">
        <v>4999147.7076584399</v>
      </c>
    </row>
    <row r="643" spans="1:35" customFormat="1" x14ac:dyDescent="0.15">
      <c r="A643" t="s">
        <v>44</v>
      </c>
      <c r="B643" t="s">
        <v>55</v>
      </c>
      <c r="C643" t="s">
        <v>64</v>
      </c>
      <c r="D643">
        <v>2036</v>
      </c>
      <c r="E643">
        <v>0</v>
      </c>
      <c r="V643">
        <v>2334659.8635706198</v>
      </c>
      <c r="W643">
        <v>2334659.8635706198</v>
      </c>
      <c r="X643">
        <v>2334659.8635706198</v>
      </c>
      <c r="Y643">
        <v>2334659.8635706198</v>
      </c>
      <c r="Z643">
        <v>2334659.8635706198</v>
      </c>
      <c r="AA643">
        <v>2334659.8635706198</v>
      </c>
      <c r="AB643">
        <v>2334659.8635706198</v>
      </c>
      <c r="AC643">
        <v>2334659.8635706198</v>
      </c>
      <c r="AD643">
        <v>2334659.8635706198</v>
      </c>
      <c r="AE643">
        <v>2334659.8635706198</v>
      </c>
      <c r="AF643">
        <v>2334659.8635706198</v>
      </c>
      <c r="AG643">
        <v>2334659.8635706198</v>
      </c>
      <c r="AH643">
        <v>2334659.8635706198</v>
      </c>
      <c r="AI643">
        <v>2334659.8635706198</v>
      </c>
    </row>
    <row r="644" spans="1:35" customFormat="1" x14ac:dyDescent="0.15">
      <c r="A644" t="s">
        <v>44</v>
      </c>
      <c r="B644" t="s">
        <v>55</v>
      </c>
      <c r="C644" t="s">
        <v>64</v>
      </c>
      <c r="D644">
        <v>2037</v>
      </c>
      <c r="E644">
        <v>0</v>
      </c>
      <c r="W644">
        <v>1981734.2735664099</v>
      </c>
      <c r="X644">
        <v>1981734.2735664099</v>
      </c>
      <c r="Y644">
        <v>1981734.2735664099</v>
      </c>
      <c r="Z644">
        <v>1981734.2735664099</v>
      </c>
      <c r="AA644">
        <v>1981734.2735664099</v>
      </c>
      <c r="AB644">
        <v>1981734.2735664099</v>
      </c>
      <c r="AC644">
        <v>1981734.2735664099</v>
      </c>
      <c r="AD644">
        <v>1981734.2735664099</v>
      </c>
      <c r="AE644">
        <v>1981734.2735664099</v>
      </c>
      <c r="AF644">
        <v>1981734.2735664099</v>
      </c>
      <c r="AG644">
        <v>1981734.2735664099</v>
      </c>
      <c r="AH644">
        <v>1981734.2735664099</v>
      </c>
      <c r="AI644">
        <v>1981734.2735664099</v>
      </c>
    </row>
    <row r="645" spans="1:35" customFormat="1" x14ac:dyDescent="0.15">
      <c r="A645" t="s">
        <v>44</v>
      </c>
      <c r="B645" t="s">
        <v>55</v>
      </c>
      <c r="C645" t="s">
        <v>64</v>
      </c>
      <c r="D645">
        <v>2038</v>
      </c>
      <c r="E645">
        <v>0</v>
      </c>
      <c r="X645">
        <v>1302184.1131660801</v>
      </c>
      <c r="Y645">
        <v>1302184.1131660801</v>
      </c>
      <c r="Z645">
        <v>1302184.1131660801</v>
      </c>
      <c r="AA645">
        <v>1302184.1131660801</v>
      </c>
      <c r="AB645">
        <v>1302184.1131660801</v>
      </c>
      <c r="AC645">
        <v>1302184.1131660801</v>
      </c>
      <c r="AD645">
        <v>1302184.1131660801</v>
      </c>
      <c r="AE645">
        <v>1302184.1131660801</v>
      </c>
      <c r="AF645">
        <v>1302184.1131660801</v>
      </c>
      <c r="AG645">
        <v>1302184.1131660801</v>
      </c>
      <c r="AH645">
        <v>1302184.1131660801</v>
      </c>
      <c r="AI645">
        <v>1302184.1131660801</v>
      </c>
    </row>
    <row r="646" spans="1:35" customFormat="1" x14ac:dyDescent="0.15">
      <c r="A646" t="s">
        <v>44</v>
      </c>
      <c r="B646" t="s">
        <v>55</v>
      </c>
      <c r="C646" t="s">
        <v>64</v>
      </c>
      <c r="D646">
        <v>2039</v>
      </c>
      <c r="E646">
        <v>0</v>
      </c>
      <c r="Y646">
        <v>1348442.36382149</v>
      </c>
      <c r="Z646">
        <v>1348442.36382149</v>
      </c>
      <c r="AA646">
        <v>1348442.36382149</v>
      </c>
      <c r="AB646">
        <v>1348442.36382149</v>
      </c>
      <c r="AC646">
        <v>1348442.36382149</v>
      </c>
      <c r="AD646">
        <v>1348442.36382149</v>
      </c>
      <c r="AE646">
        <v>1348442.36382149</v>
      </c>
      <c r="AF646">
        <v>1348442.36382149</v>
      </c>
      <c r="AG646">
        <v>1348442.36382149</v>
      </c>
      <c r="AH646">
        <v>1348442.36382149</v>
      </c>
      <c r="AI646">
        <v>1348442.36382149</v>
      </c>
    </row>
    <row r="647" spans="1:35" customFormat="1" x14ac:dyDescent="0.15">
      <c r="A647" t="s">
        <v>44</v>
      </c>
      <c r="B647" t="s">
        <v>55</v>
      </c>
      <c r="C647" t="s">
        <v>64</v>
      </c>
      <c r="D647">
        <v>2040</v>
      </c>
      <c r="E647">
        <v>0</v>
      </c>
      <c r="Z647">
        <v>1413478.4527293299</v>
      </c>
      <c r="AA647">
        <v>1413478.4527293299</v>
      </c>
      <c r="AB647">
        <v>1413478.4527293299</v>
      </c>
      <c r="AC647">
        <v>1413478.4527293299</v>
      </c>
      <c r="AD647">
        <v>1413478.4527293299</v>
      </c>
      <c r="AE647">
        <v>1413478.4527293299</v>
      </c>
      <c r="AF647">
        <v>1413478.4527293299</v>
      </c>
      <c r="AG647">
        <v>1413478.4527293299</v>
      </c>
      <c r="AH647">
        <v>1413478.4527293299</v>
      </c>
      <c r="AI647">
        <v>1413478.4527293299</v>
      </c>
    </row>
    <row r="648" spans="1:35" customFormat="1" x14ac:dyDescent="0.15">
      <c r="A648" t="s">
        <v>44</v>
      </c>
      <c r="B648" t="s">
        <v>55</v>
      </c>
      <c r="C648" t="s">
        <v>64</v>
      </c>
      <c r="D648">
        <v>2041</v>
      </c>
      <c r="E648">
        <v>0</v>
      </c>
      <c r="AA648">
        <v>1475147.2491443399</v>
      </c>
      <c r="AB648">
        <v>1475147.2491443399</v>
      </c>
      <c r="AC648">
        <v>1475147.2491443399</v>
      </c>
      <c r="AD648">
        <v>1475147.2491443399</v>
      </c>
      <c r="AE648">
        <v>1475147.2491443399</v>
      </c>
      <c r="AF648">
        <v>1475147.2491443399</v>
      </c>
      <c r="AG648">
        <v>1475147.2491443399</v>
      </c>
      <c r="AH648">
        <v>1475147.2491443399</v>
      </c>
      <c r="AI648">
        <v>1475147.2491443399</v>
      </c>
    </row>
    <row r="649" spans="1:35" customFormat="1" x14ac:dyDescent="0.15">
      <c r="A649" t="s">
        <v>44</v>
      </c>
      <c r="B649" t="s">
        <v>55</v>
      </c>
      <c r="C649" t="s">
        <v>64</v>
      </c>
      <c r="D649">
        <v>2042</v>
      </c>
      <c r="E649">
        <v>0</v>
      </c>
      <c r="AB649">
        <v>1544253.78396904</v>
      </c>
      <c r="AC649">
        <v>1544253.78396904</v>
      </c>
      <c r="AD649">
        <v>1544253.78396904</v>
      </c>
      <c r="AE649">
        <v>1544253.78396904</v>
      </c>
      <c r="AF649">
        <v>1544253.78396904</v>
      </c>
      <c r="AG649">
        <v>1544253.78396904</v>
      </c>
      <c r="AH649">
        <v>1544253.78396904</v>
      </c>
      <c r="AI649">
        <v>1544253.78396904</v>
      </c>
    </row>
    <row r="650" spans="1:35" customFormat="1" x14ac:dyDescent="0.15">
      <c r="A650" t="s">
        <v>44</v>
      </c>
      <c r="B650" t="s">
        <v>55</v>
      </c>
      <c r="C650" t="s">
        <v>64</v>
      </c>
      <c r="D650">
        <v>2043</v>
      </c>
      <c r="E650">
        <v>0</v>
      </c>
      <c r="AC650">
        <v>1591366.46408394</v>
      </c>
      <c r="AD650">
        <v>1591366.46408394</v>
      </c>
      <c r="AE650">
        <v>1591366.46408394</v>
      </c>
      <c r="AF650">
        <v>1591366.46408394</v>
      </c>
      <c r="AG650">
        <v>1591366.46408394</v>
      </c>
      <c r="AH650">
        <v>1591366.46408394</v>
      </c>
      <c r="AI650">
        <v>1591366.46408394</v>
      </c>
    </row>
    <row r="651" spans="1:35" customFormat="1" x14ac:dyDescent="0.15">
      <c r="A651" t="s">
        <v>44</v>
      </c>
      <c r="B651" t="s">
        <v>55</v>
      </c>
      <c r="C651" t="s">
        <v>64</v>
      </c>
      <c r="D651">
        <v>2044</v>
      </c>
      <c r="E651">
        <v>0</v>
      </c>
      <c r="AD651">
        <v>1635008.1996076601</v>
      </c>
      <c r="AE651">
        <v>1635008.1996076601</v>
      </c>
      <c r="AF651">
        <v>1635008.1996076601</v>
      </c>
      <c r="AG651">
        <v>1635008.1996076601</v>
      </c>
      <c r="AH651">
        <v>1635008.1996076601</v>
      </c>
      <c r="AI651">
        <v>1635008.1996076601</v>
      </c>
    </row>
    <row r="652" spans="1:35" customFormat="1" x14ac:dyDescent="0.15">
      <c r="A652" t="s">
        <v>44</v>
      </c>
      <c r="B652" t="s">
        <v>55</v>
      </c>
      <c r="C652" t="s">
        <v>64</v>
      </c>
      <c r="D652">
        <v>2045</v>
      </c>
      <c r="E652">
        <v>0</v>
      </c>
      <c r="AE652">
        <v>1674422.61036292</v>
      </c>
      <c r="AF652">
        <v>1674422.61036292</v>
      </c>
      <c r="AG652">
        <v>1674422.61036292</v>
      </c>
      <c r="AH652">
        <v>1674422.61036292</v>
      </c>
      <c r="AI652">
        <v>1674422.61036292</v>
      </c>
    </row>
    <row r="653" spans="1:35" customFormat="1" x14ac:dyDescent="0.15">
      <c r="A653" t="s">
        <v>44</v>
      </c>
      <c r="B653" t="s">
        <v>55</v>
      </c>
      <c r="C653" t="s">
        <v>64</v>
      </c>
      <c r="D653">
        <v>2046</v>
      </c>
      <c r="E653">
        <v>0</v>
      </c>
      <c r="AF653">
        <v>748984.45996851299</v>
      </c>
      <c r="AG653">
        <v>748984.45996851299</v>
      </c>
      <c r="AH653">
        <v>748984.45996851299</v>
      </c>
      <c r="AI653">
        <v>748984.45996851299</v>
      </c>
    </row>
    <row r="654" spans="1:35" customFormat="1" x14ac:dyDescent="0.15">
      <c r="A654" t="s">
        <v>44</v>
      </c>
      <c r="B654" t="s">
        <v>55</v>
      </c>
      <c r="C654" t="s">
        <v>64</v>
      </c>
      <c r="D654">
        <v>2047</v>
      </c>
      <c r="E654">
        <v>0</v>
      </c>
      <c r="AG654">
        <v>769755.50005841698</v>
      </c>
      <c r="AH654">
        <v>769755.50005841698</v>
      </c>
      <c r="AI654">
        <v>769755.50005841698</v>
      </c>
    </row>
    <row r="655" spans="1:35" customFormat="1" x14ac:dyDescent="0.15">
      <c r="A655" t="s">
        <v>44</v>
      </c>
      <c r="B655" t="s">
        <v>55</v>
      </c>
      <c r="C655" t="s">
        <v>64</v>
      </c>
      <c r="D655">
        <v>2048</v>
      </c>
      <c r="E655">
        <v>0</v>
      </c>
      <c r="AH655">
        <v>782113.911732384</v>
      </c>
      <c r="AI655">
        <v>782113.911732384</v>
      </c>
    </row>
    <row r="656" spans="1:35" customFormat="1" x14ac:dyDescent="0.15">
      <c r="A656" t="s">
        <v>44</v>
      </c>
      <c r="B656" t="s">
        <v>55</v>
      </c>
      <c r="C656" t="s">
        <v>64</v>
      </c>
      <c r="D656">
        <v>2049</v>
      </c>
      <c r="E656">
        <v>0</v>
      </c>
      <c r="AI656">
        <v>795901.04151894397</v>
      </c>
    </row>
    <row r="657" spans="1:35" customFormat="1" x14ac:dyDescent="0.15">
      <c r="A657" t="s">
        <v>44</v>
      </c>
      <c r="B657" t="s">
        <v>55</v>
      </c>
      <c r="C657" t="s">
        <v>63</v>
      </c>
      <c r="D657">
        <v>2013</v>
      </c>
      <c r="E657">
        <v>1</v>
      </c>
      <c r="F657">
        <v>16143819.147228001</v>
      </c>
      <c r="G657">
        <v>16143819.147228001</v>
      </c>
      <c r="H657">
        <v>16143819.147228001</v>
      </c>
      <c r="I657">
        <v>16143819.147228001</v>
      </c>
      <c r="J657">
        <v>16143819.147228001</v>
      </c>
      <c r="K657">
        <v>16143819.147228001</v>
      </c>
      <c r="L657">
        <v>16143819.147228001</v>
      </c>
      <c r="M657">
        <v>16143819.147228001</v>
      </c>
      <c r="N657">
        <v>16143819.147228001</v>
      </c>
      <c r="O657">
        <v>16143819.147228001</v>
      </c>
      <c r="P657">
        <v>16143819.147228001</v>
      </c>
      <c r="Q657">
        <v>16143819.147228001</v>
      </c>
      <c r="R657">
        <v>16143819.147228001</v>
      </c>
      <c r="S657">
        <v>16143819.147228001</v>
      </c>
      <c r="T657">
        <v>16143819.147228001</v>
      </c>
      <c r="U657">
        <v>16143819.147228001</v>
      </c>
      <c r="V657">
        <v>16143819.147228001</v>
      </c>
      <c r="W657">
        <v>16143819.147228001</v>
      </c>
      <c r="X657">
        <v>16143819.147228001</v>
      </c>
      <c r="Y657">
        <v>16143819.147228001</v>
      </c>
      <c r="Z657">
        <v>16143819.147228001</v>
      </c>
      <c r="AA657">
        <v>16143819.147228001</v>
      </c>
      <c r="AB657">
        <v>16143819.147228001</v>
      </c>
    </row>
    <row r="658" spans="1:35" customFormat="1" x14ac:dyDescent="0.15">
      <c r="A658" t="s">
        <v>44</v>
      </c>
      <c r="B658" t="s">
        <v>55</v>
      </c>
      <c r="C658" t="s">
        <v>63</v>
      </c>
      <c r="D658">
        <v>2014</v>
      </c>
      <c r="E658">
        <v>1</v>
      </c>
      <c r="F658">
        <v>9450040.4764261395</v>
      </c>
      <c r="G658">
        <v>9450040.4764261395</v>
      </c>
      <c r="H658">
        <v>9450040.4764261395</v>
      </c>
      <c r="I658">
        <v>9450040.4764261395</v>
      </c>
      <c r="J658">
        <v>9450040.4764261395</v>
      </c>
      <c r="K658">
        <v>9450040.4764261395</v>
      </c>
      <c r="L658">
        <v>9450040.4764261395</v>
      </c>
      <c r="M658">
        <v>9450040.4764261395</v>
      </c>
      <c r="N658">
        <v>9450040.4764261395</v>
      </c>
      <c r="O658">
        <v>9450040.4764261395</v>
      </c>
      <c r="P658">
        <v>9450040.4764261395</v>
      </c>
      <c r="Q658">
        <v>9450040.4764261395</v>
      </c>
      <c r="R658">
        <v>9450040.4764261395</v>
      </c>
      <c r="S658">
        <v>9450040.4764261395</v>
      </c>
      <c r="T658">
        <v>9450040.4764261395</v>
      </c>
      <c r="U658">
        <v>9450040.4764261395</v>
      </c>
      <c r="V658">
        <v>9450040.4764261395</v>
      </c>
      <c r="W658">
        <v>9450040.4764261395</v>
      </c>
      <c r="X658">
        <v>9450040.4764261395</v>
      </c>
      <c r="Y658">
        <v>9450040.4764261395</v>
      </c>
      <c r="Z658">
        <v>9450040.4764261395</v>
      </c>
      <c r="AA658">
        <v>9450040.4764261395</v>
      </c>
      <c r="AB658">
        <v>9450040.4764261395</v>
      </c>
      <c r="AC658">
        <v>9450040.4764261395</v>
      </c>
    </row>
    <row r="659" spans="1:35" customFormat="1" x14ac:dyDescent="0.15">
      <c r="A659" t="s">
        <v>44</v>
      </c>
      <c r="B659" t="s">
        <v>55</v>
      </c>
      <c r="C659" t="s">
        <v>63</v>
      </c>
      <c r="D659">
        <v>2015</v>
      </c>
      <c r="E659">
        <v>1</v>
      </c>
      <c r="F659">
        <v>5307375.6737351203</v>
      </c>
      <c r="G659">
        <v>5307375.6737351203</v>
      </c>
      <c r="H659">
        <v>5307375.6737351203</v>
      </c>
      <c r="I659">
        <v>5307375.6737351203</v>
      </c>
      <c r="J659">
        <v>5307375.6737351203</v>
      </c>
      <c r="K659">
        <v>5307375.6737351203</v>
      </c>
      <c r="L659">
        <v>5307375.6737351203</v>
      </c>
      <c r="M659">
        <v>5307375.6737351203</v>
      </c>
      <c r="N659">
        <v>5307375.6737351203</v>
      </c>
      <c r="O659">
        <v>5307375.6737351203</v>
      </c>
      <c r="P659">
        <v>5307375.6737351203</v>
      </c>
      <c r="Q659">
        <v>5307375.6737351203</v>
      </c>
      <c r="R659">
        <v>5307375.6737351203</v>
      </c>
      <c r="S659">
        <v>5307375.6737351203</v>
      </c>
      <c r="T659">
        <v>5307375.6737351203</v>
      </c>
      <c r="U659">
        <v>5307375.6737351203</v>
      </c>
      <c r="V659">
        <v>5307375.6737351203</v>
      </c>
      <c r="W659">
        <v>5307375.6737351203</v>
      </c>
      <c r="X659">
        <v>5307375.6737351203</v>
      </c>
      <c r="Y659">
        <v>5307375.6737351203</v>
      </c>
      <c r="Z659">
        <v>5307375.6737351203</v>
      </c>
      <c r="AA659">
        <v>5307375.6737351203</v>
      </c>
      <c r="AB659">
        <v>5307375.6737351203</v>
      </c>
      <c r="AC659">
        <v>5307375.6737351203</v>
      </c>
      <c r="AD659">
        <v>5307375.6737351203</v>
      </c>
    </row>
    <row r="660" spans="1:35" customFormat="1" x14ac:dyDescent="0.15">
      <c r="A660" t="s">
        <v>44</v>
      </c>
      <c r="B660" t="s">
        <v>55</v>
      </c>
      <c r="C660" t="s">
        <v>63</v>
      </c>
      <c r="D660">
        <v>2016</v>
      </c>
      <c r="E660">
        <v>1</v>
      </c>
      <c r="F660">
        <v>11091223.9765337</v>
      </c>
      <c r="G660">
        <v>11091223.9765337</v>
      </c>
      <c r="H660">
        <v>11091223.9765337</v>
      </c>
      <c r="I660">
        <v>11091223.9765337</v>
      </c>
      <c r="J660">
        <v>11091223.9765337</v>
      </c>
      <c r="K660">
        <v>11091223.9765337</v>
      </c>
      <c r="L660">
        <v>11091223.9765337</v>
      </c>
      <c r="M660">
        <v>11091223.9765337</v>
      </c>
      <c r="N660">
        <v>11091223.9765337</v>
      </c>
      <c r="O660">
        <v>11091223.9765337</v>
      </c>
      <c r="P660">
        <v>11091223.9765337</v>
      </c>
      <c r="Q660">
        <v>11091223.9765337</v>
      </c>
      <c r="R660">
        <v>11091223.9765337</v>
      </c>
      <c r="S660">
        <v>11091223.9765337</v>
      </c>
      <c r="T660">
        <v>11091223.9765337</v>
      </c>
      <c r="U660">
        <v>11091223.9765337</v>
      </c>
      <c r="V660">
        <v>11091223.9765337</v>
      </c>
      <c r="W660">
        <v>11091223.9765337</v>
      </c>
      <c r="X660">
        <v>11091223.9765337</v>
      </c>
      <c r="Y660">
        <v>11091223.9765337</v>
      </c>
      <c r="Z660">
        <v>11091223.9765337</v>
      </c>
      <c r="AA660">
        <v>11091223.9765337</v>
      </c>
      <c r="AB660">
        <v>11091223.9765337</v>
      </c>
      <c r="AC660">
        <v>11091223.9765337</v>
      </c>
      <c r="AD660">
        <v>11091223.9765337</v>
      </c>
      <c r="AE660">
        <v>11091223.9765337</v>
      </c>
    </row>
    <row r="661" spans="1:35" customFormat="1" x14ac:dyDescent="0.15">
      <c r="A661" t="s">
        <v>44</v>
      </c>
      <c r="B661" t="s">
        <v>55</v>
      </c>
      <c r="C661" t="s">
        <v>63</v>
      </c>
      <c r="D661">
        <v>2017</v>
      </c>
      <c r="E661">
        <v>1</v>
      </c>
      <c r="F661">
        <v>11044900.248708099</v>
      </c>
      <c r="G661">
        <v>11044900.248708099</v>
      </c>
      <c r="H661">
        <v>11044900.248708099</v>
      </c>
      <c r="I661">
        <v>11044900.248708099</v>
      </c>
      <c r="J661">
        <v>11044900.248708099</v>
      </c>
      <c r="K661">
        <v>11044900.248708099</v>
      </c>
      <c r="L661">
        <v>11044900.248708099</v>
      </c>
      <c r="M661">
        <v>11044900.248708099</v>
      </c>
      <c r="N661">
        <v>11044900.248708099</v>
      </c>
      <c r="O661">
        <v>11044900.248708099</v>
      </c>
      <c r="P661">
        <v>11044900.248708099</v>
      </c>
      <c r="Q661">
        <v>11044900.248708099</v>
      </c>
      <c r="R661">
        <v>11044900.248708099</v>
      </c>
      <c r="S661">
        <v>11044900.248708099</v>
      </c>
      <c r="T661">
        <v>11044900.248708099</v>
      </c>
      <c r="U661">
        <v>11044900.248708099</v>
      </c>
      <c r="V661">
        <v>11044900.248708099</v>
      </c>
      <c r="W661">
        <v>11044900.248708099</v>
      </c>
      <c r="X661">
        <v>11044900.248708099</v>
      </c>
      <c r="Y661">
        <v>11044900.248708099</v>
      </c>
      <c r="Z661">
        <v>11044900.248708099</v>
      </c>
      <c r="AA661">
        <v>11044900.248708099</v>
      </c>
      <c r="AB661">
        <v>11044900.248708099</v>
      </c>
      <c r="AC661">
        <v>11044900.248708099</v>
      </c>
      <c r="AD661">
        <v>11044900.248708099</v>
      </c>
      <c r="AE661">
        <v>11044900.248708099</v>
      </c>
      <c r="AF661">
        <v>11044900.248708099</v>
      </c>
    </row>
    <row r="662" spans="1:35" customFormat="1" x14ac:dyDescent="0.15">
      <c r="A662" t="s">
        <v>44</v>
      </c>
      <c r="B662" t="s">
        <v>55</v>
      </c>
      <c r="C662" t="s">
        <v>63</v>
      </c>
      <c r="D662">
        <v>2018</v>
      </c>
      <c r="E662">
        <v>1</v>
      </c>
      <c r="F662">
        <v>12423124.7709384</v>
      </c>
      <c r="G662">
        <v>12423124.7709384</v>
      </c>
      <c r="H662">
        <v>12423124.7709384</v>
      </c>
      <c r="I662">
        <v>12423124.7709384</v>
      </c>
      <c r="J662">
        <v>12423124.7709384</v>
      </c>
      <c r="K662">
        <v>12423124.7709384</v>
      </c>
      <c r="L662">
        <v>12423124.7709384</v>
      </c>
      <c r="M662">
        <v>12423124.7709384</v>
      </c>
      <c r="N662">
        <v>12423124.7709384</v>
      </c>
      <c r="O662">
        <v>12423124.7709384</v>
      </c>
      <c r="P662">
        <v>12423124.7709384</v>
      </c>
      <c r="Q662">
        <v>12423124.7709384</v>
      </c>
      <c r="R662">
        <v>12423124.7709384</v>
      </c>
      <c r="S662">
        <v>12423124.7709384</v>
      </c>
      <c r="T662">
        <v>12423124.7709384</v>
      </c>
      <c r="U662">
        <v>12423124.7709384</v>
      </c>
      <c r="V662">
        <v>12423124.7709384</v>
      </c>
      <c r="W662">
        <v>12423124.7709384</v>
      </c>
      <c r="X662">
        <v>12423124.7709384</v>
      </c>
      <c r="Y662">
        <v>12423124.7709384</v>
      </c>
      <c r="Z662">
        <v>12423124.7709384</v>
      </c>
      <c r="AA662">
        <v>12423124.7709384</v>
      </c>
      <c r="AB662">
        <v>12423124.7709384</v>
      </c>
      <c r="AC662">
        <v>12423124.7709384</v>
      </c>
      <c r="AD662">
        <v>12423124.7709384</v>
      </c>
      <c r="AE662">
        <v>12423124.7709384</v>
      </c>
      <c r="AF662">
        <v>12423124.7709384</v>
      </c>
      <c r="AG662">
        <v>12423124.7709384</v>
      </c>
    </row>
    <row r="663" spans="1:35" customFormat="1" x14ac:dyDescent="0.15">
      <c r="A663" t="s">
        <v>44</v>
      </c>
      <c r="B663" t="s">
        <v>55</v>
      </c>
      <c r="C663" t="s">
        <v>63</v>
      </c>
      <c r="D663">
        <v>2019</v>
      </c>
      <c r="E663">
        <v>1</v>
      </c>
      <c r="F663">
        <v>2215367.3383016698</v>
      </c>
      <c r="G663">
        <v>2215367.3383016698</v>
      </c>
      <c r="H663">
        <v>2215367.3383016698</v>
      </c>
      <c r="I663">
        <v>2215367.3383016698</v>
      </c>
      <c r="J663">
        <v>2215367.3383016698</v>
      </c>
      <c r="K663">
        <v>2215367.3383016698</v>
      </c>
      <c r="L663">
        <v>2215367.3383016698</v>
      </c>
      <c r="M663">
        <v>2215367.3383016698</v>
      </c>
      <c r="N663">
        <v>2215367.3383016698</v>
      </c>
      <c r="O663">
        <v>2215367.3383016698</v>
      </c>
      <c r="P663">
        <v>2215367.3383016698</v>
      </c>
      <c r="Q663">
        <v>2215367.3383016698</v>
      </c>
      <c r="R663">
        <v>2215367.3383016698</v>
      </c>
      <c r="S663">
        <v>2215367.3383016698</v>
      </c>
      <c r="T663">
        <v>2215367.3383016698</v>
      </c>
      <c r="U663">
        <v>2215367.3383016698</v>
      </c>
      <c r="V663">
        <v>2215367.3383016698</v>
      </c>
      <c r="W663">
        <v>2215367.3383016698</v>
      </c>
      <c r="X663">
        <v>2215367.3383016698</v>
      </c>
      <c r="Y663">
        <v>2215367.3383016698</v>
      </c>
      <c r="Z663">
        <v>2215367.3383016698</v>
      </c>
      <c r="AA663">
        <v>2215367.3383016698</v>
      </c>
      <c r="AB663">
        <v>2215367.3383016698</v>
      </c>
      <c r="AC663">
        <v>2215367.3383016698</v>
      </c>
      <c r="AD663">
        <v>2215367.3383016698</v>
      </c>
      <c r="AE663">
        <v>2215367.3383016698</v>
      </c>
      <c r="AF663">
        <v>2215367.3383016698</v>
      </c>
      <c r="AG663">
        <v>2215367.3383016698</v>
      </c>
      <c r="AH663">
        <v>2215367.3383016698</v>
      </c>
    </row>
    <row r="664" spans="1:35" customFormat="1" x14ac:dyDescent="0.15">
      <c r="A664" t="s">
        <v>44</v>
      </c>
      <c r="B664" t="s">
        <v>55</v>
      </c>
      <c r="C664" t="s">
        <v>63</v>
      </c>
      <c r="D664">
        <v>2020</v>
      </c>
      <c r="E664">
        <v>1</v>
      </c>
      <c r="F664">
        <v>19813035.791337799</v>
      </c>
      <c r="G664">
        <v>19813035.791337799</v>
      </c>
      <c r="H664">
        <v>19813035.791337799</v>
      </c>
      <c r="I664">
        <v>19813035.791337799</v>
      </c>
      <c r="J664">
        <v>19813035.791337799</v>
      </c>
      <c r="K664">
        <v>19813035.791337799</v>
      </c>
      <c r="L664">
        <v>19813035.791337799</v>
      </c>
      <c r="M664">
        <v>19813035.791337799</v>
      </c>
      <c r="N664">
        <v>19813035.791337799</v>
      </c>
      <c r="O664">
        <v>19813035.791337799</v>
      </c>
      <c r="P664">
        <v>19813035.791337799</v>
      </c>
      <c r="Q664">
        <v>19813035.791337799</v>
      </c>
      <c r="R664">
        <v>19813035.791337799</v>
      </c>
      <c r="S664">
        <v>19813035.791337799</v>
      </c>
      <c r="T664">
        <v>19813035.791337799</v>
      </c>
      <c r="U664">
        <v>19813035.791337799</v>
      </c>
      <c r="V664">
        <v>19813035.791337799</v>
      </c>
      <c r="W664">
        <v>19813035.791337799</v>
      </c>
      <c r="X664">
        <v>19813035.791337799</v>
      </c>
      <c r="Y664">
        <v>19813035.791337799</v>
      </c>
      <c r="Z664">
        <v>19813035.791337799</v>
      </c>
      <c r="AA664">
        <v>19813035.791337799</v>
      </c>
      <c r="AB664">
        <v>19813035.791337799</v>
      </c>
      <c r="AC664">
        <v>19813035.791337799</v>
      </c>
      <c r="AD664">
        <v>19813035.791337799</v>
      </c>
      <c r="AE664">
        <v>19813035.791337799</v>
      </c>
      <c r="AF664">
        <v>19813035.791337799</v>
      </c>
      <c r="AG664">
        <v>19813035.791337799</v>
      </c>
      <c r="AH664">
        <v>19813035.791337799</v>
      </c>
      <c r="AI664">
        <v>19813035.791337799</v>
      </c>
    </row>
    <row r="665" spans="1:35" customFormat="1" x14ac:dyDescent="0.15">
      <c r="A665" t="s">
        <v>44</v>
      </c>
      <c r="B665" t="s">
        <v>55</v>
      </c>
      <c r="C665" t="s">
        <v>63</v>
      </c>
      <c r="D665">
        <v>2021</v>
      </c>
      <c r="E665">
        <v>1</v>
      </c>
      <c r="G665">
        <v>4711260.8528519301</v>
      </c>
      <c r="H665">
        <v>4711260.8528519301</v>
      </c>
      <c r="I665">
        <v>4711260.8528519301</v>
      </c>
      <c r="J665">
        <v>4711260.8528519301</v>
      </c>
      <c r="K665">
        <v>4711260.8528519301</v>
      </c>
      <c r="L665">
        <v>4711260.8528519301</v>
      </c>
      <c r="M665">
        <v>4711260.8528519301</v>
      </c>
      <c r="N665">
        <v>4711260.8528519301</v>
      </c>
      <c r="O665">
        <v>4711260.8528519301</v>
      </c>
      <c r="P665">
        <v>4711260.8528519301</v>
      </c>
      <c r="Q665">
        <v>4711260.8528519301</v>
      </c>
      <c r="R665">
        <v>4711260.8528519301</v>
      </c>
      <c r="S665">
        <v>4711260.8528519301</v>
      </c>
      <c r="T665">
        <v>4711260.8528519301</v>
      </c>
      <c r="U665">
        <v>4711260.8528519301</v>
      </c>
      <c r="V665">
        <v>4711260.8528519301</v>
      </c>
      <c r="W665">
        <v>4711260.8528519301</v>
      </c>
      <c r="X665">
        <v>4711260.8528519301</v>
      </c>
      <c r="Y665">
        <v>4711260.8528519301</v>
      </c>
      <c r="Z665">
        <v>4711260.8528519301</v>
      </c>
      <c r="AA665">
        <v>4711260.8528519301</v>
      </c>
      <c r="AB665">
        <v>4711260.8528519301</v>
      </c>
      <c r="AC665">
        <v>4711260.8528519301</v>
      </c>
      <c r="AD665">
        <v>4711260.8528519301</v>
      </c>
      <c r="AE665">
        <v>4711260.8528519301</v>
      </c>
      <c r="AF665">
        <v>4711260.8528519301</v>
      </c>
      <c r="AG665">
        <v>4711260.8528519301</v>
      </c>
      <c r="AH665">
        <v>4711260.8528519301</v>
      </c>
      <c r="AI665">
        <v>4711260.8528519301</v>
      </c>
    </row>
    <row r="666" spans="1:35" customFormat="1" x14ac:dyDescent="0.15">
      <c r="A666" t="s">
        <v>44</v>
      </c>
      <c r="B666" t="s">
        <v>55</v>
      </c>
      <c r="C666" t="s">
        <v>63</v>
      </c>
      <c r="D666">
        <v>2022</v>
      </c>
      <c r="E666">
        <v>1</v>
      </c>
      <c r="H666">
        <v>4476811.5100164702</v>
      </c>
      <c r="I666">
        <v>4476811.5100164702</v>
      </c>
      <c r="J666">
        <v>4476811.5100164702</v>
      </c>
      <c r="K666">
        <v>4476811.5100164702</v>
      </c>
      <c r="L666">
        <v>4476811.5100164702</v>
      </c>
      <c r="M666">
        <v>4476811.5100164702</v>
      </c>
      <c r="N666">
        <v>4476811.5100164702</v>
      </c>
      <c r="O666">
        <v>4476811.5100164702</v>
      </c>
      <c r="P666">
        <v>4476811.5100164702</v>
      </c>
      <c r="Q666">
        <v>4476811.5100164702</v>
      </c>
      <c r="R666">
        <v>4476811.5100164702</v>
      </c>
      <c r="S666">
        <v>4476811.5100164702</v>
      </c>
      <c r="T666">
        <v>4476811.5100164702</v>
      </c>
      <c r="U666">
        <v>4476811.5100164702</v>
      </c>
      <c r="V666">
        <v>4476811.5100164702</v>
      </c>
      <c r="W666">
        <v>4476811.5100164702</v>
      </c>
      <c r="X666">
        <v>4476811.5100164702</v>
      </c>
      <c r="Y666">
        <v>4476811.5100164702</v>
      </c>
      <c r="Z666">
        <v>4476811.5100164702</v>
      </c>
      <c r="AA666">
        <v>4476811.5100164702</v>
      </c>
      <c r="AB666">
        <v>4476811.5100164702</v>
      </c>
      <c r="AC666">
        <v>4476811.5100164702</v>
      </c>
      <c r="AD666">
        <v>4476811.5100164702</v>
      </c>
      <c r="AE666">
        <v>4476811.5100164702</v>
      </c>
      <c r="AF666">
        <v>4476811.5100164702</v>
      </c>
      <c r="AG666">
        <v>4476811.5100164702</v>
      </c>
      <c r="AH666">
        <v>4476811.5100164702</v>
      </c>
      <c r="AI666">
        <v>4476811.5100164702</v>
      </c>
    </row>
    <row r="667" spans="1:35" customFormat="1" x14ac:dyDescent="0.15">
      <c r="A667" t="s">
        <v>44</v>
      </c>
      <c r="B667" t="s">
        <v>55</v>
      </c>
      <c r="C667" t="s">
        <v>63</v>
      </c>
      <c r="D667">
        <v>2023</v>
      </c>
      <c r="E667">
        <v>1</v>
      </c>
      <c r="I667">
        <v>3592501.6414953098</v>
      </c>
      <c r="J667">
        <v>3592501.6414953098</v>
      </c>
      <c r="K667">
        <v>3592501.6414953098</v>
      </c>
      <c r="L667">
        <v>3592501.6414953098</v>
      </c>
      <c r="M667">
        <v>3592501.6414953098</v>
      </c>
      <c r="N667">
        <v>3592501.6414953098</v>
      </c>
      <c r="O667">
        <v>3592501.6414953098</v>
      </c>
      <c r="P667">
        <v>3592501.6414953098</v>
      </c>
      <c r="Q667">
        <v>3592501.6414953098</v>
      </c>
      <c r="R667">
        <v>3592501.6414953098</v>
      </c>
      <c r="S667">
        <v>3592501.6414953098</v>
      </c>
      <c r="T667">
        <v>3592501.6414953098</v>
      </c>
      <c r="U667">
        <v>3592501.6414953098</v>
      </c>
      <c r="V667">
        <v>3592501.6414953098</v>
      </c>
      <c r="W667">
        <v>3592501.6414953098</v>
      </c>
      <c r="X667">
        <v>3592501.6414953098</v>
      </c>
      <c r="Y667">
        <v>3592501.6414953098</v>
      </c>
      <c r="Z667">
        <v>3592501.6414953098</v>
      </c>
      <c r="AA667">
        <v>3592501.6414953098</v>
      </c>
      <c r="AB667">
        <v>3592501.6414953098</v>
      </c>
      <c r="AC667">
        <v>3592501.6414953098</v>
      </c>
      <c r="AD667">
        <v>3592501.6414953098</v>
      </c>
      <c r="AE667">
        <v>3592501.6414953098</v>
      </c>
      <c r="AF667">
        <v>3592501.6414953098</v>
      </c>
      <c r="AG667">
        <v>3592501.6414953098</v>
      </c>
      <c r="AH667">
        <v>3592501.6414953098</v>
      </c>
      <c r="AI667">
        <v>3592501.6414953098</v>
      </c>
    </row>
    <row r="668" spans="1:35" customFormat="1" x14ac:dyDescent="0.15">
      <c r="A668" t="s">
        <v>44</v>
      </c>
      <c r="B668" t="s">
        <v>55</v>
      </c>
      <c r="C668" t="s">
        <v>63</v>
      </c>
      <c r="D668">
        <v>2024</v>
      </c>
      <c r="E668">
        <v>1</v>
      </c>
      <c r="J668">
        <v>4127799.37046391</v>
      </c>
      <c r="K668">
        <v>4127799.37046391</v>
      </c>
      <c r="L668">
        <v>4127799.37046391</v>
      </c>
      <c r="M668">
        <v>4127799.37046391</v>
      </c>
      <c r="N668">
        <v>4127799.37046391</v>
      </c>
      <c r="O668">
        <v>4127799.37046391</v>
      </c>
      <c r="P668">
        <v>4127799.37046391</v>
      </c>
      <c r="Q668">
        <v>4127799.37046391</v>
      </c>
      <c r="R668">
        <v>4127799.37046391</v>
      </c>
      <c r="S668">
        <v>4127799.37046391</v>
      </c>
      <c r="T668">
        <v>4127799.37046391</v>
      </c>
      <c r="U668">
        <v>4127799.37046391</v>
      </c>
      <c r="V668">
        <v>4127799.37046391</v>
      </c>
      <c r="W668">
        <v>4127799.37046391</v>
      </c>
      <c r="X668">
        <v>4127799.37046391</v>
      </c>
      <c r="Y668">
        <v>4127799.37046391</v>
      </c>
      <c r="Z668">
        <v>4127799.37046391</v>
      </c>
      <c r="AA668">
        <v>4127799.37046391</v>
      </c>
      <c r="AB668">
        <v>4127799.37046391</v>
      </c>
      <c r="AC668">
        <v>4127799.37046391</v>
      </c>
      <c r="AD668">
        <v>4127799.37046391</v>
      </c>
      <c r="AE668">
        <v>4127799.37046391</v>
      </c>
      <c r="AF668">
        <v>4127799.37046391</v>
      </c>
      <c r="AG668">
        <v>4127799.37046391</v>
      </c>
      <c r="AH668">
        <v>4127799.37046391</v>
      </c>
      <c r="AI668">
        <v>4127799.37046391</v>
      </c>
    </row>
    <row r="669" spans="1:35" customFormat="1" x14ac:dyDescent="0.15">
      <c r="A669" t="s">
        <v>44</v>
      </c>
      <c r="B669" t="s">
        <v>55</v>
      </c>
      <c r="C669" t="s">
        <v>63</v>
      </c>
      <c r="D669">
        <v>2025</v>
      </c>
      <c r="E669">
        <v>1</v>
      </c>
      <c r="K669">
        <v>4138744.27205275</v>
      </c>
      <c r="L669">
        <v>4138744.27205275</v>
      </c>
      <c r="M669">
        <v>4138744.27205275</v>
      </c>
      <c r="N669">
        <v>4138744.27205275</v>
      </c>
      <c r="O669">
        <v>4138744.27205275</v>
      </c>
      <c r="P669">
        <v>4138744.27205275</v>
      </c>
      <c r="Q669">
        <v>4138744.27205275</v>
      </c>
      <c r="R669">
        <v>4138744.27205275</v>
      </c>
      <c r="S669">
        <v>4138744.27205275</v>
      </c>
      <c r="T669">
        <v>4138744.27205275</v>
      </c>
      <c r="U669">
        <v>4138744.27205275</v>
      </c>
      <c r="V669">
        <v>4138744.27205275</v>
      </c>
      <c r="W669">
        <v>4138744.27205275</v>
      </c>
      <c r="X669">
        <v>4138744.27205275</v>
      </c>
      <c r="Y669">
        <v>4138744.27205275</v>
      </c>
      <c r="Z669">
        <v>4138744.27205275</v>
      </c>
      <c r="AA669">
        <v>4138744.27205275</v>
      </c>
      <c r="AB669">
        <v>4138744.27205275</v>
      </c>
      <c r="AC669">
        <v>4138744.27205275</v>
      </c>
      <c r="AD669">
        <v>4138744.27205275</v>
      </c>
      <c r="AE669">
        <v>4138744.27205275</v>
      </c>
      <c r="AF669">
        <v>4138744.27205275</v>
      </c>
      <c r="AG669">
        <v>4138744.27205275</v>
      </c>
      <c r="AH669">
        <v>4138744.27205275</v>
      </c>
      <c r="AI669">
        <v>4138744.27205275</v>
      </c>
    </row>
    <row r="670" spans="1:35" customFormat="1" x14ac:dyDescent="0.15">
      <c r="A670" t="s">
        <v>44</v>
      </c>
      <c r="B670" t="s">
        <v>55</v>
      </c>
      <c r="C670" t="s">
        <v>63</v>
      </c>
      <c r="D670">
        <v>2026</v>
      </c>
      <c r="E670">
        <v>1</v>
      </c>
      <c r="L670">
        <v>4181844.9673268902</v>
      </c>
      <c r="M670">
        <v>4181844.9673268902</v>
      </c>
      <c r="N670">
        <v>4181844.9673268902</v>
      </c>
      <c r="O670">
        <v>4181844.9673268902</v>
      </c>
      <c r="P670">
        <v>4181844.9673268902</v>
      </c>
      <c r="Q670">
        <v>4181844.9673268902</v>
      </c>
      <c r="R670">
        <v>4181844.9673268902</v>
      </c>
      <c r="S670">
        <v>4181844.9673268902</v>
      </c>
      <c r="T670">
        <v>4181844.9673268902</v>
      </c>
      <c r="U670">
        <v>4181844.9673268902</v>
      </c>
      <c r="V670">
        <v>4181844.9673268902</v>
      </c>
      <c r="W670">
        <v>4181844.9673268902</v>
      </c>
      <c r="X670">
        <v>4181844.9673268902</v>
      </c>
      <c r="Y670">
        <v>4181844.9673268902</v>
      </c>
      <c r="Z670">
        <v>4181844.9673268902</v>
      </c>
      <c r="AA670">
        <v>4181844.9673268902</v>
      </c>
      <c r="AB670">
        <v>4181844.9673268902</v>
      </c>
      <c r="AC670">
        <v>4181844.9673268902</v>
      </c>
      <c r="AD670">
        <v>4181844.9673268902</v>
      </c>
      <c r="AE670">
        <v>4181844.9673268902</v>
      </c>
      <c r="AF670">
        <v>4181844.9673268902</v>
      </c>
      <c r="AG670">
        <v>4181844.9673268902</v>
      </c>
      <c r="AH670">
        <v>4181844.9673268902</v>
      </c>
      <c r="AI670">
        <v>4181844.9673268902</v>
      </c>
    </row>
    <row r="671" spans="1:35" customFormat="1" x14ac:dyDescent="0.15">
      <c r="A671" t="s">
        <v>44</v>
      </c>
      <c r="B671" t="s">
        <v>55</v>
      </c>
      <c r="C671" t="s">
        <v>63</v>
      </c>
      <c r="D671">
        <v>2027</v>
      </c>
      <c r="E671">
        <v>1</v>
      </c>
      <c r="M671">
        <v>4165198.70370124</v>
      </c>
      <c r="N671">
        <v>4165198.70370124</v>
      </c>
      <c r="O671">
        <v>4165198.70370124</v>
      </c>
      <c r="P671">
        <v>4165198.70370124</v>
      </c>
      <c r="Q671">
        <v>4165198.70370124</v>
      </c>
      <c r="R671">
        <v>4165198.70370124</v>
      </c>
      <c r="S671">
        <v>4165198.70370124</v>
      </c>
      <c r="T671">
        <v>4165198.70370124</v>
      </c>
      <c r="U671">
        <v>4165198.70370124</v>
      </c>
      <c r="V671">
        <v>4165198.70370124</v>
      </c>
      <c r="W671">
        <v>4165198.70370124</v>
      </c>
      <c r="X671">
        <v>4165198.70370124</v>
      </c>
      <c r="Y671">
        <v>4165198.70370124</v>
      </c>
      <c r="Z671">
        <v>4165198.70370124</v>
      </c>
      <c r="AA671">
        <v>4165198.70370124</v>
      </c>
      <c r="AB671">
        <v>4165198.70370124</v>
      </c>
      <c r="AC671">
        <v>4165198.70370124</v>
      </c>
      <c r="AD671">
        <v>4165198.70370124</v>
      </c>
      <c r="AE671">
        <v>4165198.70370124</v>
      </c>
      <c r="AF671">
        <v>4165198.70370124</v>
      </c>
      <c r="AG671">
        <v>4165198.70370124</v>
      </c>
      <c r="AH671">
        <v>4165198.70370124</v>
      </c>
      <c r="AI671">
        <v>4165198.70370124</v>
      </c>
    </row>
    <row r="672" spans="1:35" customFormat="1" x14ac:dyDescent="0.15">
      <c r="A672" t="s">
        <v>44</v>
      </c>
      <c r="B672" t="s">
        <v>55</v>
      </c>
      <c r="C672" t="s">
        <v>63</v>
      </c>
      <c r="D672">
        <v>2028</v>
      </c>
      <c r="E672">
        <v>1</v>
      </c>
      <c r="N672">
        <v>4095643.5501780198</v>
      </c>
      <c r="O672">
        <v>4095643.5501780198</v>
      </c>
      <c r="P672">
        <v>4095643.5501780198</v>
      </c>
      <c r="Q672">
        <v>4095643.5501780198</v>
      </c>
      <c r="R672">
        <v>4095643.5501780198</v>
      </c>
      <c r="S672">
        <v>4095643.5501780198</v>
      </c>
      <c r="T672">
        <v>4095643.5501780198</v>
      </c>
      <c r="U672">
        <v>4095643.5501780198</v>
      </c>
      <c r="V672">
        <v>4095643.5501780198</v>
      </c>
      <c r="W672">
        <v>4095643.5501780198</v>
      </c>
      <c r="X672">
        <v>4095643.5501780198</v>
      </c>
      <c r="Y672">
        <v>4095643.5501780198</v>
      </c>
      <c r="Z672">
        <v>4095643.5501780198</v>
      </c>
      <c r="AA672">
        <v>4095643.5501780198</v>
      </c>
      <c r="AB672">
        <v>4095643.5501780198</v>
      </c>
      <c r="AC672">
        <v>4095643.5501780198</v>
      </c>
      <c r="AD672">
        <v>4095643.5501780198</v>
      </c>
      <c r="AE672">
        <v>4095643.5501780198</v>
      </c>
      <c r="AF672">
        <v>4095643.5501780198</v>
      </c>
      <c r="AG672">
        <v>4095643.5501780198</v>
      </c>
      <c r="AH672">
        <v>4095643.5501780198</v>
      </c>
      <c r="AI672">
        <v>4095643.5501780198</v>
      </c>
    </row>
    <row r="673" spans="1:35" customFormat="1" x14ac:dyDescent="0.15">
      <c r="A673" t="s">
        <v>44</v>
      </c>
      <c r="B673" t="s">
        <v>55</v>
      </c>
      <c r="C673" t="s">
        <v>63</v>
      </c>
      <c r="D673">
        <v>2029</v>
      </c>
      <c r="E673">
        <v>1</v>
      </c>
      <c r="O673">
        <v>4027862.7839424098</v>
      </c>
      <c r="P673">
        <v>4027862.7839424098</v>
      </c>
      <c r="Q673">
        <v>4027862.7839424098</v>
      </c>
      <c r="R673">
        <v>4027862.7839424098</v>
      </c>
      <c r="S673">
        <v>4027862.7839424098</v>
      </c>
      <c r="T673">
        <v>4027862.7839424098</v>
      </c>
      <c r="U673">
        <v>4027862.7839424098</v>
      </c>
      <c r="V673">
        <v>4027862.7839424098</v>
      </c>
      <c r="W673">
        <v>4027862.7839424098</v>
      </c>
      <c r="X673">
        <v>4027862.7839424098</v>
      </c>
      <c r="Y673">
        <v>4027862.7839424098</v>
      </c>
      <c r="Z673">
        <v>4027862.7839424098</v>
      </c>
      <c r="AA673">
        <v>4027862.7839424098</v>
      </c>
      <c r="AB673">
        <v>4027862.7839424098</v>
      </c>
      <c r="AC673">
        <v>4027862.7839424098</v>
      </c>
      <c r="AD673">
        <v>4027862.7839424098</v>
      </c>
      <c r="AE673">
        <v>4027862.7839424098</v>
      </c>
      <c r="AF673">
        <v>4027862.7839424098</v>
      </c>
      <c r="AG673">
        <v>4027862.7839424098</v>
      </c>
      <c r="AH673">
        <v>4027862.7839424098</v>
      </c>
      <c r="AI673">
        <v>4027862.7839424098</v>
      </c>
    </row>
    <row r="674" spans="1:35" customFormat="1" x14ac:dyDescent="0.15">
      <c r="A674" t="s">
        <v>44</v>
      </c>
      <c r="B674" t="s">
        <v>55</v>
      </c>
      <c r="C674" t="s">
        <v>63</v>
      </c>
      <c r="D674">
        <v>2030</v>
      </c>
      <c r="E674">
        <v>1</v>
      </c>
      <c r="P674">
        <v>3876954.7948626298</v>
      </c>
      <c r="Q674">
        <v>3876954.7948626298</v>
      </c>
      <c r="R674">
        <v>3876954.7948626298</v>
      </c>
      <c r="S674">
        <v>3876954.7948626298</v>
      </c>
      <c r="T674">
        <v>3876954.7948626298</v>
      </c>
      <c r="U674">
        <v>3876954.7948626298</v>
      </c>
      <c r="V674">
        <v>3876954.7948626298</v>
      </c>
      <c r="W674">
        <v>3876954.7948626298</v>
      </c>
      <c r="X674">
        <v>3876954.7948626298</v>
      </c>
      <c r="Y674">
        <v>3876954.7948626298</v>
      </c>
      <c r="Z674">
        <v>3876954.7948626298</v>
      </c>
      <c r="AA674">
        <v>3876954.7948626298</v>
      </c>
      <c r="AB674">
        <v>3876954.7948626298</v>
      </c>
      <c r="AC674">
        <v>3876954.7948626298</v>
      </c>
      <c r="AD674">
        <v>3876954.7948626298</v>
      </c>
      <c r="AE674">
        <v>3876954.7948626298</v>
      </c>
      <c r="AF674">
        <v>3876954.7948626298</v>
      </c>
      <c r="AG674">
        <v>3876954.7948626298</v>
      </c>
      <c r="AH674">
        <v>3876954.7948626298</v>
      </c>
      <c r="AI674">
        <v>3876954.7948626298</v>
      </c>
    </row>
    <row r="675" spans="1:35" customFormat="1" x14ac:dyDescent="0.15">
      <c r="A675" t="s">
        <v>44</v>
      </c>
      <c r="B675" t="s">
        <v>55</v>
      </c>
      <c r="C675" t="s">
        <v>63</v>
      </c>
      <c r="D675">
        <v>2031</v>
      </c>
      <c r="E675">
        <v>1</v>
      </c>
      <c r="Q675">
        <v>3932005.31214415</v>
      </c>
      <c r="R675">
        <v>3932005.31214415</v>
      </c>
      <c r="S675">
        <v>3932005.31214415</v>
      </c>
      <c r="T675">
        <v>3932005.31214415</v>
      </c>
      <c r="U675">
        <v>3932005.31214415</v>
      </c>
      <c r="V675">
        <v>3932005.31214415</v>
      </c>
      <c r="W675">
        <v>3932005.31214415</v>
      </c>
      <c r="X675">
        <v>3932005.31214415</v>
      </c>
      <c r="Y675">
        <v>3932005.31214415</v>
      </c>
      <c r="Z675">
        <v>3932005.31214415</v>
      </c>
      <c r="AA675">
        <v>3932005.31214415</v>
      </c>
      <c r="AB675">
        <v>3932005.31214415</v>
      </c>
      <c r="AC675">
        <v>3932005.31214415</v>
      </c>
      <c r="AD675">
        <v>3932005.31214415</v>
      </c>
      <c r="AE675">
        <v>3932005.31214415</v>
      </c>
      <c r="AF675">
        <v>3932005.31214415</v>
      </c>
      <c r="AG675">
        <v>3932005.31214415</v>
      </c>
      <c r="AH675">
        <v>3932005.31214415</v>
      </c>
      <c r="AI675">
        <v>3932005.31214415</v>
      </c>
    </row>
    <row r="676" spans="1:35" customFormat="1" x14ac:dyDescent="0.15">
      <c r="A676" t="s">
        <v>44</v>
      </c>
      <c r="B676" t="s">
        <v>55</v>
      </c>
      <c r="C676" t="s">
        <v>63</v>
      </c>
      <c r="D676">
        <v>2032</v>
      </c>
      <c r="E676">
        <v>1</v>
      </c>
      <c r="R676">
        <v>3999087.2844822402</v>
      </c>
      <c r="S676">
        <v>3999087.2844822402</v>
      </c>
      <c r="T676">
        <v>3999087.2844822402</v>
      </c>
      <c r="U676">
        <v>3999087.2844822402</v>
      </c>
      <c r="V676">
        <v>3999087.2844822402</v>
      </c>
      <c r="W676">
        <v>3999087.2844822402</v>
      </c>
      <c r="X676">
        <v>3999087.2844822402</v>
      </c>
      <c r="Y676">
        <v>3999087.2844822402</v>
      </c>
      <c r="Z676">
        <v>3999087.2844822402</v>
      </c>
      <c r="AA676">
        <v>3999087.2844822402</v>
      </c>
      <c r="AB676">
        <v>3999087.2844822402</v>
      </c>
      <c r="AC676">
        <v>3999087.2844822402</v>
      </c>
      <c r="AD676">
        <v>3999087.2844822402</v>
      </c>
      <c r="AE676">
        <v>3999087.2844822402</v>
      </c>
      <c r="AF676">
        <v>3999087.2844822402</v>
      </c>
      <c r="AG676">
        <v>3999087.2844822402</v>
      </c>
      <c r="AH676">
        <v>3999087.2844822402</v>
      </c>
      <c r="AI676">
        <v>3999087.2844822402</v>
      </c>
    </row>
    <row r="677" spans="1:35" customFormat="1" x14ac:dyDescent="0.15">
      <c r="A677" t="s">
        <v>44</v>
      </c>
      <c r="B677" t="s">
        <v>55</v>
      </c>
      <c r="C677" t="s">
        <v>63</v>
      </c>
      <c r="D677">
        <v>2033</v>
      </c>
      <c r="E677">
        <v>1</v>
      </c>
      <c r="S677">
        <v>3974223.9115558802</v>
      </c>
      <c r="T677">
        <v>3974223.9115558802</v>
      </c>
      <c r="U677">
        <v>3974223.9115558802</v>
      </c>
      <c r="V677">
        <v>3974223.9115558802</v>
      </c>
      <c r="W677">
        <v>3974223.9115558802</v>
      </c>
      <c r="X677">
        <v>3974223.9115558802</v>
      </c>
      <c r="Y677">
        <v>3974223.9115558802</v>
      </c>
      <c r="Z677">
        <v>3974223.9115558802</v>
      </c>
      <c r="AA677">
        <v>3974223.9115558802</v>
      </c>
      <c r="AB677">
        <v>3974223.9115558802</v>
      </c>
      <c r="AC677">
        <v>3974223.9115558802</v>
      </c>
      <c r="AD677">
        <v>3974223.9115558802</v>
      </c>
      <c r="AE677">
        <v>3974223.9115558802</v>
      </c>
      <c r="AF677">
        <v>3974223.9115558802</v>
      </c>
      <c r="AG677">
        <v>3974223.9115558802</v>
      </c>
      <c r="AH677">
        <v>3974223.9115558802</v>
      </c>
      <c r="AI677">
        <v>3974223.9115558802</v>
      </c>
    </row>
    <row r="678" spans="1:35" customFormat="1" x14ac:dyDescent="0.15">
      <c r="A678" t="s">
        <v>44</v>
      </c>
      <c r="B678" t="s">
        <v>55</v>
      </c>
      <c r="C678" t="s">
        <v>63</v>
      </c>
      <c r="D678">
        <v>2034</v>
      </c>
      <c r="E678">
        <v>1</v>
      </c>
      <c r="T678">
        <v>3994104.4314910402</v>
      </c>
      <c r="U678">
        <v>3994104.4314910402</v>
      </c>
      <c r="V678">
        <v>3994104.4314910402</v>
      </c>
      <c r="W678">
        <v>3994104.4314910402</v>
      </c>
      <c r="X678">
        <v>3994104.4314910402</v>
      </c>
      <c r="Y678">
        <v>3994104.4314910402</v>
      </c>
      <c r="Z678">
        <v>3994104.4314910402</v>
      </c>
      <c r="AA678">
        <v>3994104.4314910402</v>
      </c>
      <c r="AB678">
        <v>3994104.4314910402</v>
      </c>
      <c r="AC678">
        <v>3994104.4314910402</v>
      </c>
      <c r="AD678">
        <v>3994104.4314910402</v>
      </c>
      <c r="AE678">
        <v>3994104.4314910402</v>
      </c>
      <c r="AF678">
        <v>3994104.4314910402</v>
      </c>
      <c r="AG678">
        <v>3994104.4314910402</v>
      </c>
      <c r="AH678">
        <v>3994104.4314910402</v>
      </c>
      <c r="AI678">
        <v>3994104.4314910402</v>
      </c>
    </row>
    <row r="679" spans="1:35" customFormat="1" x14ac:dyDescent="0.15">
      <c r="A679" t="s">
        <v>44</v>
      </c>
      <c r="B679" t="s">
        <v>55</v>
      </c>
      <c r="C679" t="s">
        <v>63</v>
      </c>
      <c r="D679">
        <v>2035</v>
      </c>
      <c r="E679">
        <v>1</v>
      </c>
      <c r="U679">
        <v>3973928.1694120802</v>
      </c>
      <c r="V679">
        <v>3973928.1694120802</v>
      </c>
      <c r="W679">
        <v>3973928.1694120802</v>
      </c>
      <c r="X679">
        <v>3973928.1694120802</v>
      </c>
      <c r="Y679">
        <v>3973928.1694120802</v>
      </c>
      <c r="Z679">
        <v>3973928.1694120802</v>
      </c>
      <c r="AA679">
        <v>3973928.1694120802</v>
      </c>
      <c r="AB679">
        <v>3973928.1694120802</v>
      </c>
      <c r="AC679">
        <v>3973928.1694120802</v>
      </c>
      <c r="AD679">
        <v>3973928.1694120802</v>
      </c>
      <c r="AE679">
        <v>3973928.1694120802</v>
      </c>
      <c r="AF679">
        <v>3973928.1694120802</v>
      </c>
      <c r="AG679">
        <v>3973928.1694120802</v>
      </c>
      <c r="AH679">
        <v>3973928.1694120802</v>
      </c>
      <c r="AI679">
        <v>3973928.1694120802</v>
      </c>
    </row>
    <row r="680" spans="1:35" customFormat="1" x14ac:dyDescent="0.15">
      <c r="A680" t="s">
        <v>44</v>
      </c>
      <c r="B680" t="s">
        <v>55</v>
      </c>
      <c r="C680" t="s">
        <v>63</v>
      </c>
      <c r="D680">
        <v>2036</v>
      </c>
      <c r="E680">
        <v>1</v>
      </c>
      <c r="V680">
        <v>3873530.4948453601</v>
      </c>
      <c r="W680">
        <v>3873530.4948453601</v>
      </c>
      <c r="X680">
        <v>3873530.4948453601</v>
      </c>
      <c r="Y680">
        <v>3873530.4948453601</v>
      </c>
      <c r="Z680">
        <v>3873530.4948453601</v>
      </c>
      <c r="AA680">
        <v>3873530.4948453601</v>
      </c>
      <c r="AB680">
        <v>3873530.4948453601</v>
      </c>
      <c r="AC680">
        <v>3873530.4948453601</v>
      </c>
      <c r="AD680">
        <v>3873530.4948453601</v>
      </c>
      <c r="AE680">
        <v>3873530.4948453601</v>
      </c>
      <c r="AF680">
        <v>3873530.4948453601</v>
      </c>
      <c r="AG680">
        <v>3873530.4948453601</v>
      </c>
      <c r="AH680">
        <v>3873530.4948453601</v>
      </c>
      <c r="AI680">
        <v>3873530.4948453601</v>
      </c>
    </row>
    <row r="681" spans="1:35" customFormat="1" x14ac:dyDescent="0.15">
      <c r="A681" t="s">
        <v>44</v>
      </c>
      <c r="B681" t="s">
        <v>55</v>
      </c>
      <c r="C681" t="s">
        <v>63</v>
      </c>
      <c r="D681">
        <v>2037</v>
      </c>
      <c r="E681">
        <v>1</v>
      </c>
      <c r="W681">
        <v>3870553.0492218998</v>
      </c>
      <c r="X681">
        <v>3870553.0492218998</v>
      </c>
      <c r="Y681">
        <v>3870553.0492218998</v>
      </c>
      <c r="Z681">
        <v>3870553.0492218998</v>
      </c>
      <c r="AA681">
        <v>3870553.0492218998</v>
      </c>
      <c r="AB681">
        <v>3870553.0492218998</v>
      </c>
      <c r="AC681">
        <v>3870553.0492218998</v>
      </c>
      <c r="AD681">
        <v>3870553.0492218998</v>
      </c>
      <c r="AE681">
        <v>3870553.0492218998</v>
      </c>
      <c r="AF681">
        <v>3870553.0492218998</v>
      </c>
      <c r="AG681">
        <v>3870553.0492218998</v>
      </c>
      <c r="AH681">
        <v>3870553.0492218998</v>
      </c>
      <c r="AI681">
        <v>3870553.0492218998</v>
      </c>
    </row>
    <row r="682" spans="1:35" customFormat="1" x14ac:dyDescent="0.15">
      <c r="A682" t="s">
        <v>44</v>
      </c>
      <c r="B682" t="s">
        <v>55</v>
      </c>
      <c r="C682" t="s">
        <v>63</v>
      </c>
      <c r="D682">
        <v>2038</v>
      </c>
      <c r="E682">
        <v>1</v>
      </c>
      <c r="X682">
        <v>236299.73351613001</v>
      </c>
      <c r="Y682">
        <v>236299.73351613001</v>
      </c>
      <c r="Z682">
        <v>236299.73351613001</v>
      </c>
      <c r="AA682">
        <v>236299.73351613001</v>
      </c>
      <c r="AB682">
        <v>236299.73351613001</v>
      </c>
      <c r="AC682">
        <v>236299.73351613001</v>
      </c>
      <c r="AD682">
        <v>236299.73351613001</v>
      </c>
      <c r="AE682">
        <v>236299.73351613001</v>
      </c>
      <c r="AF682">
        <v>236299.73351613001</v>
      </c>
      <c r="AG682">
        <v>236299.73351613001</v>
      </c>
      <c r="AH682">
        <v>236299.73351613001</v>
      </c>
      <c r="AI682">
        <v>236299.73351613001</v>
      </c>
    </row>
    <row r="683" spans="1:35" customFormat="1" x14ac:dyDescent="0.15">
      <c r="A683" t="s">
        <v>44</v>
      </c>
      <c r="B683" t="s">
        <v>55</v>
      </c>
      <c r="C683" t="s">
        <v>63</v>
      </c>
      <c r="D683">
        <v>2041</v>
      </c>
      <c r="E683">
        <v>1</v>
      </c>
      <c r="AA683">
        <v>747967.01341433299</v>
      </c>
      <c r="AB683">
        <v>747967.01341433299</v>
      </c>
      <c r="AC683">
        <v>747967.01341433299</v>
      </c>
      <c r="AD683">
        <v>747967.01341433299</v>
      </c>
      <c r="AE683">
        <v>747967.01341433299</v>
      </c>
      <c r="AF683">
        <v>747967.01341433299</v>
      </c>
      <c r="AG683">
        <v>747967.01341433299</v>
      </c>
      <c r="AH683">
        <v>747967.01341433299</v>
      </c>
      <c r="AI683">
        <v>747967.01341433299</v>
      </c>
    </row>
    <row r="684" spans="1:35" customFormat="1" x14ac:dyDescent="0.15">
      <c r="A684" t="s">
        <v>44</v>
      </c>
      <c r="B684" t="s">
        <v>55</v>
      </c>
      <c r="C684" t="s">
        <v>63</v>
      </c>
      <c r="D684">
        <v>2043</v>
      </c>
      <c r="E684">
        <v>1</v>
      </c>
      <c r="AC684">
        <v>5259493.7705525802</v>
      </c>
      <c r="AD684">
        <v>5259493.7705525802</v>
      </c>
      <c r="AE684">
        <v>5259493.7705525802</v>
      </c>
      <c r="AF684">
        <v>5259493.7705525802</v>
      </c>
      <c r="AG684">
        <v>5259493.7705525802</v>
      </c>
      <c r="AH684">
        <v>5259493.7705525802</v>
      </c>
      <c r="AI684">
        <v>5259493.7705525802</v>
      </c>
    </row>
    <row r="685" spans="1:35" customFormat="1" x14ac:dyDescent="0.15">
      <c r="A685" t="s">
        <v>44</v>
      </c>
      <c r="B685" t="s">
        <v>55</v>
      </c>
      <c r="C685" t="s">
        <v>63</v>
      </c>
      <c r="D685">
        <v>2044</v>
      </c>
      <c r="E685">
        <v>1</v>
      </c>
      <c r="AD685">
        <v>3036496.5025677802</v>
      </c>
      <c r="AE685">
        <v>3036496.5025677802</v>
      </c>
      <c r="AF685">
        <v>3036496.5025677802</v>
      </c>
      <c r="AG685">
        <v>3036496.5025677802</v>
      </c>
      <c r="AH685">
        <v>3036496.5025677802</v>
      </c>
      <c r="AI685">
        <v>3036496.5025677802</v>
      </c>
    </row>
    <row r="686" spans="1:35" customFormat="1" x14ac:dyDescent="0.15">
      <c r="A686" t="s">
        <v>44</v>
      </c>
      <c r="B686" t="s">
        <v>55</v>
      </c>
      <c r="C686" t="s">
        <v>63</v>
      </c>
      <c r="D686">
        <v>2045</v>
      </c>
      <c r="E686">
        <v>1</v>
      </c>
      <c r="AE686">
        <v>1681653.00094404</v>
      </c>
      <c r="AF686">
        <v>1681653.00094404</v>
      </c>
      <c r="AG686">
        <v>1681653.00094404</v>
      </c>
      <c r="AH686">
        <v>1681653.00094404</v>
      </c>
      <c r="AI686">
        <v>1681653.00094404</v>
      </c>
    </row>
    <row r="687" spans="1:35" customFormat="1" x14ac:dyDescent="0.15">
      <c r="A687" t="s">
        <v>44</v>
      </c>
      <c r="B687" t="s">
        <v>55</v>
      </c>
      <c r="C687" t="s">
        <v>63</v>
      </c>
      <c r="D687">
        <v>2046</v>
      </c>
      <c r="E687">
        <v>1</v>
      </c>
      <c r="AF687">
        <v>3464711.4531313102</v>
      </c>
      <c r="AG687">
        <v>3464711.4531313102</v>
      </c>
      <c r="AH687">
        <v>3464711.4531313102</v>
      </c>
      <c r="AI687">
        <v>3464711.4531313102</v>
      </c>
    </row>
    <row r="688" spans="1:35" customFormat="1" x14ac:dyDescent="0.15">
      <c r="A688" t="s">
        <v>44</v>
      </c>
      <c r="B688" t="s">
        <v>55</v>
      </c>
      <c r="C688" t="s">
        <v>63</v>
      </c>
      <c r="D688">
        <v>2047</v>
      </c>
      <c r="E688">
        <v>1</v>
      </c>
      <c r="AG688">
        <v>3400881.8281936902</v>
      </c>
      <c r="AH688">
        <v>3400881.8281936902</v>
      </c>
      <c r="AI688">
        <v>3400881.8281936902</v>
      </c>
    </row>
    <row r="689" spans="1:35" customFormat="1" x14ac:dyDescent="0.15">
      <c r="A689" t="s">
        <v>44</v>
      </c>
      <c r="B689" t="s">
        <v>55</v>
      </c>
      <c r="C689" t="s">
        <v>63</v>
      </c>
      <c r="D689">
        <v>2048</v>
      </c>
      <c r="E689">
        <v>1</v>
      </c>
      <c r="AH689">
        <v>7091613.7304417798</v>
      </c>
      <c r="AI689">
        <v>7091613.7304417798</v>
      </c>
    </row>
    <row r="690" spans="1:35" customFormat="1" x14ac:dyDescent="0.15">
      <c r="A690" t="s">
        <v>44</v>
      </c>
      <c r="B690" t="s">
        <v>55</v>
      </c>
      <c r="C690" t="s">
        <v>63</v>
      </c>
      <c r="D690">
        <v>2049</v>
      </c>
      <c r="E690">
        <v>1</v>
      </c>
      <c r="AI690">
        <v>1410690.82716586</v>
      </c>
    </row>
    <row r="691" spans="1:35" customFormat="1" x14ac:dyDescent="0.15">
      <c r="A691" t="s">
        <v>44</v>
      </c>
      <c r="B691" t="s">
        <v>55</v>
      </c>
      <c r="C691" t="s">
        <v>62</v>
      </c>
      <c r="D691">
        <v>2013</v>
      </c>
      <c r="E691">
        <v>1</v>
      </c>
      <c r="F691">
        <v>33827537.4197561</v>
      </c>
      <c r="G691">
        <v>33827537.4197561</v>
      </c>
      <c r="H691">
        <v>33827537.4197561</v>
      </c>
      <c r="I691">
        <v>33827537.4197561</v>
      </c>
      <c r="J691">
        <v>33827537.4197561</v>
      </c>
      <c r="K691">
        <v>33827537.4197561</v>
      </c>
      <c r="L691">
        <v>33827537.4197561</v>
      </c>
      <c r="M691">
        <v>33827537.4197561</v>
      </c>
      <c r="N691">
        <v>33827537.4197561</v>
      </c>
      <c r="O691">
        <v>33827537.4197561</v>
      </c>
      <c r="P691">
        <v>33827537.4197561</v>
      </c>
      <c r="Q691">
        <v>33827537.4197561</v>
      </c>
      <c r="R691">
        <v>33827537.4197561</v>
      </c>
      <c r="S691">
        <v>33827537.4197561</v>
      </c>
      <c r="T691">
        <v>33827537.4197561</v>
      </c>
      <c r="U691">
        <v>33827537.4197561</v>
      </c>
      <c r="V691">
        <v>33827537.4197561</v>
      </c>
      <c r="W691">
        <v>33827537.4197561</v>
      </c>
      <c r="X691">
        <v>33827537.4197561</v>
      </c>
      <c r="Y691">
        <v>33827537.4197561</v>
      </c>
      <c r="Z691">
        <v>33827537.4197561</v>
      </c>
      <c r="AA691">
        <v>33827537.4197561</v>
      </c>
      <c r="AB691">
        <v>33827537.4197561</v>
      </c>
    </row>
    <row r="692" spans="1:35" customFormat="1" x14ac:dyDescent="0.15">
      <c r="A692" t="s">
        <v>44</v>
      </c>
      <c r="B692" t="s">
        <v>55</v>
      </c>
      <c r="C692" t="s">
        <v>62</v>
      </c>
      <c r="D692">
        <v>2014</v>
      </c>
      <c r="E692">
        <v>1</v>
      </c>
      <c r="F692">
        <v>35383767.954805396</v>
      </c>
      <c r="G692">
        <v>35383767.954805396</v>
      </c>
      <c r="H692">
        <v>35383767.954805396</v>
      </c>
      <c r="I692">
        <v>35383767.954805396</v>
      </c>
      <c r="J692">
        <v>35383767.954805396</v>
      </c>
      <c r="K692">
        <v>35383767.954805396</v>
      </c>
      <c r="L692">
        <v>35383767.954805396</v>
      </c>
      <c r="M692">
        <v>35383767.954805396</v>
      </c>
      <c r="N692">
        <v>35383767.954805396</v>
      </c>
      <c r="O692">
        <v>35383767.954805396</v>
      </c>
      <c r="P692">
        <v>35383767.954805396</v>
      </c>
      <c r="Q692">
        <v>35383767.954805396</v>
      </c>
      <c r="R692">
        <v>35383767.954805396</v>
      </c>
      <c r="S692">
        <v>35383767.954805396</v>
      </c>
      <c r="T692">
        <v>35383767.954805396</v>
      </c>
      <c r="U692">
        <v>35383767.954805396</v>
      </c>
      <c r="V692">
        <v>35383767.954805396</v>
      </c>
      <c r="W692">
        <v>35383767.954805396</v>
      </c>
      <c r="X692">
        <v>35383767.954805396</v>
      </c>
      <c r="Y692">
        <v>35383767.954805396</v>
      </c>
      <c r="Z692">
        <v>35383767.954805396</v>
      </c>
      <c r="AA692">
        <v>35383767.954805396</v>
      </c>
      <c r="AB692">
        <v>35383767.954805396</v>
      </c>
      <c r="AC692">
        <v>35383767.954805396</v>
      </c>
    </row>
    <row r="693" spans="1:35" customFormat="1" x14ac:dyDescent="0.15">
      <c r="A693" t="s">
        <v>44</v>
      </c>
      <c r="B693" t="s">
        <v>55</v>
      </c>
      <c r="C693" t="s">
        <v>62</v>
      </c>
      <c r="D693">
        <v>2015</v>
      </c>
      <c r="E693">
        <v>1</v>
      </c>
      <c r="F693">
        <v>22143763.278905999</v>
      </c>
      <c r="G693">
        <v>22143763.278905999</v>
      </c>
      <c r="H693">
        <v>22143763.278905999</v>
      </c>
      <c r="I693">
        <v>22143763.278905999</v>
      </c>
      <c r="J693">
        <v>22143763.278905999</v>
      </c>
      <c r="K693">
        <v>22143763.278905999</v>
      </c>
      <c r="L693">
        <v>22143763.278905999</v>
      </c>
      <c r="M693">
        <v>22143763.278905999</v>
      </c>
      <c r="N693">
        <v>22143763.278905999</v>
      </c>
      <c r="O693">
        <v>22143763.278905999</v>
      </c>
      <c r="P693">
        <v>22143763.278905999</v>
      </c>
      <c r="Q693">
        <v>22143763.278905999</v>
      </c>
      <c r="R693">
        <v>22143763.278905999</v>
      </c>
      <c r="S693">
        <v>22143763.278905999</v>
      </c>
      <c r="T693">
        <v>22143763.278905999</v>
      </c>
      <c r="U693">
        <v>22143763.278905999</v>
      </c>
      <c r="V693">
        <v>22143763.278905999</v>
      </c>
      <c r="W693">
        <v>22143763.278905999</v>
      </c>
      <c r="X693">
        <v>22143763.278905999</v>
      </c>
      <c r="Y693">
        <v>22143763.278905999</v>
      </c>
      <c r="Z693">
        <v>22143763.278905999</v>
      </c>
      <c r="AA693">
        <v>22143763.278905999</v>
      </c>
      <c r="AB693">
        <v>22143763.278905999</v>
      </c>
      <c r="AC693">
        <v>22143763.278905999</v>
      </c>
      <c r="AD693">
        <v>22143763.278905999</v>
      </c>
    </row>
    <row r="694" spans="1:35" customFormat="1" x14ac:dyDescent="0.15">
      <c r="A694" t="s">
        <v>44</v>
      </c>
      <c r="B694" t="s">
        <v>55</v>
      </c>
      <c r="C694" t="s">
        <v>62</v>
      </c>
      <c r="D694">
        <v>2016</v>
      </c>
      <c r="E694">
        <v>1</v>
      </c>
      <c r="F694">
        <v>12758199.5566891</v>
      </c>
      <c r="G694">
        <v>12758199.5566891</v>
      </c>
      <c r="H694">
        <v>12758199.5566891</v>
      </c>
      <c r="I694">
        <v>12758199.5566891</v>
      </c>
      <c r="J694">
        <v>12758199.5566891</v>
      </c>
      <c r="K694">
        <v>12758199.5566891</v>
      </c>
      <c r="L694">
        <v>12758199.5566891</v>
      </c>
      <c r="M694">
        <v>12758199.5566891</v>
      </c>
      <c r="N694">
        <v>12758199.5566891</v>
      </c>
      <c r="O694">
        <v>12758199.5566891</v>
      </c>
      <c r="P694">
        <v>12758199.5566891</v>
      </c>
      <c r="Q694">
        <v>12758199.5566891</v>
      </c>
      <c r="R694">
        <v>12758199.5566891</v>
      </c>
      <c r="S694">
        <v>12758199.5566891</v>
      </c>
      <c r="T694">
        <v>12758199.5566891</v>
      </c>
      <c r="U694">
        <v>12758199.5566891</v>
      </c>
      <c r="V694">
        <v>12758199.5566891</v>
      </c>
      <c r="W694">
        <v>12758199.5566891</v>
      </c>
      <c r="X694">
        <v>12758199.5566891</v>
      </c>
      <c r="Y694">
        <v>12758199.5566891</v>
      </c>
      <c r="Z694">
        <v>12758199.5566891</v>
      </c>
      <c r="AA694">
        <v>12758199.5566891</v>
      </c>
      <c r="AB694">
        <v>12758199.5566891</v>
      </c>
      <c r="AC694">
        <v>12758199.5566891</v>
      </c>
      <c r="AD694">
        <v>12758199.5566891</v>
      </c>
      <c r="AE694">
        <v>12758199.5566891</v>
      </c>
    </row>
    <row r="695" spans="1:35" customFormat="1" x14ac:dyDescent="0.15">
      <c r="A695" t="s">
        <v>44</v>
      </c>
      <c r="B695" t="s">
        <v>55</v>
      </c>
      <c r="C695" t="s">
        <v>62</v>
      </c>
      <c r="D695">
        <v>2017</v>
      </c>
      <c r="E695">
        <v>1</v>
      </c>
      <c r="F695">
        <v>16680093.227061</v>
      </c>
      <c r="G695">
        <v>16680093.227061</v>
      </c>
      <c r="H695">
        <v>16680093.227061</v>
      </c>
      <c r="I695">
        <v>16680093.227061</v>
      </c>
      <c r="J695">
        <v>16680093.227061</v>
      </c>
      <c r="K695">
        <v>16680093.227061</v>
      </c>
      <c r="L695">
        <v>16680093.227061</v>
      </c>
      <c r="M695">
        <v>16680093.227061</v>
      </c>
      <c r="N695">
        <v>16680093.227061</v>
      </c>
      <c r="O695">
        <v>16680093.227061</v>
      </c>
      <c r="P695">
        <v>16680093.227061</v>
      </c>
      <c r="Q695">
        <v>16680093.227061</v>
      </c>
      <c r="R695">
        <v>16680093.227061</v>
      </c>
      <c r="S695">
        <v>16680093.227061</v>
      </c>
      <c r="T695">
        <v>16680093.227061</v>
      </c>
      <c r="U695">
        <v>16680093.227061</v>
      </c>
      <c r="V695">
        <v>16680093.227061</v>
      </c>
      <c r="W695">
        <v>16680093.227061</v>
      </c>
      <c r="X695">
        <v>16680093.227061</v>
      </c>
      <c r="Y695">
        <v>16680093.227061</v>
      </c>
      <c r="Z695">
        <v>16680093.227061</v>
      </c>
      <c r="AA695">
        <v>16680093.227061</v>
      </c>
      <c r="AB695">
        <v>16680093.227061</v>
      </c>
      <c r="AC695">
        <v>16680093.227061</v>
      </c>
      <c r="AD695">
        <v>16680093.227061</v>
      </c>
      <c r="AE695">
        <v>16680093.227061</v>
      </c>
      <c r="AF695">
        <v>16680093.227061</v>
      </c>
    </row>
    <row r="696" spans="1:35" customFormat="1" x14ac:dyDescent="0.15">
      <c r="A696" t="s">
        <v>44</v>
      </c>
      <c r="B696" t="s">
        <v>55</v>
      </c>
      <c r="C696" t="s">
        <v>62</v>
      </c>
      <c r="D696">
        <v>2018</v>
      </c>
      <c r="E696">
        <v>1</v>
      </c>
      <c r="F696">
        <v>5332708.1972817602</v>
      </c>
      <c r="G696">
        <v>5332708.1972817602</v>
      </c>
      <c r="H696">
        <v>5332708.1972817602</v>
      </c>
      <c r="I696">
        <v>5332708.1972817602</v>
      </c>
      <c r="J696">
        <v>5332708.1972817602</v>
      </c>
      <c r="K696">
        <v>5332708.1972817602</v>
      </c>
      <c r="L696">
        <v>5332708.1972817602</v>
      </c>
      <c r="M696">
        <v>5332708.1972817602</v>
      </c>
      <c r="N696">
        <v>5332708.1972817602</v>
      </c>
      <c r="O696">
        <v>5332708.1972817602</v>
      </c>
      <c r="P696">
        <v>5332708.1972817602</v>
      </c>
      <c r="Q696">
        <v>5332708.1972817602</v>
      </c>
      <c r="R696">
        <v>5332708.1972817602</v>
      </c>
      <c r="S696">
        <v>5332708.1972817602</v>
      </c>
      <c r="T696">
        <v>5332708.1972817602</v>
      </c>
      <c r="U696">
        <v>5332708.1972817602</v>
      </c>
      <c r="V696">
        <v>5332708.1972817602</v>
      </c>
      <c r="W696">
        <v>5332708.1972817602</v>
      </c>
      <c r="X696">
        <v>5332708.1972817602</v>
      </c>
      <c r="Y696">
        <v>5332708.1972817602</v>
      </c>
      <c r="Z696">
        <v>5332708.1972817602</v>
      </c>
      <c r="AA696">
        <v>5332708.1972817602</v>
      </c>
      <c r="AB696">
        <v>5332708.1972817602</v>
      </c>
      <c r="AC696">
        <v>5332708.1972817602</v>
      </c>
      <c r="AD696">
        <v>5332708.1972817602</v>
      </c>
      <c r="AE696">
        <v>5332708.1972817602</v>
      </c>
      <c r="AF696">
        <v>5332708.1972817602</v>
      </c>
      <c r="AG696">
        <v>5332708.1972817602</v>
      </c>
    </row>
    <row r="697" spans="1:35" customFormat="1" x14ac:dyDescent="0.15">
      <c r="A697" t="s">
        <v>44</v>
      </c>
      <c r="B697" t="s">
        <v>55</v>
      </c>
      <c r="C697" t="s">
        <v>62</v>
      </c>
      <c r="D697">
        <v>2019</v>
      </c>
      <c r="E697">
        <v>1</v>
      </c>
      <c r="F697">
        <v>4012113.35675332</v>
      </c>
      <c r="G697">
        <v>4012113.35675332</v>
      </c>
      <c r="H697">
        <v>4012113.35675332</v>
      </c>
      <c r="I697">
        <v>4012113.35675332</v>
      </c>
      <c r="J697">
        <v>4012113.35675332</v>
      </c>
      <c r="K697">
        <v>4012113.35675332</v>
      </c>
      <c r="L697">
        <v>4012113.35675332</v>
      </c>
      <c r="M697">
        <v>4012113.35675332</v>
      </c>
      <c r="N697">
        <v>4012113.35675332</v>
      </c>
      <c r="O697">
        <v>4012113.35675332</v>
      </c>
      <c r="P697">
        <v>4012113.35675332</v>
      </c>
      <c r="Q697">
        <v>4012113.35675332</v>
      </c>
      <c r="R697">
        <v>4012113.35675332</v>
      </c>
      <c r="S697">
        <v>4012113.35675332</v>
      </c>
      <c r="T697">
        <v>4012113.35675332</v>
      </c>
      <c r="U697">
        <v>4012113.35675332</v>
      </c>
      <c r="V697">
        <v>4012113.35675332</v>
      </c>
      <c r="W697">
        <v>4012113.35675332</v>
      </c>
      <c r="X697">
        <v>4012113.35675332</v>
      </c>
      <c r="Y697">
        <v>4012113.35675332</v>
      </c>
      <c r="Z697">
        <v>4012113.35675332</v>
      </c>
      <c r="AA697">
        <v>4012113.35675332</v>
      </c>
      <c r="AB697">
        <v>4012113.35675332</v>
      </c>
      <c r="AC697">
        <v>4012113.35675332</v>
      </c>
      <c r="AD697">
        <v>4012113.35675332</v>
      </c>
      <c r="AE697">
        <v>4012113.35675332</v>
      </c>
      <c r="AF697">
        <v>4012113.35675332</v>
      </c>
      <c r="AG697">
        <v>4012113.35675332</v>
      </c>
      <c r="AH697">
        <v>4012113.35675332</v>
      </c>
    </row>
    <row r="698" spans="1:35" customFormat="1" x14ac:dyDescent="0.15">
      <c r="A698" t="s">
        <v>44</v>
      </c>
      <c r="B698" t="s">
        <v>55</v>
      </c>
      <c r="C698" t="s">
        <v>62</v>
      </c>
      <c r="D698">
        <v>2020</v>
      </c>
      <c r="E698">
        <v>1</v>
      </c>
      <c r="F698">
        <v>3708978.9316336801</v>
      </c>
      <c r="G698">
        <v>3708978.9316336801</v>
      </c>
      <c r="H698">
        <v>3708978.9316336801</v>
      </c>
      <c r="I698">
        <v>3708978.9316336801</v>
      </c>
      <c r="J698">
        <v>3708978.9316336801</v>
      </c>
      <c r="K698">
        <v>3708978.9316336801</v>
      </c>
      <c r="L698">
        <v>3708978.9316336801</v>
      </c>
      <c r="M698">
        <v>3708978.9316336801</v>
      </c>
      <c r="N698">
        <v>3708978.9316336801</v>
      </c>
      <c r="O698">
        <v>3708978.9316336801</v>
      </c>
      <c r="P698">
        <v>3708978.9316336801</v>
      </c>
      <c r="Q698">
        <v>3708978.9316336801</v>
      </c>
      <c r="R698">
        <v>3708978.9316336801</v>
      </c>
      <c r="S698">
        <v>3708978.9316336801</v>
      </c>
      <c r="T698">
        <v>3708978.9316336801</v>
      </c>
      <c r="U698">
        <v>3708978.9316336801</v>
      </c>
      <c r="V698">
        <v>3708978.9316336801</v>
      </c>
      <c r="W698">
        <v>3708978.9316336801</v>
      </c>
      <c r="X698">
        <v>3708978.9316336801</v>
      </c>
      <c r="Y698">
        <v>3708978.9316336801</v>
      </c>
      <c r="Z698">
        <v>3708978.9316336801</v>
      </c>
      <c r="AA698">
        <v>3708978.9316336801</v>
      </c>
      <c r="AB698">
        <v>3708978.9316336801</v>
      </c>
      <c r="AC698">
        <v>3708978.9316336801</v>
      </c>
      <c r="AD698">
        <v>3708978.9316336801</v>
      </c>
      <c r="AE698">
        <v>3708978.9316336801</v>
      </c>
      <c r="AF698">
        <v>3708978.9316336801</v>
      </c>
      <c r="AG698">
        <v>3708978.9316336801</v>
      </c>
      <c r="AH698">
        <v>3708978.9316336801</v>
      </c>
      <c r="AI698">
        <v>3708978.9316336801</v>
      </c>
    </row>
    <row r="699" spans="1:35" customFormat="1" x14ac:dyDescent="0.15">
      <c r="A699" t="s">
        <v>44</v>
      </c>
      <c r="B699" t="s">
        <v>55</v>
      </c>
      <c r="C699" t="s">
        <v>62</v>
      </c>
      <c r="D699">
        <v>2038</v>
      </c>
      <c r="E699">
        <v>1</v>
      </c>
      <c r="X699">
        <v>3858481.1145334002</v>
      </c>
      <c r="Y699">
        <v>3858481.1145334002</v>
      </c>
      <c r="Z699">
        <v>3858481.1145334002</v>
      </c>
      <c r="AA699">
        <v>3858481.1145334002</v>
      </c>
      <c r="AB699">
        <v>3858481.1145334002</v>
      </c>
      <c r="AC699">
        <v>3858481.1145334002</v>
      </c>
      <c r="AD699">
        <v>3858481.1145334002</v>
      </c>
      <c r="AE699">
        <v>3858481.1145334002</v>
      </c>
      <c r="AF699">
        <v>3858481.1145334002</v>
      </c>
      <c r="AG699">
        <v>3858481.1145334002</v>
      </c>
      <c r="AH699">
        <v>3858481.1145334002</v>
      </c>
      <c r="AI699">
        <v>3858481.1145334002</v>
      </c>
    </row>
    <row r="700" spans="1:35" customFormat="1" x14ac:dyDescent="0.15">
      <c r="A700" t="s">
        <v>44</v>
      </c>
      <c r="B700" t="s">
        <v>55</v>
      </c>
      <c r="C700" t="s">
        <v>62</v>
      </c>
      <c r="D700">
        <v>2039</v>
      </c>
      <c r="E700">
        <v>1</v>
      </c>
      <c r="Y700">
        <v>4071256.6498995302</v>
      </c>
      <c r="Z700">
        <v>4071256.6498995302</v>
      </c>
      <c r="AA700">
        <v>4071256.6498995302</v>
      </c>
      <c r="AB700">
        <v>4071256.6498995302</v>
      </c>
      <c r="AC700">
        <v>4071256.6498995302</v>
      </c>
      <c r="AD700">
        <v>4071256.6498995302</v>
      </c>
      <c r="AE700">
        <v>4071256.6498995302</v>
      </c>
      <c r="AF700">
        <v>4071256.6498995302</v>
      </c>
      <c r="AG700">
        <v>4071256.6498995302</v>
      </c>
      <c r="AH700">
        <v>4071256.6498995302</v>
      </c>
      <c r="AI700">
        <v>4071256.6498995302</v>
      </c>
    </row>
    <row r="701" spans="1:35" customFormat="1" x14ac:dyDescent="0.15">
      <c r="A701" t="s">
        <v>44</v>
      </c>
      <c r="B701" t="s">
        <v>55</v>
      </c>
      <c r="C701" t="s">
        <v>62</v>
      </c>
      <c r="D701">
        <v>2040</v>
      </c>
      <c r="E701">
        <v>1</v>
      </c>
      <c r="Z701">
        <v>4036695.6477030199</v>
      </c>
      <c r="AA701">
        <v>4036695.6477030199</v>
      </c>
      <c r="AB701">
        <v>4036695.6477030199</v>
      </c>
      <c r="AC701">
        <v>4036695.6477030199</v>
      </c>
      <c r="AD701">
        <v>4036695.6477030199</v>
      </c>
      <c r="AE701">
        <v>4036695.6477030199</v>
      </c>
      <c r="AF701">
        <v>4036695.6477030199</v>
      </c>
      <c r="AG701">
        <v>4036695.6477030199</v>
      </c>
      <c r="AH701">
        <v>4036695.6477030199</v>
      </c>
      <c r="AI701">
        <v>4036695.6477030199</v>
      </c>
    </row>
    <row r="702" spans="1:35" customFormat="1" x14ac:dyDescent="0.15">
      <c r="A702" t="s">
        <v>44</v>
      </c>
      <c r="B702" t="s">
        <v>55</v>
      </c>
      <c r="C702" t="s">
        <v>62</v>
      </c>
      <c r="D702">
        <v>2041</v>
      </c>
      <c r="E702">
        <v>1</v>
      </c>
      <c r="AA702">
        <v>3197133.7526176102</v>
      </c>
      <c r="AB702">
        <v>3197133.7526176102</v>
      </c>
      <c r="AC702">
        <v>3197133.7526176102</v>
      </c>
      <c r="AD702">
        <v>3197133.7526176102</v>
      </c>
      <c r="AE702">
        <v>3197133.7526176102</v>
      </c>
      <c r="AF702">
        <v>3197133.7526176102</v>
      </c>
      <c r="AG702">
        <v>3197133.7526176102</v>
      </c>
      <c r="AH702">
        <v>3197133.7526176102</v>
      </c>
      <c r="AI702">
        <v>3197133.7526176102</v>
      </c>
    </row>
    <row r="703" spans="1:35" customFormat="1" x14ac:dyDescent="0.15">
      <c r="A703" t="s">
        <v>44</v>
      </c>
      <c r="B703" t="s">
        <v>55</v>
      </c>
      <c r="C703" t="s">
        <v>62</v>
      </c>
      <c r="D703">
        <v>2042</v>
      </c>
      <c r="E703">
        <v>1</v>
      </c>
      <c r="AB703">
        <v>3937534.6968680201</v>
      </c>
      <c r="AC703">
        <v>3937534.6968680201</v>
      </c>
      <c r="AD703">
        <v>3937534.6968680201</v>
      </c>
      <c r="AE703">
        <v>3937534.6968680201</v>
      </c>
      <c r="AF703">
        <v>3937534.6968680201</v>
      </c>
      <c r="AG703">
        <v>3937534.6968680201</v>
      </c>
      <c r="AH703">
        <v>3937534.6968680201</v>
      </c>
      <c r="AI703">
        <v>3937534.6968680201</v>
      </c>
    </row>
    <row r="704" spans="1:35" customFormat="1" x14ac:dyDescent="0.15">
      <c r="A704" t="s">
        <v>44</v>
      </c>
      <c r="B704" t="s">
        <v>55</v>
      </c>
      <c r="C704" t="s">
        <v>62</v>
      </c>
      <c r="D704">
        <v>2043</v>
      </c>
      <c r="E704">
        <v>1</v>
      </c>
      <c r="AC704">
        <v>12144410.679741399</v>
      </c>
      <c r="AD704">
        <v>12144410.679741399</v>
      </c>
      <c r="AE704">
        <v>12144410.679741399</v>
      </c>
      <c r="AF704">
        <v>12144410.679741399</v>
      </c>
      <c r="AG704">
        <v>12144410.679741399</v>
      </c>
      <c r="AH704">
        <v>12144410.679741399</v>
      </c>
      <c r="AI704">
        <v>12144410.679741399</v>
      </c>
    </row>
    <row r="705" spans="1:35" customFormat="1" x14ac:dyDescent="0.15">
      <c r="A705" t="s">
        <v>44</v>
      </c>
      <c r="B705" t="s">
        <v>55</v>
      </c>
      <c r="C705" t="s">
        <v>62</v>
      </c>
      <c r="D705">
        <v>2044</v>
      </c>
      <c r="E705">
        <v>1</v>
      </c>
      <c r="AD705">
        <v>12380905.6063504</v>
      </c>
      <c r="AE705">
        <v>12380905.6063504</v>
      </c>
      <c r="AF705">
        <v>12380905.6063504</v>
      </c>
      <c r="AG705">
        <v>12380905.6063504</v>
      </c>
      <c r="AH705">
        <v>12380905.6063504</v>
      </c>
      <c r="AI705">
        <v>12380905.6063504</v>
      </c>
    </row>
    <row r="706" spans="1:35" customFormat="1" x14ac:dyDescent="0.15">
      <c r="A706" t="s">
        <v>44</v>
      </c>
      <c r="B706" t="s">
        <v>55</v>
      </c>
      <c r="C706" t="s">
        <v>62</v>
      </c>
      <c r="D706">
        <v>2045</v>
      </c>
      <c r="E706">
        <v>1</v>
      </c>
      <c r="AE706">
        <v>9168051.3650628999</v>
      </c>
      <c r="AF706">
        <v>9168051.3650628999</v>
      </c>
      <c r="AG706">
        <v>9168051.3650628999</v>
      </c>
      <c r="AH706">
        <v>9168051.3650628999</v>
      </c>
      <c r="AI706">
        <v>9168051.3650628999</v>
      </c>
    </row>
    <row r="707" spans="1:35" customFormat="1" x14ac:dyDescent="0.15">
      <c r="A707" t="s">
        <v>44</v>
      </c>
      <c r="B707" t="s">
        <v>55</v>
      </c>
      <c r="C707" t="s">
        <v>62</v>
      </c>
      <c r="D707">
        <v>2046</v>
      </c>
      <c r="E707">
        <v>1</v>
      </c>
      <c r="AF707">
        <v>2953955.7643454899</v>
      </c>
      <c r="AG707">
        <v>2953955.7643454899</v>
      </c>
      <c r="AH707">
        <v>2953955.7643454899</v>
      </c>
      <c r="AI707">
        <v>2953955.7643454899</v>
      </c>
    </row>
    <row r="708" spans="1:35" customFormat="1" x14ac:dyDescent="0.15">
      <c r="A708" t="s">
        <v>44</v>
      </c>
      <c r="B708" t="s">
        <v>55</v>
      </c>
      <c r="C708" t="s">
        <v>62</v>
      </c>
      <c r="D708">
        <v>2047</v>
      </c>
      <c r="E708">
        <v>1</v>
      </c>
      <c r="AG708">
        <v>3805424.4215921899</v>
      </c>
      <c r="AH708">
        <v>3805424.4215921899</v>
      </c>
      <c r="AI708">
        <v>3805424.4215921899</v>
      </c>
    </row>
    <row r="709" spans="1:35" customFormat="1" x14ac:dyDescent="0.15">
      <c r="A709" t="s">
        <v>44</v>
      </c>
      <c r="B709" t="s">
        <v>55</v>
      </c>
      <c r="C709" t="s">
        <v>62</v>
      </c>
      <c r="D709">
        <v>2048</v>
      </c>
      <c r="E709">
        <v>1</v>
      </c>
      <c r="AH709">
        <v>2205774.2889304301</v>
      </c>
      <c r="AI709">
        <v>2205774.2889304301</v>
      </c>
    </row>
    <row r="710" spans="1:35" customFormat="1" x14ac:dyDescent="0.15">
      <c r="A710" t="s">
        <v>44</v>
      </c>
      <c r="B710" t="s">
        <v>55</v>
      </c>
      <c r="C710" t="s">
        <v>62</v>
      </c>
      <c r="D710">
        <v>2049</v>
      </c>
      <c r="E710">
        <v>1</v>
      </c>
      <c r="AI710">
        <v>1785338.41838141</v>
      </c>
    </row>
    <row r="711" spans="1:35" customFormat="1" x14ac:dyDescent="0.15">
      <c r="A711" t="s">
        <v>44</v>
      </c>
      <c r="B711" t="s">
        <v>54</v>
      </c>
      <c r="C711" t="s">
        <v>64</v>
      </c>
      <c r="D711">
        <v>2020</v>
      </c>
      <c r="E711">
        <v>0</v>
      </c>
      <c r="F711">
        <v>38.097000000000001</v>
      </c>
    </row>
    <row r="712" spans="1:35" customFormat="1" x14ac:dyDescent="0.15">
      <c r="A712" t="s">
        <v>44</v>
      </c>
      <c r="B712" t="s">
        <v>54</v>
      </c>
      <c r="C712" t="s">
        <v>64</v>
      </c>
      <c r="D712">
        <v>2021</v>
      </c>
      <c r="E712">
        <v>0</v>
      </c>
      <c r="G712">
        <v>12.9679999999999</v>
      </c>
    </row>
    <row r="713" spans="1:35" customFormat="1" x14ac:dyDescent="0.15">
      <c r="A713" t="s">
        <v>44</v>
      </c>
      <c r="B713" t="s">
        <v>54</v>
      </c>
      <c r="C713" t="s">
        <v>64</v>
      </c>
      <c r="D713">
        <v>2022</v>
      </c>
      <c r="E713">
        <v>0</v>
      </c>
      <c r="H713">
        <v>9.6929999999999907</v>
      </c>
    </row>
    <row r="714" spans="1:35" customFormat="1" x14ac:dyDescent="0.15">
      <c r="A714" t="s">
        <v>44</v>
      </c>
      <c r="B714" t="s">
        <v>54</v>
      </c>
      <c r="C714" t="s">
        <v>64</v>
      </c>
      <c r="D714">
        <v>2023</v>
      </c>
      <c r="E714">
        <v>0</v>
      </c>
      <c r="I714">
        <v>3.1349999999999998</v>
      </c>
    </row>
    <row r="715" spans="1:35" customFormat="1" x14ac:dyDescent="0.15">
      <c r="A715" t="s">
        <v>44</v>
      </c>
      <c r="B715" t="s">
        <v>54</v>
      </c>
      <c r="C715" t="s">
        <v>64</v>
      </c>
      <c r="D715">
        <v>2024</v>
      </c>
      <c r="E715">
        <v>0</v>
      </c>
      <c r="J715">
        <v>3.73199999999999</v>
      </c>
    </row>
    <row r="716" spans="1:35" customFormat="1" x14ac:dyDescent="0.15">
      <c r="A716" t="s">
        <v>44</v>
      </c>
      <c r="B716" t="s">
        <v>54</v>
      </c>
      <c r="C716" t="s">
        <v>64</v>
      </c>
      <c r="D716">
        <v>2025</v>
      </c>
      <c r="E716">
        <v>0</v>
      </c>
      <c r="K716">
        <v>4.5419999999999998</v>
      </c>
    </row>
    <row r="717" spans="1:35" customFormat="1" x14ac:dyDescent="0.15">
      <c r="A717" t="s">
        <v>44</v>
      </c>
      <c r="B717" t="s">
        <v>54</v>
      </c>
      <c r="C717" t="s">
        <v>64</v>
      </c>
      <c r="D717">
        <v>2026</v>
      </c>
      <c r="E717">
        <v>0</v>
      </c>
      <c r="L717">
        <v>5.3239999999999901</v>
      </c>
    </row>
    <row r="718" spans="1:35" customFormat="1" x14ac:dyDescent="0.15">
      <c r="A718" t="s">
        <v>44</v>
      </c>
      <c r="B718" t="s">
        <v>54</v>
      </c>
      <c r="C718" t="s">
        <v>64</v>
      </c>
      <c r="D718">
        <v>2027</v>
      </c>
      <c r="E718">
        <v>0</v>
      </c>
      <c r="M718">
        <v>6.1149999999999904</v>
      </c>
    </row>
    <row r="719" spans="1:35" customFormat="1" x14ac:dyDescent="0.15">
      <c r="A719" t="s">
        <v>44</v>
      </c>
      <c r="B719" t="s">
        <v>54</v>
      </c>
      <c r="C719" t="s">
        <v>64</v>
      </c>
      <c r="D719">
        <v>2028</v>
      </c>
      <c r="E719">
        <v>0</v>
      </c>
      <c r="N719">
        <v>6.7189999999999896</v>
      </c>
    </row>
    <row r="720" spans="1:35" customFormat="1" x14ac:dyDescent="0.15">
      <c r="A720" t="s">
        <v>44</v>
      </c>
      <c r="B720" t="s">
        <v>54</v>
      </c>
      <c r="C720" t="s">
        <v>64</v>
      </c>
      <c r="D720">
        <v>2029</v>
      </c>
      <c r="E720">
        <v>0</v>
      </c>
      <c r="O720">
        <v>7.3159999999999998</v>
      </c>
    </row>
    <row r="721" spans="1:31" customFormat="1" x14ac:dyDescent="0.15">
      <c r="A721" t="s">
        <v>44</v>
      </c>
      <c r="B721" t="s">
        <v>54</v>
      </c>
      <c r="C721" t="s">
        <v>64</v>
      </c>
      <c r="D721">
        <v>2030</v>
      </c>
      <c r="E721">
        <v>0</v>
      </c>
      <c r="P721">
        <v>7.91300000000001</v>
      </c>
    </row>
    <row r="722" spans="1:31" customFormat="1" x14ac:dyDescent="0.15">
      <c r="A722" t="s">
        <v>44</v>
      </c>
      <c r="B722" t="s">
        <v>54</v>
      </c>
      <c r="C722" t="s">
        <v>64</v>
      </c>
      <c r="D722">
        <v>2031</v>
      </c>
      <c r="E722">
        <v>0</v>
      </c>
      <c r="Q722">
        <v>8.3549999999999898</v>
      </c>
    </row>
    <row r="723" spans="1:31" customFormat="1" x14ac:dyDescent="0.15">
      <c r="A723" t="s">
        <v>44</v>
      </c>
      <c r="B723" t="s">
        <v>54</v>
      </c>
      <c r="C723" t="s">
        <v>64</v>
      </c>
      <c r="D723">
        <v>2032</v>
      </c>
      <c r="E723">
        <v>0</v>
      </c>
      <c r="R723">
        <v>8.7229999999999901</v>
      </c>
    </row>
    <row r="724" spans="1:31" customFormat="1" x14ac:dyDescent="0.15">
      <c r="A724" t="s">
        <v>44</v>
      </c>
      <c r="B724" t="s">
        <v>54</v>
      </c>
      <c r="C724" t="s">
        <v>64</v>
      </c>
      <c r="D724">
        <v>2033</v>
      </c>
      <c r="E724">
        <v>0</v>
      </c>
      <c r="S724">
        <v>9.0059999999999807</v>
      </c>
    </row>
    <row r="725" spans="1:31" customFormat="1" x14ac:dyDescent="0.15">
      <c r="A725" t="s">
        <v>44</v>
      </c>
      <c r="B725" t="s">
        <v>54</v>
      </c>
      <c r="C725" t="s">
        <v>64</v>
      </c>
      <c r="D725">
        <v>2034</v>
      </c>
      <c r="E725">
        <v>0</v>
      </c>
      <c r="T725">
        <v>9.3149999999999906</v>
      </c>
    </row>
    <row r="726" spans="1:31" customFormat="1" x14ac:dyDescent="0.15">
      <c r="A726" t="s">
        <v>44</v>
      </c>
      <c r="B726" t="s">
        <v>54</v>
      </c>
      <c r="C726" t="s">
        <v>64</v>
      </c>
      <c r="D726">
        <v>2035</v>
      </c>
      <c r="E726">
        <v>0</v>
      </c>
      <c r="U726">
        <v>47.587000000000003</v>
      </c>
    </row>
    <row r="727" spans="1:31" customFormat="1" x14ac:dyDescent="0.15">
      <c r="A727" t="s">
        <v>44</v>
      </c>
      <c r="B727" t="s">
        <v>54</v>
      </c>
      <c r="C727" t="s">
        <v>64</v>
      </c>
      <c r="D727">
        <v>2036</v>
      </c>
      <c r="E727">
        <v>0</v>
      </c>
      <c r="V727">
        <v>22.523999999999901</v>
      </c>
    </row>
    <row r="728" spans="1:31" customFormat="1" x14ac:dyDescent="0.15">
      <c r="A728" t="s">
        <v>44</v>
      </c>
      <c r="B728" t="s">
        <v>54</v>
      </c>
      <c r="C728" t="s">
        <v>64</v>
      </c>
      <c r="D728">
        <v>2037</v>
      </c>
      <c r="E728">
        <v>0</v>
      </c>
      <c r="W728">
        <v>19.380999999999901</v>
      </c>
    </row>
    <row r="729" spans="1:31" customFormat="1" x14ac:dyDescent="0.15">
      <c r="A729" t="s">
        <v>44</v>
      </c>
      <c r="B729" t="s">
        <v>54</v>
      </c>
      <c r="C729" t="s">
        <v>64</v>
      </c>
      <c r="D729">
        <v>2038</v>
      </c>
      <c r="E729">
        <v>0</v>
      </c>
      <c r="X729">
        <v>12.9119999999999</v>
      </c>
    </row>
    <row r="730" spans="1:31" customFormat="1" x14ac:dyDescent="0.15">
      <c r="A730" t="s">
        <v>44</v>
      </c>
      <c r="B730" t="s">
        <v>54</v>
      </c>
      <c r="C730" t="s">
        <v>64</v>
      </c>
      <c r="D730">
        <v>2039</v>
      </c>
      <c r="E730">
        <v>0</v>
      </c>
      <c r="Y730">
        <v>13.558999999999999</v>
      </c>
    </row>
    <row r="731" spans="1:31" customFormat="1" x14ac:dyDescent="0.15">
      <c r="A731" t="s">
        <v>44</v>
      </c>
      <c r="B731" t="s">
        <v>54</v>
      </c>
      <c r="C731" t="s">
        <v>64</v>
      </c>
      <c r="D731">
        <v>2040</v>
      </c>
      <c r="E731">
        <v>0</v>
      </c>
      <c r="Z731">
        <v>14.415999999999899</v>
      </c>
    </row>
    <row r="732" spans="1:31" customFormat="1" x14ac:dyDescent="0.15">
      <c r="A732" t="s">
        <v>44</v>
      </c>
      <c r="B732" t="s">
        <v>54</v>
      </c>
      <c r="C732" t="s">
        <v>64</v>
      </c>
      <c r="D732">
        <v>2041</v>
      </c>
      <c r="E732">
        <v>0</v>
      </c>
      <c r="AA732">
        <v>15.2629999999999</v>
      </c>
    </row>
    <row r="733" spans="1:31" customFormat="1" x14ac:dyDescent="0.15">
      <c r="A733" t="s">
        <v>44</v>
      </c>
      <c r="B733" t="s">
        <v>54</v>
      </c>
      <c r="C733" t="s">
        <v>64</v>
      </c>
      <c r="D733">
        <v>2042</v>
      </c>
      <c r="E733">
        <v>0</v>
      </c>
      <c r="AB733">
        <v>16.213000000000001</v>
      </c>
    </row>
    <row r="734" spans="1:31" customFormat="1" x14ac:dyDescent="0.15">
      <c r="A734" t="s">
        <v>44</v>
      </c>
      <c r="B734" t="s">
        <v>54</v>
      </c>
      <c r="C734" t="s">
        <v>64</v>
      </c>
      <c r="D734">
        <v>2043</v>
      </c>
      <c r="E734">
        <v>0</v>
      </c>
      <c r="AC734">
        <v>16.957000000000001</v>
      </c>
    </row>
    <row r="735" spans="1:31" customFormat="1" x14ac:dyDescent="0.15">
      <c r="A735" t="s">
        <v>44</v>
      </c>
      <c r="B735" t="s">
        <v>54</v>
      </c>
      <c r="C735" t="s">
        <v>64</v>
      </c>
      <c r="D735">
        <v>2044</v>
      </c>
      <c r="E735">
        <v>0</v>
      </c>
      <c r="AD735">
        <v>17.6859999999999</v>
      </c>
    </row>
    <row r="736" spans="1:31" customFormat="1" x14ac:dyDescent="0.15">
      <c r="A736" t="s">
        <v>44</v>
      </c>
      <c r="B736" t="s">
        <v>54</v>
      </c>
      <c r="C736" t="s">
        <v>64</v>
      </c>
      <c r="D736">
        <v>2045</v>
      </c>
      <c r="E736">
        <v>0</v>
      </c>
      <c r="AE736">
        <v>18.390999999999899</v>
      </c>
    </row>
    <row r="737" spans="1:35" customFormat="1" x14ac:dyDescent="0.15">
      <c r="A737" t="s">
        <v>44</v>
      </c>
      <c r="B737" t="s">
        <v>54</v>
      </c>
      <c r="C737" t="s">
        <v>64</v>
      </c>
      <c r="D737">
        <v>2046</v>
      </c>
      <c r="E737">
        <v>0</v>
      </c>
      <c r="AF737">
        <v>8.3549999999999898</v>
      </c>
    </row>
    <row r="738" spans="1:35" customFormat="1" x14ac:dyDescent="0.15">
      <c r="A738" t="s">
        <v>44</v>
      </c>
      <c r="B738" t="s">
        <v>54</v>
      </c>
      <c r="C738" t="s">
        <v>64</v>
      </c>
      <c r="D738">
        <v>2047</v>
      </c>
      <c r="E738">
        <v>0</v>
      </c>
      <c r="AG738">
        <v>8.7229999999999901</v>
      </c>
    </row>
    <row r="739" spans="1:35" customFormat="1" x14ac:dyDescent="0.15">
      <c r="A739" t="s">
        <v>44</v>
      </c>
      <c r="B739" t="s">
        <v>54</v>
      </c>
      <c r="C739" t="s">
        <v>64</v>
      </c>
      <c r="D739">
        <v>2048</v>
      </c>
      <c r="E739">
        <v>0</v>
      </c>
      <c r="AH739">
        <v>9.0059999999999807</v>
      </c>
    </row>
    <row r="740" spans="1:35" customFormat="1" x14ac:dyDescent="0.15">
      <c r="A740" t="s">
        <v>44</v>
      </c>
      <c r="B740" t="s">
        <v>54</v>
      </c>
      <c r="C740" t="s">
        <v>64</v>
      </c>
      <c r="D740">
        <v>2049</v>
      </c>
      <c r="E740">
        <v>0</v>
      </c>
      <c r="AI740">
        <v>9.3149999999999906</v>
      </c>
    </row>
    <row r="741" spans="1:35" customFormat="1" x14ac:dyDescent="0.15">
      <c r="A741" t="s">
        <v>44</v>
      </c>
      <c r="B741" t="s">
        <v>54</v>
      </c>
      <c r="C741" t="s">
        <v>63</v>
      </c>
      <c r="D741">
        <v>2020</v>
      </c>
      <c r="E741">
        <v>1</v>
      </c>
      <c r="F741">
        <v>125.52</v>
      </c>
    </row>
    <row r="742" spans="1:35" customFormat="1" x14ac:dyDescent="0.15">
      <c r="A742" t="s">
        <v>44</v>
      </c>
      <c r="B742" t="s">
        <v>54</v>
      </c>
      <c r="C742" t="s">
        <v>63</v>
      </c>
      <c r="D742">
        <v>2021</v>
      </c>
      <c r="E742">
        <v>1</v>
      </c>
      <c r="G742">
        <v>29.509999999999799</v>
      </c>
    </row>
    <row r="743" spans="1:35" customFormat="1" x14ac:dyDescent="0.15">
      <c r="A743" t="s">
        <v>44</v>
      </c>
      <c r="B743" t="s">
        <v>54</v>
      </c>
      <c r="C743" t="s">
        <v>63</v>
      </c>
      <c r="D743">
        <v>2022</v>
      </c>
      <c r="E743">
        <v>1</v>
      </c>
      <c r="H743">
        <v>22.835000000000001</v>
      </c>
    </row>
    <row r="744" spans="1:35" customFormat="1" x14ac:dyDescent="0.15">
      <c r="A744" t="s">
        <v>44</v>
      </c>
      <c r="B744" t="s">
        <v>54</v>
      </c>
      <c r="C744" t="s">
        <v>63</v>
      </c>
      <c r="D744">
        <v>2023</v>
      </c>
      <c r="E744">
        <v>1</v>
      </c>
      <c r="I744">
        <v>19.1679999999999</v>
      </c>
    </row>
    <row r="745" spans="1:35" customFormat="1" x14ac:dyDescent="0.15">
      <c r="A745" t="s">
        <v>44</v>
      </c>
      <c r="B745" t="s">
        <v>54</v>
      </c>
      <c r="C745" t="s">
        <v>63</v>
      </c>
      <c r="D745">
        <v>2024</v>
      </c>
      <c r="E745">
        <v>1</v>
      </c>
      <c r="J745">
        <v>23.0869999999999</v>
      </c>
    </row>
    <row r="746" spans="1:35" customFormat="1" x14ac:dyDescent="0.15">
      <c r="A746" t="s">
        <v>44</v>
      </c>
      <c r="B746" t="s">
        <v>54</v>
      </c>
      <c r="C746" t="s">
        <v>63</v>
      </c>
      <c r="D746">
        <v>2025</v>
      </c>
      <c r="E746">
        <v>1</v>
      </c>
      <c r="K746">
        <v>24.321999999999999</v>
      </c>
    </row>
    <row r="747" spans="1:35" customFormat="1" x14ac:dyDescent="0.15">
      <c r="A747" t="s">
        <v>44</v>
      </c>
      <c r="B747" t="s">
        <v>54</v>
      </c>
      <c r="C747" t="s">
        <v>63</v>
      </c>
      <c r="D747">
        <v>2026</v>
      </c>
      <c r="E747">
        <v>1</v>
      </c>
      <c r="L747">
        <v>25.888000000000002</v>
      </c>
    </row>
    <row r="748" spans="1:35" customFormat="1" x14ac:dyDescent="0.15">
      <c r="A748" t="s">
        <v>44</v>
      </c>
      <c r="B748" t="s">
        <v>54</v>
      </c>
      <c r="C748" t="s">
        <v>63</v>
      </c>
      <c r="D748">
        <v>2027</v>
      </c>
      <c r="E748">
        <v>1</v>
      </c>
      <c r="M748">
        <v>27.24</v>
      </c>
    </row>
    <row r="749" spans="1:35" customFormat="1" x14ac:dyDescent="0.15">
      <c r="A749" t="s">
        <v>44</v>
      </c>
      <c r="B749" t="s">
        <v>54</v>
      </c>
      <c r="C749" t="s">
        <v>63</v>
      </c>
      <c r="D749">
        <v>2028</v>
      </c>
      <c r="E749">
        <v>1</v>
      </c>
      <c r="N749">
        <v>28.386999999999901</v>
      </c>
    </row>
    <row r="750" spans="1:35" customFormat="1" x14ac:dyDescent="0.15">
      <c r="A750" t="s">
        <v>44</v>
      </c>
      <c r="B750" t="s">
        <v>54</v>
      </c>
      <c r="C750" t="s">
        <v>63</v>
      </c>
      <c r="D750">
        <v>2029</v>
      </c>
      <c r="E750">
        <v>1</v>
      </c>
      <c r="O750">
        <v>29.692999999999898</v>
      </c>
    </row>
    <row r="751" spans="1:35" customFormat="1" x14ac:dyDescent="0.15">
      <c r="A751" t="s">
        <v>44</v>
      </c>
      <c r="B751" t="s">
        <v>54</v>
      </c>
      <c r="C751" t="s">
        <v>63</v>
      </c>
      <c r="D751">
        <v>2030</v>
      </c>
      <c r="E751">
        <v>1</v>
      </c>
      <c r="P751">
        <v>30.521999999999998</v>
      </c>
    </row>
    <row r="752" spans="1:35" customFormat="1" x14ac:dyDescent="0.15">
      <c r="A752" t="s">
        <v>44</v>
      </c>
      <c r="B752" t="s">
        <v>54</v>
      </c>
      <c r="C752" t="s">
        <v>63</v>
      </c>
      <c r="D752">
        <v>2031</v>
      </c>
      <c r="E752">
        <v>1</v>
      </c>
      <c r="Q752">
        <v>31.32</v>
      </c>
    </row>
    <row r="753" spans="1:35" customFormat="1" x14ac:dyDescent="0.15">
      <c r="A753" t="s">
        <v>44</v>
      </c>
      <c r="B753" t="s">
        <v>54</v>
      </c>
      <c r="C753" t="s">
        <v>63</v>
      </c>
      <c r="D753">
        <v>2032</v>
      </c>
      <c r="E753">
        <v>1</v>
      </c>
      <c r="R753">
        <v>32.234000000000002</v>
      </c>
    </row>
    <row r="754" spans="1:35" customFormat="1" x14ac:dyDescent="0.15">
      <c r="A754" t="s">
        <v>44</v>
      </c>
      <c r="B754" t="s">
        <v>54</v>
      </c>
      <c r="C754" t="s">
        <v>63</v>
      </c>
      <c r="D754">
        <v>2033</v>
      </c>
      <c r="E754">
        <v>1</v>
      </c>
      <c r="S754">
        <v>32.419999999999902</v>
      </c>
    </row>
    <row r="755" spans="1:35" customFormat="1" x14ac:dyDescent="0.15">
      <c r="A755" t="s">
        <v>44</v>
      </c>
      <c r="B755" t="s">
        <v>54</v>
      </c>
      <c r="C755" t="s">
        <v>63</v>
      </c>
      <c r="D755">
        <v>2034</v>
      </c>
      <c r="E755">
        <v>1</v>
      </c>
      <c r="T755">
        <v>32.979999999999997</v>
      </c>
    </row>
    <row r="756" spans="1:35" customFormat="1" x14ac:dyDescent="0.15">
      <c r="A756" t="s">
        <v>44</v>
      </c>
      <c r="B756" t="s">
        <v>54</v>
      </c>
      <c r="C756" t="s">
        <v>63</v>
      </c>
      <c r="D756">
        <v>2035</v>
      </c>
      <c r="E756">
        <v>1</v>
      </c>
      <c r="U756">
        <v>33.218999999999802</v>
      </c>
    </row>
    <row r="757" spans="1:35" customFormat="1" x14ac:dyDescent="0.15">
      <c r="A757" t="s">
        <v>44</v>
      </c>
      <c r="B757" t="s">
        <v>54</v>
      </c>
      <c r="C757" t="s">
        <v>63</v>
      </c>
      <c r="D757">
        <v>2036</v>
      </c>
      <c r="E757">
        <v>1</v>
      </c>
      <c r="V757">
        <v>32.784999999999798</v>
      </c>
    </row>
    <row r="758" spans="1:35" customFormat="1" x14ac:dyDescent="0.15">
      <c r="A758" t="s">
        <v>44</v>
      </c>
      <c r="B758" t="s">
        <v>54</v>
      </c>
      <c r="C758" t="s">
        <v>63</v>
      </c>
      <c r="D758">
        <v>2037</v>
      </c>
      <c r="E758">
        <v>1</v>
      </c>
      <c r="W758">
        <v>33.174999999999898</v>
      </c>
    </row>
    <row r="759" spans="1:35" customFormat="1" x14ac:dyDescent="0.15">
      <c r="A759" t="s">
        <v>44</v>
      </c>
      <c r="B759" t="s">
        <v>54</v>
      </c>
      <c r="C759" t="s">
        <v>63</v>
      </c>
      <c r="D759">
        <v>2038</v>
      </c>
      <c r="E759">
        <v>1</v>
      </c>
      <c r="X759">
        <v>2.0513539656882598</v>
      </c>
    </row>
    <row r="760" spans="1:35" customFormat="1" x14ac:dyDescent="0.15">
      <c r="A760" t="s">
        <v>44</v>
      </c>
      <c r="B760" t="s">
        <v>54</v>
      </c>
      <c r="C760" t="s">
        <v>63</v>
      </c>
      <c r="D760">
        <v>2041</v>
      </c>
      <c r="E760">
        <v>1</v>
      </c>
      <c r="AA760">
        <v>6.7532870148427904</v>
      </c>
    </row>
    <row r="761" spans="1:35" customFormat="1" x14ac:dyDescent="0.15">
      <c r="A761" t="s">
        <v>44</v>
      </c>
      <c r="B761" t="s">
        <v>54</v>
      </c>
      <c r="C761" t="s">
        <v>63</v>
      </c>
      <c r="D761">
        <v>2043</v>
      </c>
      <c r="E761">
        <v>1</v>
      </c>
      <c r="AC761">
        <v>48.79</v>
      </c>
    </row>
    <row r="762" spans="1:35" customFormat="1" x14ac:dyDescent="0.15">
      <c r="A762" t="s">
        <v>44</v>
      </c>
      <c r="B762" t="s">
        <v>54</v>
      </c>
      <c r="C762" t="s">
        <v>63</v>
      </c>
      <c r="D762">
        <v>2044</v>
      </c>
      <c r="E762">
        <v>1</v>
      </c>
      <c r="AD762">
        <v>28.559999999999899</v>
      </c>
    </row>
    <row r="763" spans="1:35" customFormat="1" x14ac:dyDescent="0.15">
      <c r="A763" t="s">
        <v>44</v>
      </c>
      <c r="B763" t="s">
        <v>54</v>
      </c>
      <c r="C763" t="s">
        <v>63</v>
      </c>
      <c r="D763">
        <v>2045</v>
      </c>
      <c r="E763">
        <v>1</v>
      </c>
      <c r="AE763">
        <v>16.0399999999999</v>
      </c>
    </row>
    <row r="764" spans="1:35" customFormat="1" x14ac:dyDescent="0.15">
      <c r="A764" t="s">
        <v>44</v>
      </c>
      <c r="B764" t="s">
        <v>54</v>
      </c>
      <c r="C764" t="s">
        <v>63</v>
      </c>
      <c r="D764">
        <v>2046</v>
      </c>
      <c r="E764">
        <v>1</v>
      </c>
      <c r="AF764">
        <v>33.520000000000003</v>
      </c>
    </row>
    <row r="765" spans="1:35" customFormat="1" x14ac:dyDescent="0.15">
      <c r="A765" t="s">
        <v>44</v>
      </c>
      <c r="B765" t="s">
        <v>54</v>
      </c>
      <c r="C765" t="s">
        <v>63</v>
      </c>
      <c r="D765">
        <v>2047</v>
      </c>
      <c r="E765">
        <v>1</v>
      </c>
      <c r="AG765">
        <v>33.380000000000003</v>
      </c>
    </row>
    <row r="766" spans="1:35" customFormat="1" x14ac:dyDescent="0.15">
      <c r="A766" t="s">
        <v>44</v>
      </c>
      <c r="B766" t="s">
        <v>54</v>
      </c>
      <c r="C766" t="s">
        <v>63</v>
      </c>
      <c r="D766">
        <v>2048</v>
      </c>
      <c r="E766">
        <v>1</v>
      </c>
      <c r="AH766">
        <v>70.629999999999896</v>
      </c>
    </row>
    <row r="767" spans="1:35" customFormat="1" x14ac:dyDescent="0.15">
      <c r="A767" t="s">
        <v>44</v>
      </c>
      <c r="B767" t="s">
        <v>54</v>
      </c>
      <c r="C767" t="s">
        <v>63</v>
      </c>
      <c r="D767">
        <v>2049</v>
      </c>
      <c r="E767">
        <v>1</v>
      </c>
      <c r="AI767">
        <v>14.26</v>
      </c>
    </row>
    <row r="768" spans="1:35" customFormat="1" x14ac:dyDescent="0.15">
      <c r="A768" t="s">
        <v>44</v>
      </c>
      <c r="B768" t="s">
        <v>54</v>
      </c>
      <c r="C768" t="s">
        <v>62</v>
      </c>
      <c r="D768">
        <v>2020</v>
      </c>
      <c r="E768">
        <v>1</v>
      </c>
      <c r="F768">
        <v>15.479999999999899</v>
      </c>
    </row>
    <row r="769" spans="1:35" customFormat="1" x14ac:dyDescent="0.15">
      <c r="A769" t="s">
        <v>44</v>
      </c>
      <c r="B769" t="s">
        <v>54</v>
      </c>
      <c r="C769" t="s">
        <v>62</v>
      </c>
      <c r="D769">
        <v>2038</v>
      </c>
      <c r="E769">
        <v>1</v>
      </c>
      <c r="X769">
        <v>30.9596460343116</v>
      </c>
    </row>
    <row r="770" spans="1:35" customFormat="1" x14ac:dyDescent="0.15">
      <c r="A770" t="s">
        <v>44</v>
      </c>
      <c r="B770" t="s">
        <v>54</v>
      </c>
      <c r="C770" t="s">
        <v>62</v>
      </c>
      <c r="D770">
        <v>2039</v>
      </c>
      <c r="E770">
        <v>1</v>
      </c>
      <c r="Y770">
        <v>33.1009999999998</v>
      </c>
    </row>
    <row r="771" spans="1:35" customFormat="1" x14ac:dyDescent="0.15">
      <c r="A771" t="s">
        <v>44</v>
      </c>
      <c r="B771" t="s">
        <v>54</v>
      </c>
      <c r="C771" t="s">
        <v>62</v>
      </c>
      <c r="D771">
        <v>2040</v>
      </c>
      <c r="E771">
        <v>1</v>
      </c>
      <c r="Z771">
        <v>33.2620000000001</v>
      </c>
    </row>
    <row r="772" spans="1:35" customFormat="1" x14ac:dyDescent="0.15">
      <c r="A772" t="s">
        <v>44</v>
      </c>
      <c r="B772" t="s">
        <v>54</v>
      </c>
      <c r="C772" t="s">
        <v>62</v>
      </c>
      <c r="D772">
        <v>2041</v>
      </c>
      <c r="E772">
        <v>1</v>
      </c>
      <c r="AA772">
        <v>26.7037129851571</v>
      </c>
    </row>
    <row r="773" spans="1:35" customFormat="1" x14ac:dyDescent="0.15">
      <c r="A773" t="s">
        <v>44</v>
      </c>
      <c r="B773" t="s">
        <v>54</v>
      </c>
      <c r="C773" t="s">
        <v>62</v>
      </c>
      <c r="D773">
        <v>2042</v>
      </c>
      <c r="E773">
        <v>1</v>
      </c>
      <c r="AB773">
        <v>33.343000000000004</v>
      </c>
    </row>
    <row r="774" spans="1:35" customFormat="1" x14ac:dyDescent="0.15">
      <c r="A774" t="s">
        <v>44</v>
      </c>
      <c r="B774" t="s">
        <v>54</v>
      </c>
      <c r="C774" t="s">
        <v>62</v>
      </c>
      <c r="D774">
        <v>2043</v>
      </c>
      <c r="E774">
        <v>1</v>
      </c>
      <c r="AC774">
        <v>104.281999999999</v>
      </c>
    </row>
    <row r="775" spans="1:35" customFormat="1" x14ac:dyDescent="0.15">
      <c r="A775" t="s">
        <v>44</v>
      </c>
      <c r="B775" t="s">
        <v>54</v>
      </c>
      <c r="C775" t="s">
        <v>62</v>
      </c>
      <c r="D775">
        <v>2044</v>
      </c>
      <c r="E775">
        <v>1</v>
      </c>
      <c r="AD775">
        <v>107.825999999999</v>
      </c>
    </row>
    <row r="776" spans="1:35" customFormat="1" x14ac:dyDescent="0.15">
      <c r="A776" t="s">
        <v>44</v>
      </c>
      <c r="B776" t="s">
        <v>54</v>
      </c>
      <c r="C776" t="s">
        <v>62</v>
      </c>
      <c r="D776">
        <v>2045</v>
      </c>
      <c r="E776">
        <v>1</v>
      </c>
      <c r="AE776">
        <v>80.998000000000005</v>
      </c>
    </row>
    <row r="777" spans="1:35" customFormat="1" x14ac:dyDescent="0.15">
      <c r="A777" t="s">
        <v>44</v>
      </c>
      <c r="B777" t="s">
        <v>54</v>
      </c>
      <c r="C777" t="s">
        <v>62</v>
      </c>
      <c r="D777">
        <v>2046</v>
      </c>
      <c r="E777">
        <v>1</v>
      </c>
      <c r="AF777">
        <v>26.479999999999698</v>
      </c>
    </row>
    <row r="778" spans="1:35" customFormat="1" x14ac:dyDescent="0.15">
      <c r="A778" t="s">
        <v>44</v>
      </c>
      <c r="B778" t="s">
        <v>54</v>
      </c>
      <c r="C778" t="s">
        <v>62</v>
      </c>
      <c r="D778">
        <v>2047</v>
      </c>
      <c r="E778">
        <v>1</v>
      </c>
      <c r="AG778">
        <v>34.619999999999798</v>
      </c>
    </row>
    <row r="779" spans="1:35" customFormat="1" x14ac:dyDescent="0.15">
      <c r="A779" t="s">
        <v>44</v>
      </c>
      <c r="B779" t="s">
        <v>54</v>
      </c>
      <c r="C779" t="s">
        <v>62</v>
      </c>
      <c r="D779">
        <v>2048</v>
      </c>
      <c r="E779">
        <v>1</v>
      </c>
      <c r="AH779">
        <v>20.369999999999798</v>
      </c>
    </row>
    <row r="780" spans="1:35" customFormat="1" x14ac:dyDescent="0.15">
      <c r="A780" t="s">
        <v>44</v>
      </c>
      <c r="B780" t="s">
        <v>54</v>
      </c>
      <c r="C780" t="s">
        <v>62</v>
      </c>
      <c r="D780">
        <v>2049</v>
      </c>
      <c r="E780">
        <v>1</v>
      </c>
      <c r="AI780">
        <v>16.7400000000004</v>
      </c>
    </row>
    <row r="781" spans="1:35" customFormat="1" x14ac:dyDescent="0.15">
      <c r="A781" t="s">
        <v>44</v>
      </c>
      <c r="B781" t="s">
        <v>53</v>
      </c>
      <c r="C781" t="s">
        <v>64</v>
      </c>
      <c r="D781">
        <v>2020</v>
      </c>
      <c r="E781">
        <v>0</v>
      </c>
      <c r="F781">
        <v>38.097000000000001</v>
      </c>
      <c r="G781">
        <v>38.097000000000001</v>
      </c>
      <c r="H781">
        <v>38.097000000000001</v>
      </c>
      <c r="I781">
        <v>38.097000000000001</v>
      </c>
      <c r="J781">
        <v>38.097000000000001</v>
      </c>
      <c r="K781">
        <v>38.097000000000001</v>
      </c>
      <c r="L781">
        <v>38.097000000000001</v>
      </c>
      <c r="M781">
        <v>38.097000000000001</v>
      </c>
      <c r="N781">
        <v>38.097000000000001</v>
      </c>
      <c r="O781">
        <v>38.097000000000001</v>
      </c>
      <c r="P781">
        <v>38.097000000000001</v>
      </c>
      <c r="Q781">
        <v>38.097000000000001</v>
      </c>
      <c r="R781">
        <v>38.097000000000001</v>
      </c>
      <c r="S781">
        <v>38.097000000000001</v>
      </c>
      <c r="T781">
        <v>38.097000000000001</v>
      </c>
    </row>
    <row r="782" spans="1:35" customFormat="1" x14ac:dyDescent="0.15">
      <c r="A782" t="s">
        <v>44</v>
      </c>
      <c r="B782" t="s">
        <v>53</v>
      </c>
      <c r="C782" t="s">
        <v>64</v>
      </c>
      <c r="D782">
        <v>2021</v>
      </c>
      <c r="E782">
        <v>0</v>
      </c>
      <c r="G782">
        <v>12.9679999999999</v>
      </c>
      <c r="H782">
        <v>12.9679999999999</v>
      </c>
      <c r="I782">
        <v>12.9679999999999</v>
      </c>
      <c r="J782">
        <v>12.9679999999999</v>
      </c>
      <c r="K782">
        <v>12.9679999999999</v>
      </c>
      <c r="L782">
        <v>12.9679999999999</v>
      </c>
      <c r="M782">
        <v>12.9679999999999</v>
      </c>
      <c r="N782">
        <v>12.9679999999999</v>
      </c>
      <c r="O782">
        <v>12.9679999999999</v>
      </c>
      <c r="P782">
        <v>12.9679999999999</v>
      </c>
      <c r="Q782">
        <v>12.9679999999999</v>
      </c>
      <c r="R782">
        <v>12.9679999999999</v>
      </c>
      <c r="S782">
        <v>12.9679999999999</v>
      </c>
      <c r="T782">
        <v>12.9679999999999</v>
      </c>
      <c r="U782">
        <v>12.9679999999999</v>
      </c>
    </row>
    <row r="783" spans="1:35" customFormat="1" x14ac:dyDescent="0.15">
      <c r="A783" t="s">
        <v>44</v>
      </c>
      <c r="B783" t="s">
        <v>53</v>
      </c>
      <c r="C783" t="s">
        <v>64</v>
      </c>
      <c r="D783">
        <v>2022</v>
      </c>
      <c r="E783">
        <v>0</v>
      </c>
      <c r="H783">
        <v>9.6929999999999907</v>
      </c>
      <c r="I783">
        <v>9.6929999999999907</v>
      </c>
      <c r="J783">
        <v>9.6929999999999907</v>
      </c>
      <c r="K783">
        <v>9.6929999999999907</v>
      </c>
      <c r="L783">
        <v>9.6929999999999907</v>
      </c>
      <c r="M783">
        <v>9.6929999999999907</v>
      </c>
      <c r="N783">
        <v>9.6929999999999907</v>
      </c>
      <c r="O783">
        <v>9.6929999999999907</v>
      </c>
      <c r="P783">
        <v>9.6929999999999907</v>
      </c>
      <c r="Q783">
        <v>9.6929999999999907</v>
      </c>
      <c r="R783">
        <v>9.6929999999999907</v>
      </c>
      <c r="S783">
        <v>9.6929999999999907</v>
      </c>
      <c r="T783">
        <v>9.6929999999999907</v>
      </c>
      <c r="U783">
        <v>9.6929999999999907</v>
      </c>
      <c r="V783">
        <v>9.6929999999999907</v>
      </c>
    </row>
    <row r="784" spans="1:35" customFormat="1" x14ac:dyDescent="0.15">
      <c r="A784" t="s">
        <v>44</v>
      </c>
      <c r="B784" t="s">
        <v>53</v>
      </c>
      <c r="C784" t="s">
        <v>64</v>
      </c>
      <c r="D784">
        <v>2023</v>
      </c>
      <c r="E784">
        <v>0</v>
      </c>
      <c r="I784">
        <v>3.1349999999999998</v>
      </c>
      <c r="J784">
        <v>3.1349999999999998</v>
      </c>
      <c r="K784">
        <v>3.1349999999999998</v>
      </c>
      <c r="L784">
        <v>3.1349999999999998</v>
      </c>
      <c r="M784">
        <v>3.1349999999999998</v>
      </c>
      <c r="N784">
        <v>3.1349999999999998</v>
      </c>
      <c r="O784">
        <v>3.1349999999999998</v>
      </c>
      <c r="P784">
        <v>3.1349999999999998</v>
      </c>
      <c r="Q784">
        <v>3.1349999999999998</v>
      </c>
      <c r="R784">
        <v>3.1349999999999998</v>
      </c>
      <c r="S784">
        <v>3.1349999999999998</v>
      </c>
      <c r="T784">
        <v>3.1349999999999998</v>
      </c>
      <c r="U784">
        <v>3.1349999999999998</v>
      </c>
      <c r="V784">
        <v>3.1349999999999998</v>
      </c>
      <c r="W784">
        <v>3.1349999999999998</v>
      </c>
    </row>
    <row r="785" spans="1:35" customFormat="1" x14ac:dyDescent="0.15">
      <c r="A785" t="s">
        <v>44</v>
      </c>
      <c r="B785" t="s">
        <v>53</v>
      </c>
      <c r="C785" t="s">
        <v>64</v>
      </c>
      <c r="D785">
        <v>2024</v>
      </c>
      <c r="E785">
        <v>0</v>
      </c>
      <c r="J785">
        <v>3.73199999999999</v>
      </c>
      <c r="K785">
        <v>3.73199999999999</v>
      </c>
      <c r="L785">
        <v>3.73199999999999</v>
      </c>
      <c r="M785">
        <v>3.73199999999999</v>
      </c>
      <c r="N785">
        <v>3.73199999999999</v>
      </c>
      <c r="O785">
        <v>3.73199999999999</v>
      </c>
      <c r="P785">
        <v>3.73199999999999</v>
      </c>
      <c r="Q785">
        <v>3.73199999999999</v>
      </c>
      <c r="R785">
        <v>3.73199999999999</v>
      </c>
      <c r="S785">
        <v>3.73199999999999</v>
      </c>
      <c r="T785">
        <v>3.73199999999999</v>
      </c>
      <c r="U785">
        <v>3.73199999999999</v>
      </c>
      <c r="V785">
        <v>3.73199999999999</v>
      </c>
      <c r="W785">
        <v>3.73199999999999</v>
      </c>
      <c r="X785">
        <v>3.73199999999999</v>
      </c>
    </row>
    <row r="786" spans="1:35" customFormat="1" x14ac:dyDescent="0.15">
      <c r="A786" t="s">
        <v>44</v>
      </c>
      <c r="B786" t="s">
        <v>53</v>
      </c>
      <c r="C786" t="s">
        <v>64</v>
      </c>
      <c r="D786">
        <v>2025</v>
      </c>
      <c r="E786">
        <v>0</v>
      </c>
      <c r="K786">
        <v>4.5419999999999998</v>
      </c>
      <c r="L786">
        <v>4.5419999999999998</v>
      </c>
      <c r="M786">
        <v>4.5419999999999998</v>
      </c>
      <c r="N786">
        <v>4.5419999999999998</v>
      </c>
      <c r="O786">
        <v>4.5419999999999998</v>
      </c>
      <c r="P786">
        <v>4.5419999999999998</v>
      </c>
      <c r="Q786">
        <v>4.5419999999999998</v>
      </c>
      <c r="R786">
        <v>4.5419999999999998</v>
      </c>
      <c r="S786">
        <v>4.5419999999999998</v>
      </c>
      <c r="T786">
        <v>4.5419999999999998</v>
      </c>
      <c r="U786">
        <v>4.5419999999999998</v>
      </c>
      <c r="V786">
        <v>4.5419999999999998</v>
      </c>
      <c r="W786">
        <v>4.5419999999999998</v>
      </c>
      <c r="X786">
        <v>4.5419999999999998</v>
      </c>
      <c r="Y786">
        <v>4.5419999999999998</v>
      </c>
    </row>
    <row r="787" spans="1:35" customFormat="1" x14ac:dyDescent="0.15">
      <c r="A787" t="s">
        <v>44</v>
      </c>
      <c r="B787" t="s">
        <v>53</v>
      </c>
      <c r="C787" t="s">
        <v>64</v>
      </c>
      <c r="D787">
        <v>2026</v>
      </c>
      <c r="E787">
        <v>0</v>
      </c>
      <c r="L787">
        <v>5.3239999999999901</v>
      </c>
      <c r="M787">
        <v>5.3239999999999901</v>
      </c>
      <c r="N787">
        <v>5.3239999999999901</v>
      </c>
      <c r="O787">
        <v>5.3239999999999901</v>
      </c>
      <c r="P787">
        <v>5.3239999999999901</v>
      </c>
      <c r="Q787">
        <v>5.3239999999999901</v>
      </c>
      <c r="R787">
        <v>5.3239999999999901</v>
      </c>
      <c r="S787">
        <v>5.3239999999999901</v>
      </c>
      <c r="T787">
        <v>5.3239999999999901</v>
      </c>
      <c r="U787">
        <v>5.3239999999999901</v>
      </c>
      <c r="V787">
        <v>5.3239999999999901</v>
      </c>
      <c r="W787">
        <v>5.3239999999999901</v>
      </c>
      <c r="X787">
        <v>5.3239999999999901</v>
      </c>
      <c r="Y787">
        <v>5.3239999999999901</v>
      </c>
      <c r="Z787">
        <v>5.3239999999999901</v>
      </c>
    </row>
    <row r="788" spans="1:35" customFormat="1" x14ac:dyDescent="0.15">
      <c r="A788" t="s">
        <v>44</v>
      </c>
      <c r="B788" t="s">
        <v>53</v>
      </c>
      <c r="C788" t="s">
        <v>64</v>
      </c>
      <c r="D788">
        <v>2027</v>
      </c>
      <c r="E788">
        <v>0</v>
      </c>
      <c r="M788">
        <v>6.1149999999999904</v>
      </c>
      <c r="N788">
        <v>6.1149999999999904</v>
      </c>
      <c r="O788">
        <v>6.1149999999999904</v>
      </c>
      <c r="P788">
        <v>6.1149999999999904</v>
      </c>
      <c r="Q788">
        <v>6.1149999999999904</v>
      </c>
      <c r="R788">
        <v>6.1149999999999904</v>
      </c>
      <c r="S788">
        <v>6.1149999999999904</v>
      </c>
      <c r="T788">
        <v>6.1149999999999904</v>
      </c>
      <c r="U788">
        <v>6.1149999999999904</v>
      </c>
      <c r="V788">
        <v>6.1149999999999904</v>
      </c>
      <c r="W788">
        <v>6.1149999999999904</v>
      </c>
      <c r="X788">
        <v>6.1149999999999904</v>
      </c>
      <c r="Y788">
        <v>6.1149999999999904</v>
      </c>
      <c r="Z788">
        <v>6.1149999999999904</v>
      </c>
      <c r="AA788">
        <v>6.1149999999999904</v>
      </c>
    </row>
    <row r="789" spans="1:35" customFormat="1" x14ac:dyDescent="0.15">
      <c r="A789" t="s">
        <v>44</v>
      </c>
      <c r="B789" t="s">
        <v>53</v>
      </c>
      <c r="C789" t="s">
        <v>64</v>
      </c>
      <c r="D789">
        <v>2028</v>
      </c>
      <c r="E789">
        <v>0</v>
      </c>
      <c r="N789">
        <v>6.7189999999999896</v>
      </c>
      <c r="O789">
        <v>6.7189999999999896</v>
      </c>
      <c r="P789">
        <v>6.7189999999999896</v>
      </c>
      <c r="Q789">
        <v>6.7189999999999896</v>
      </c>
      <c r="R789">
        <v>6.7189999999999896</v>
      </c>
      <c r="S789">
        <v>6.7189999999999896</v>
      </c>
      <c r="T789">
        <v>6.7189999999999896</v>
      </c>
      <c r="U789">
        <v>6.7189999999999896</v>
      </c>
      <c r="V789">
        <v>6.7189999999999896</v>
      </c>
      <c r="W789">
        <v>6.7189999999999896</v>
      </c>
      <c r="X789">
        <v>6.7189999999999896</v>
      </c>
      <c r="Y789">
        <v>6.7189999999999896</v>
      </c>
      <c r="Z789">
        <v>6.7189999999999896</v>
      </c>
      <c r="AA789">
        <v>6.7189999999999896</v>
      </c>
      <c r="AB789">
        <v>6.7189999999999896</v>
      </c>
    </row>
    <row r="790" spans="1:35" customFormat="1" x14ac:dyDescent="0.15">
      <c r="A790" t="s">
        <v>44</v>
      </c>
      <c r="B790" t="s">
        <v>53</v>
      </c>
      <c r="C790" t="s">
        <v>64</v>
      </c>
      <c r="D790">
        <v>2029</v>
      </c>
      <c r="E790">
        <v>0</v>
      </c>
      <c r="O790">
        <v>7.3159999999999998</v>
      </c>
      <c r="P790">
        <v>7.3159999999999998</v>
      </c>
      <c r="Q790">
        <v>7.3159999999999998</v>
      </c>
      <c r="R790">
        <v>7.3159999999999998</v>
      </c>
      <c r="S790">
        <v>7.3159999999999998</v>
      </c>
      <c r="T790">
        <v>7.3159999999999998</v>
      </c>
      <c r="U790">
        <v>7.3159999999999998</v>
      </c>
      <c r="V790">
        <v>7.3159999999999998</v>
      </c>
      <c r="W790">
        <v>7.3159999999999998</v>
      </c>
      <c r="X790">
        <v>7.3159999999999998</v>
      </c>
      <c r="Y790">
        <v>7.3159999999999998</v>
      </c>
      <c r="Z790">
        <v>7.3159999999999998</v>
      </c>
      <c r="AA790">
        <v>7.3159999999999998</v>
      </c>
      <c r="AB790">
        <v>7.3159999999999998</v>
      </c>
      <c r="AC790">
        <v>7.3159999999999998</v>
      </c>
    </row>
    <row r="791" spans="1:35" customFormat="1" x14ac:dyDescent="0.15">
      <c r="A791" t="s">
        <v>44</v>
      </c>
      <c r="B791" t="s">
        <v>53</v>
      </c>
      <c r="C791" t="s">
        <v>64</v>
      </c>
      <c r="D791">
        <v>2030</v>
      </c>
      <c r="E791">
        <v>0</v>
      </c>
      <c r="P791">
        <v>7.91300000000001</v>
      </c>
      <c r="Q791">
        <v>7.91300000000001</v>
      </c>
      <c r="R791">
        <v>7.91300000000001</v>
      </c>
      <c r="S791">
        <v>7.91300000000001</v>
      </c>
      <c r="T791">
        <v>7.91300000000001</v>
      </c>
      <c r="U791">
        <v>7.91300000000001</v>
      </c>
      <c r="V791">
        <v>7.91300000000001</v>
      </c>
      <c r="W791">
        <v>7.91300000000001</v>
      </c>
      <c r="X791">
        <v>7.91300000000001</v>
      </c>
      <c r="Y791">
        <v>7.91300000000001</v>
      </c>
      <c r="Z791">
        <v>7.91300000000001</v>
      </c>
      <c r="AA791">
        <v>7.91300000000001</v>
      </c>
      <c r="AB791">
        <v>7.91300000000001</v>
      </c>
      <c r="AC791">
        <v>7.91300000000001</v>
      </c>
      <c r="AD791">
        <v>7.91300000000001</v>
      </c>
    </row>
    <row r="792" spans="1:35" customFormat="1" x14ac:dyDescent="0.15">
      <c r="A792" t="s">
        <v>44</v>
      </c>
      <c r="B792" t="s">
        <v>53</v>
      </c>
      <c r="C792" t="s">
        <v>64</v>
      </c>
      <c r="D792">
        <v>2031</v>
      </c>
      <c r="E792">
        <v>0</v>
      </c>
      <c r="Q792">
        <v>8.3549999999999898</v>
      </c>
      <c r="R792">
        <v>8.3549999999999898</v>
      </c>
      <c r="S792">
        <v>8.3549999999999898</v>
      </c>
      <c r="T792">
        <v>8.3549999999999898</v>
      </c>
      <c r="U792">
        <v>8.3549999999999898</v>
      </c>
      <c r="V792">
        <v>8.3549999999999898</v>
      </c>
      <c r="W792">
        <v>8.3549999999999898</v>
      </c>
      <c r="X792">
        <v>8.3549999999999898</v>
      </c>
      <c r="Y792">
        <v>8.3549999999999898</v>
      </c>
      <c r="Z792">
        <v>8.3549999999999898</v>
      </c>
      <c r="AA792">
        <v>8.3549999999999898</v>
      </c>
      <c r="AB792">
        <v>8.3549999999999898</v>
      </c>
      <c r="AC792">
        <v>8.3549999999999898</v>
      </c>
      <c r="AD792">
        <v>8.3549999999999898</v>
      </c>
      <c r="AE792">
        <v>8.3549999999999898</v>
      </c>
    </row>
    <row r="793" spans="1:35" customFormat="1" x14ac:dyDescent="0.15">
      <c r="A793" t="s">
        <v>44</v>
      </c>
      <c r="B793" t="s">
        <v>53</v>
      </c>
      <c r="C793" t="s">
        <v>64</v>
      </c>
      <c r="D793">
        <v>2032</v>
      </c>
      <c r="E793">
        <v>0</v>
      </c>
      <c r="R793">
        <v>8.7229999999999901</v>
      </c>
      <c r="S793">
        <v>8.7229999999999901</v>
      </c>
      <c r="T793">
        <v>8.7229999999999901</v>
      </c>
      <c r="U793">
        <v>8.7229999999999901</v>
      </c>
      <c r="V793">
        <v>8.7229999999999901</v>
      </c>
      <c r="W793">
        <v>8.7229999999999901</v>
      </c>
      <c r="X793">
        <v>8.7229999999999901</v>
      </c>
      <c r="Y793">
        <v>8.7229999999999901</v>
      </c>
      <c r="Z793">
        <v>8.7229999999999901</v>
      </c>
      <c r="AA793">
        <v>8.7229999999999901</v>
      </c>
      <c r="AB793">
        <v>8.7229999999999901</v>
      </c>
      <c r="AC793">
        <v>8.7229999999999901</v>
      </c>
      <c r="AD793">
        <v>8.7229999999999901</v>
      </c>
      <c r="AE793">
        <v>8.7229999999999901</v>
      </c>
      <c r="AF793">
        <v>8.7229999999999901</v>
      </c>
    </row>
    <row r="794" spans="1:35" customFormat="1" x14ac:dyDescent="0.15">
      <c r="A794" t="s">
        <v>44</v>
      </c>
      <c r="B794" t="s">
        <v>53</v>
      </c>
      <c r="C794" t="s">
        <v>64</v>
      </c>
      <c r="D794">
        <v>2033</v>
      </c>
      <c r="E794">
        <v>0</v>
      </c>
      <c r="S794">
        <v>9.0059999999999807</v>
      </c>
      <c r="T794">
        <v>9.0059999999999807</v>
      </c>
      <c r="U794">
        <v>9.0059999999999807</v>
      </c>
      <c r="V794">
        <v>9.0059999999999807</v>
      </c>
      <c r="W794">
        <v>9.0059999999999807</v>
      </c>
      <c r="X794">
        <v>9.0059999999999807</v>
      </c>
      <c r="Y794">
        <v>9.0059999999999807</v>
      </c>
      <c r="Z794">
        <v>9.0059999999999807</v>
      </c>
      <c r="AA794">
        <v>9.0059999999999807</v>
      </c>
      <c r="AB794">
        <v>9.0059999999999807</v>
      </c>
      <c r="AC794">
        <v>9.0059999999999807</v>
      </c>
      <c r="AD794">
        <v>9.0059999999999807</v>
      </c>
      <c r="AE794">
        <v>9.0059999999999807</v>
      </c>
      <c r="AF794">
        <v>9.0059999999999807</v>
      </c>
      <c r="AG794">
        <v>9.0059999999999807</v>
      </c>
    </row>
    <row r="795" spans="1:35" customFormat="1" x14ac:dyDescent="0.15">
      <c r="A795" t="s">
        <v>44</v>
      </c>
      <c r="B795" t="s">
        <v>53</v>
      </c>
      <c r="C795" t="s">
        <v>64</v>
      </c>
      <c r="D795">
        <v>2034</v>
      </c>
      <c r="E795">
        <v>0</v>
      </c>
      <c r="T795">
        <v>9.3149999999999906</v>
      </c>
      <c r="U795">
        <v>9.3149999999999906</v>
      </c>
      <c r="V795">
        <v>9.3149999999999906</v>
      </c>
      <c r="W795">
        <v>9.3149999999999906</v>
      </c>
      <c r="X795">
        <v>9.3149999999999906</v>
      </c>
      <c r="Y795">
        <v>9.3149999999999906</v>
      </c>
      <c r="Z795">
        <v>9.3149999999999906</v>
      </c>
      <c r="AA795">
        <v>9.3149999999999906</v>
      </c>
      <c r="AB795">
        <v>9.3149999999999906</v>
      </c>
      <c r="AC795">
        <v>9.3149999999999906</v>
      </c>
      <c r="AD795">
        <v>9.3149999999999906</v>
      </c>
      <c r="AE795">
        <v>9.3149999999999906</v>
      </c>
      <c r="AF795">
        <v>9.3149999999999906</v>
      </c>
      <c r="AG795">
        <v>9.3149999999999906</v>
      </c>
      <c r="AH795">
        <v>9.3149999999999906</v>
      </c>
    </row>
    <row r="796" spans="1:35" customFormat="1" x14ac:dyDescent="0.15">
      <c r="A796" t="s">
        <v>44</v>
      </c>
      <c r="B796" t="s">
        <v>53</v>
      </c>
      <c r="C796" t="s">
        <v>64</v>
      </c>
      <c r="D796">
        <v>2035</v>
      </c>
      <c r="E796">
        <v>0</v>
      </c>
      <c r="U796">
        <v>47.587000000000003</v>
      </c>
      <c r="V796">
        <v>47.587000000000003</v>
      </c>
      <c r="W796">
        <v>47.587000000000003</v>
      </c>
      <c r="X796">
        <v>47.587000000000003</v>
      </c>
      <c r="Y796">
        <v>47.587000000000003</v>
      </c>
      <c r="Z796">
        <v>47.587000000000003</v>
      </c>
      <c r="AA796">
        <v>47.587000000000003</v>
      </c>
      <c r="AB796">
        <v>47.587000000000003</v>
      </c>
      <c r="AC796">
        <v>47.587000000000003</v>
      </c>
      <c r="AD796">
        <v>47.587000000000003</v>
      </c>
      <c r="AE796">
        <v>47.587000000000003</v>
      </c>
      <c r="AF796">
        <v>47.587000000000003</v>
      </c>
      <c r="AG796">
        <v>47.587000000000003</v>
      </c>
      <c r="AH796">
        <v>47.587000000000003</v>
      </c>
      <c r="AI796">
        <v>47.587000000000003</v>
      </c>
    </row>
    <row r="797" spans="1:35" customFormat="1" x14ac:dyDescent="0.15">
      <c r="A797" t="s">
        <v>44</v>
      </c>
      <c r="B797" t="s">
        <v>53</v>
      </c>
      <c r="C797" t="s">
        <v>64</v>
      </c>
      <c r="D797">
        <v>2036</v>
      </c>
      <c r="E797">
        <v>0</v>
      </c>
      <c r="V797">
        <v>22.523999999999901</v>
      </c>
      <c r="W797">
        <v>22.523999999999901</v>
      </c>
      <c r="X797">
        <v>22.523999999999901</v>
      </c>
      <c r="Y797">
        <v>22.523999999999901</v>
      </c>
      <c r="Z797">
        <v>22.523999999999901</v>
      </c>
      <c r="AA797">
        <v>22.523999999999901</v>
      </c>
      <c r="AB797">
        <v>22.523999999999901</v>
      </c>
      <c r="AC797">
        <v>22.523999999999901</v>
      </c>
      <c r="AD797">
        <v>22.523999999999901</v>
      </c>
      <c r="AE797">
        <v>22.523999999999901</v>
      </c>
      <c r="AF797">
        <v>22.523999999999901</v>
      </c>
      <c r="AG797">
        <v>22.523999999999901</v>
      </c>
      <c r="AH797">
        <v>22.523999999999901</v>
      </c>
      <c r="AI797">
        <v>22.523999999999901</v>
      </c>
    </row>
    <row r="798" spans="1:35" customFormat="1" x14ac:dyDescent="0.15">
      <c r="A798" t="s">
        <v>44</v>
      </c>
      <c r="B798" t="s">
        <v>53</v>
      </c>
      <c r="C798" t="s">
        <v>64</v>
      </c>
      <c r="D798">
        <v>2037</v>
      </c>
      <c r="E798">
        <v>0</v>
      </c>
      <c r="W798">
        <v>19.380999999999901</v>
      </c>
      <c r="X798">
        <v>19.380999999999901</v>
      </c>
      <c r="Y798">
        <v>19.380999999999901</v>
      </c>
      <c r="Z798">
        <v>19.380999999999901</v>
      </c>
      <c r="AA798">
        <v>19.380999999999901</v>
      </c>
      <c r="AB798">
        <v>19.380999999999901</v>
      </c>
      <c r="AC798">
        <v>19.380999999999901</v>
      </c>
      <c r="AD798">
        <v>19.380999999999901</v>
      </c>
      <c r="AE798">
        <v>19.380999999999901</v>
      </c>
      <c r="AF798">
        <v>19.380999999999901</v>
      </c>
      <c r="AG798">
        <v>19.380999999999901</v>
      </c>
      <c r="AH798">
        <v>19.380999999999901</v>
      </c>
      <c r="AI798">
        <v>19.380999999999901</v>
      </c>
    </row>
    <row r="799" spans="1:35" customFormat="1" x14ac:dyDescent="0.15">
      <c r="A799" t="s">
        <v>44</v>
      </c>
      <c r="B799" t="s">
        <v>53</v>
      </c>
      <c r="C799" t="s">
        <v>64</v>
      </c>
      <c r="D799">
        <v>2038</v>
      </c>
      <c r="E799">
        <v>0</v>
      </c>
      <c r="X799">
        <v>12.9119999999999</v>
      </c>
      <c r="Y799">
        <v>12.9119999999999</v>
      </c>
      <c r="Z799">
        <v>12.9119999999999</v>
      </c>
      <c r="AA799">
        <v>12.9119999999999</v>
      </c>
      <c r="AB799">
        <v>12.9119999999999</v>
      </c>
      <c r="AC799">
        <v>12.9119999999999</v>
      </c>
      <c r="AD799">
        <v>12.9119999999999</v>
      </c>
      <c r="AE799">
        <v>12.9119999999999</v>
      </c>
      <c r="AF799">
        <v>12.9119999999999</v>
      </c>
      <c r="AG799">
        <v>12.9119999999999</v>
      </c>
      <c r="AH799">
        <v>12.9119999999999</v>
      </c>
      <c r="AI799">
        <v>12.9119999999999</v>
      </c>
    </row>
    <row r="800" spans="1:35" customFormat="1" x14ac:dyDescent="0.15">
      <c r="A800" t="s">
        <v>44</v>
      </c>
      <c r="B800" t="s">
        <v>53</v>
      </c>
      <c r="C800" t="s">
        <v>64</v>
      </c>
      <c r="D800">
        <v>2039</v>
      </c>
      <c r="E800">
        <v>0</v>
      </c>
      <c r="Y800">
        <v>13.558999999999999</v>
      </c>
      <c r="Z800">
        <v>13.558999999999999</v>
      </c>
      <c r="AA800">
        <v>13.558999999999999</v>
      </c>
      <c r="AB800">
        <v>13.558999999999999</v>
      </c>
      <c r="AC800">
        <v>13.558999999999999</v>
      </c>
      <c r="AD800">
        <v>13.558999999999999</v>
      </c>
      <c r="AE800">
        <v>13.558999999999999</v>
      </c>
      <c r="AF800">
        <v>13.558999999999999</v>
      </c>
      <c r="AG800">
        <v>13.558999999999999</v>
      </c>
      <c r="AH800">
        <v>13.558999999999999</v>
      </c>
      <c r="AI800">
        <v>13.558999999999999</v>
      </c>
    </row>
    <row r="801" spans="1:35" customFormat="1" x14ac:dyDescent="0.15">
      <c r="A801" t="s">
        <v>44</v>
      </c>
      <c r="B801" t="s">
        <v>53</v>
      </c>
      <c r="C801" t="s">
        <v>64</v>
      </c>
      <c r="D801">
        <v>2040</v>
      </c>
      <c r="E801">
        <v>0</v>
      </c>
      <c r="Z801">
        <v>14.415999999999899</v>
      </c>
      <c r="AA801">
        <v>14.415999999999899</v>
      </c>
      <c r="AB801">
        <v>14.415999999999899</v>
      </c>
      <c r="AC801">
        <v>14.415999999999899</v>
      </c>
      <c r="AD801">
        <v>14.415999999999899</v>
      </c>
      <c r="AE801">
        <v>14.415999999999899</v>
      </c>
      <c r="AF801">
        <v>14.415999999999899</v>
      </c>
      <c r="AG801">
        <v>14.415999999999899</v>
      </c>
      <c r="AH801">
        <v>14.415999999999899</v>
      </c>
      <c r="AI801">
        <v>14.415999999999899</v>
      </c>
    </row>
    <row r="802" spans="1:35" customFormat="1" x14ac:dyDescent="0.15">
      <c r="A802" t="s">
        <v>44</v>
      </c>
      <c r="B802" t="s">
        <v>53</v>
      </c>
      <c r="C802" t="s">
        <v>64</v>
      </c>
      <c r="D802">
        <v>2041</v>
      </c>
      <c r="E802">
        <v>0</v>
      </c>
      <c r="AA802">
        <v>15.2629999999999</v>
      </c>
      <c r="AB802">
        <v>15.2629999999999</v>
      </c>
      <c r="AC802">
        <v>15.2629999999999</v>
      </c>
      <c r="AD802">
        <v>15.2629999999999</v>
      </c>
      <c r="AE802">
        <v>15.2629999999999</v>
      </c>
      <c r="AF802">
        <v>15.2629999999999</v>
      </c>
      <c r="AG802">
        <v>15.2629999999999</v>
      </c>
      <c r="AH802">
        <v>15.2629999999999</v>
      </c>
      <c r="AI802">
        <v>15.2629999999999</v>
      </c>
    </row>
    <row r="803" spans="1:35" customFormat="1" x14ac:dyDescent="0.15">
      <c r="A803" t="s">
        <v>44</v>
      </c>
      <c r="B803" t="s">
        <v>53</v>
      </c>
      <c r="C803" t="s">
        <v>64</v>
      </c>
      <c r="D803">
        <v>2042</v>
      </c>
      <c r="E803">
        <v>0</v>
      </c>
      <c r="AB803">
        <v>16.213000000000001</v>
      </c>
      <c r="AC803">
        <v>16.213000000000001</v>
      </c>
      <c r="AD803">
        <v>16.213000000000001</v>
      </c>
      <c r="AE803">
        <v>16.213000000000001</v>
      </c>
      <c r="AF803">
        <v>16.213000000000001</v>
      </c>
      <c r="AG803">
        <v>16.213000000000001</v>
      </c>
      <c r="AH803">
        <v>16.213000000000001</v>
      </c>
      <c r="AI803">
        <v>16.213000000000001</v>
      </c>
    </row>
    <row r="804" spans="1:35" customFormat="1" x14ac:dyDescent="0.15">
      <c r="A804" t="s">
        <v>44</v>
      </c>
      <c r="B804" t="s">
        <v>53</v>
      </c>
      <c r="C804" t="s">
        <v>64</v>
      </c>
      <c r="D804">
        <v>2043</v>
      </c>
      <c r="E804">
        <v>0</v>
      </c>
      <c r="AC804">
        <v>16.957000000000001</v>
      </c>
      <c r="AD804">
        <v>16.957000000000001</v>
      </c>
      <c r="AE804">
        <v>16.957000000000001</v>
      </c>
      <c r="AF804">
        <v>16.957000000000001</v>
      </c>
      <c r="AG804">
        <v>16.957000000000001</v>
      </c>
      <c r="AH804">
        <v>16.957000000000001</v>
      </c>
      <c r="AI804">
        <v>16.957000000000001</v>
      </c>
    </row>
    <row r="805" spans="1:35" customFormat="1" x14ac:dyDescent="0.15">
      <c r="A805" t="s">
        <v>44</v>
      </c>
      <c r="B805" t="s">
        <v>53</v>
      </c>
      <c r="C805" t="s">
        <v>64</v>
      </c>
      <c r="D805">
        <v>2044</v>
      </c>
      <c r="E805">
        <v>0</v>
      </c>
      <c r="AD805">
        <v>17.6859999999999</v>
      </c>
      <c r="AE805">
        <v>17.6859999999999</v>
      </c>
      <c r="AF805">
        <v>17.6859999999999</v>
      </c>
      <c r="AG805">
        <v>17.6859999999999</v>
      </c>
      <c r="AH805">
        <v>17.6859999999999</v>
      </c>
      <c r="AI805">
        <v>17.6859999999999</v>
      </c>
    </row>
    <row r="806" spans="1:35" customFormat="1" x14ac:dyDescent="0.15">
      <c r="A806" t="s">
        <v>44</v>
      </c>
      <c r="B806" t="s">
        <v>53</v>
      </c>
      <c r="C806" t="s">
        <v>64</v>
      </c>
      <c r="D806">
        <v>2045</v>
      </c>
      <c r="E806">
        <v>0</v>
      </c>
      <c r="AE806">
        <v>18.390999999999899</v>
      </c>
      <c r="AF806">
        <v>18.390999999999899</v>
      </c>
      <c r="AG806">
        <v>18.390999999999899</v>
      </c>
      <c r="AH806">
        <v>18.390999999999899</v>
      </c>
      <c r="AI806">
        <v>18.390999999999899</v>
      </c>
    </row>
    <row r="807" spans="1:35" customFormat="1" x14ac:dyDescent="0.15">
      <c r="A807" t="s">
        <v>44</v>
      </c>
      <c r="B807" t="s">
        <v>53</v>
      </c>
      <c r="C807" t="s">
        <v>64</v>
      </c>
      <c r="D807">
        <v>2046</v>
      </c>
      <c r="E807">
        <v>0</v>
      </c>
      <c r="AF807">
        <v>8.3549999999999898</v>
      </c>
      <c r="AG807">
        <v>8.3549999999999898</v>
      </c>
      <c r="AH807">
        <v>8.3549999999999898</v>
      </c>
      <c r="AI807">
        <v>8.3549999999999898</v>
      </c>
    </row>
    <row r="808" spans="1:35" customFormat="1" x14ac:dyDescent="0.15">
      <c r="A808" t="s">
        <v>44</v>
      </c>
      <c r="B808" t="s">
        <v>53</v>
      </c>
      <c r="C808" t="s">
        <v>64</v>
      </c>
      <c r="D808">
        <v>2047</v>
      </c>
      <c r="E808">
        <v>0</v>
      </c>
      <c r="AG808">
        <v>8.7229999999999901</v>
      </c>
      <c r="AH808">
        <v>8.7229999999999901</v>
      </c>
      <c r="AI808">
        <v>8.7229999999999901</v>
      </c>
    </row>
    <row r="809" spans="1:35" customFormat="1" x14ac:dyDescent="0.15">
      <c r="A809" t="s">
        <v>44</v>
      </c>
      <c r="B809" t="s">
        <v>53</v>
      </c>
      <c r="C809" t="s">
        <v>64</v>
      </c>
      <c r="D809">
        <v>2048</v>
      </c>
      <c r="E809">
        <v>0</v>
      </c>
      <c r="AH809">
        <v>9.0059999999999807</v>
      </c>
      <c r="AI809">
        <v>9.0059999999999807</v>
      </c>
    </row>
    <row r="810" spans="1:35" customFormat="1" x14ac:dyDescent="0.15">
      <c r="A810" t="s">
        <v>44</v>
      </c>
      <c r="B810" t="s">
        <v>53</v>
      </c>
      <c r="C810" t="s">
        <v>64</v>
      </c>
      <c r="D810">
        <v>2049</v>
      </c>
      <c r="E810">
        <v>0</v>
      </c>
      <c r="AI810">
        <v>9.3149999999999906</v>
      </c>
    </row>
    <row r="811" spans="1:35" customFormat="1" x14ac:dyDescent="0.15">
      <c r="A811" t="s">
        <v>44</v>
      </c>
      <c r="B811" t="s">
        <v>53</v>
      </c>
      <c r="C811" t="s">
        <v>63</v>
      </c>
      <c r="D811">
        <v>2013</v>
      </c>
      <c r="E811">
        <v>1</v>
      </c>
      <c r="F811">
        <v>48.79</v>
      </c>
      <c r="G811">
        <v>48.79</v>
      </c>
      <c r="H811">
        <v>48.79</v>
      </c>
      <c r="I811">
        <v>48.79</v>
      </c>
      <c r="J811">
        <v>48.79</v>
      </c>
      <c r="K811">
        <v>48.79</v>
      </c>
      <c r="L811">
        <v>48.79</v>
      </c>
      <c r="M811">
        <v>48.79</v>
      </c>
      <c r="N811">
        <v>48.79</v>
      </c>
      <c r="O811">
        <v>48.79</v>
      </c>
      <c r="P811">
        <v>48.79</v>
      </c>
      <c r="Q811">
        <v>48.79</v>
      </c>
      <c r="R811">
        <v>48.79</v>
      </c>
      <c r="S811">
        <v>48.79</v>
      </c>
      <c r="T811">
        <v>48.79</v>
      </c>
      <c r="U811">
        <v>48.79</v>
      </c>
      <c r="V811">
        <v>48.79</v>
      </c>
      <c r="W811">
        <v>48.79</v>
      </c>
      <c r="X811">
        <v>48.79</v>
      </c>
      <c r="Y811">
        <v>48.79</v>
      </c>
      <c r="Z811">
        <v>48.79</v>
      </c>
      <c r="AA811">
        <v>48.79</v>
      </c>
      <c r="AB811">
        <v>48.79</v>
      </c>
    </row>
    <row r="812" spans="1:35" customFormat="1" x14ac:dyDescent="0.15">
      <c r="A812" t="s">
        <v>44</v>
      </c>
      <c r="B812" t="s">
        <v>53</v>
      </c>
      <c r="C812" t="s">
        <v>63</v>
      </c>
      <c r="D812">
        <v>2014</v>
      </c>
      <c r="E812">
        <v>1</v>
      </c>
      <c r="F812">
        <v>28.559999999999899</v>
      </c>
      <c r="G812">
        <v>28.559999999999899</v>
      </c>
      <c r="H812">
        <v>28.559999999999899</v>
      </c>
      <c r="I812">
        <v>28.559999999999899</v>
      </c>
      <c r="J812">
        <v>28.559999999999899</v>
      </c>
      <c r="K812">
        <v>28.559999999999899</v>
      </c>
      <c r="L812">
        <v>28.559999999999899</v>
      </c>
      <c r="M812">
        <v>28.559999999999899</v>
      </c>
      <c r="N812">
        <v>28.559999999999899</v>
      </c>
      <c r="O812">
        <v>28.559999999999899</v>
      </c>
      <c r="P812">
        <v>28.559999999999899</v>
      </c>
      <c r="Q812">
        <v>28.559999999999899</v>
      </c>
      <c r="R812">
        <v>28.559999999999899</v>
      </c>
      <c r="S812">
        <v>28.559999999999899</v>
      </c>
      <c r="T812">
        <v>28.559999999999899</v>
      </c>
      <c r="U812">
        <v>28.559999999999899</v>
      </c>
      <c r="V812">
        <v>28.559999999999899</v>
      </c>
      <c r="W812">
        <v>28.559999999999899</v>
      </c>
      <c r="X812">
        <v>28.559999999999899</v>
      </c>
      <c r="Y812">
        <v>28.559999999999899</v>
      </c>
      <c r="Z812">
        <v>28.559999999999899</v>
      </c>
      <c r="AA812">
        <v>28.559999999999899</v>
      </c>
      <c r="AB812">
        <v>28.559999999999899</v>
      </c>
      <c r="AC812">
        <v>28.559999999999899</v>
      </c>
    </row>
    <row r="813" spans="1:35" customFormat="1" x14ac:dyDescent="0.15">
      <c r="A813" t="s">
        <v>44</v>
      </c>
      <c r="B813" t="s">
        <v>53</v>
      </c>
      <c r="C813" t="s">
        <v>63</v>
      </c>
      <c r="D813">
        <v>2015</v>
      </c>
      <c r="E813">
        <v>1</v>
      </c>
      <c r="F813">
        <v>16.0399999999999</v>
      </c>
      <c r="G813">
        <v>16.0399999999999</v>
      </c>
      <c r="H813">
        <v>16.0399999999999</v>
      </c>
      <c r="I813">
        <v>16.0399999999999</v>
      </c>
      <c r="J813">
        <v>16.0399999999999</v>
      </c>
      <c r="K813">
        <v>16.0399999999999</v>
      </c>
      <c r="L813">
        <v>16.0399999999999</v>
      </c>
      <c r="M813">
        <v>16.0399999999999</v>
      </c>
      <c r="N813">
        <v>16.0399999999999</v>
      </c>
      <c r="O813">
        <v>16.0399999999999</v>
      </c>
      <c r="P813">
        <v>16.0399999999999</v>
      </c>
      <c r="Q813">
        <v>16.0399999999999</v>
      </c>
      <c r="R813">
        <v>16.0399999999999</v>
      </c>
      <c r="S813">
        <v>16.0399999999999</v>
      </c>
      <c r="T813">
        <v>16.0399999999999</v>
      </c>
      <c r="U813">
        <v>16.0399999999999</v>
      </c>
      <c r="V813">
        <v>16.0399999999999</v>
      </c>
      <c r="W813">
        <v>16.0399999999999</v>
      </c>
      <c r="X813">
        <v>16.0399999999999</v>
      </c>
      <c r="Y813">
        <v>16.0399999999999</v>
      </c>
      <c r="Z813">
        <v>16.0399999999999</v>
      </c>
      <c r="AA813">
        <v>16.0399999999999</v>
      </c>
      <c r="AB813">
        <v>16.0399999999999</v>
      </c>
      <c r="AC813">
        <v>16.0399999999999</v>
      </c>
      <c r="AD813">
        <v>16.0399999999999</v>
      </c>
    </row>
    <row r="814" spans="1:35" customFormat="1" x14ac:dyDescent="0.15">
      <c r="A814" t="s">
        <v>44</v>
      </c>
      <c r="B814" t="s">
        <v>53</v>
      </c>
      <c r="C814" t="s">
        <v>63</v>
      </c>
      <c r="D814">
        <v>2016</v>
      </c>
      <c r="E814">
        <v>1</v>
      </c>
      <c r="F814">
        <v>33.520000000000003</v>
      </c>
      <c r="G814">
        <v>33.520000000000003</v>
      </c>
      <c r="H814">
        <v>33.520000000000003</v>
      </c>
      <c r="I814">
        <v>33.520000000000003</v>
      </c>
      <c r="J814">
        <v>33.520000000000003</v>
      </c>
      <c r="K814">
        <v>33.520000000000003</v>
      </c>
      <c r="L814">
        <v>33.520000000000003</v>
      </c>
      <c r="M814">
        <v>33.520000000000003</v>
      </c>
      <c r="N814">
        <v>33.520000000000003</v>
      </c>
      <c r="O814">
        <v>33.520000000000003</v>
      </c>
      <c r="P814">
        <v>33.520000000000003</v>
      </c>
      <c r="Q814">
        <v>33.520000000000003</v>
      </c>
      <c r="R814">
        <v>33.520000000000003</v>
      </c>
      <c r="S814">
        <v>33.520000000000003</v>
      </c>
      <c r="T814">
        <v>33.520000000000003</v>
      </c>
      <c r="U814">
        <v>33.520000000000003</v>
      </c>
      <c r="V814">
        <v>33.520000000000003</v>
      </c>
      <c r="W814">
        <v>33.520000000000003</v>
      </c>
      <c r="X814">
        <v>33.520000000000003</v>
      </c>
      <c r="Y814">
        <v>33.520000000000003</v>
      </c>
      <c r="Z814">
        <v>33.520000000000003</v>
      </c>
      <c r="AA814">
        <v>33.520000000000003</v>
      </c>
      <c r="AB814">
        <v>33.520000000000003</v>
      </c>
      <c r="AC814">
        <v>33.520000000000003</v>
      </c>
      <c r="AD814">
        <v>33.520000000000003</v>
      </c>
      <c r="AE814">
        <v>33.520000000000003</v>
      </c>
    </row>
    <row r="815" spans="1:35" customFormat="1" x14ac:dyDescent="0.15">
      <c r="A815" t="s">
        <v>44</v>
      </c>
      <c r="B815" t="s">
        <v>53</v>
      </c>
      <c r="C815" t="s">
        <v>63</v>
      </c>
      <c r="D815">
        <v>2017</v>
      </c>
      <c r="E815">
        <v>1</v>
      </c>
      <c r="F815">
        <v>33.380000000000003</v>
      </c>
      <c r="G815">
        <v>33.380000000000003</v>
      </c>
      <c r="H815">
        <v>33.380000000000003</v>
      </c>
      <c r="I815">
        <v>33.380000000000003</v>
      </c>
      <c r="J815">
        <v>33.380000000000003</v>
      </c>
      <c r="K815">
        <v>33.380000000000003</v>
      </c>
      <c r="L815">
        <v>33.380000000000003</v>
      </c>
      <c r="M815">
        <v>33.380000000000003</v>
      </c>
      <c r="N815">
        <v>33.380000000000003</v>
      </c>
      <c r="O815">
        <v>33.380000000000003</v>
      </c>
      <c r="P815">
        <v>33.380000000000003</v>
      </c>
      <c r="Q815">
        <v>33.380000000000003</v>
      </c>
      <c r="R815">
        <v>33.380000000000003</v>
      </c>
      <c r="S815">
        <v>33.380000000000003</v>
      </c>
      <c r="T815">
        <v>33.380000000000003</v>
      </c>
      <c r="U815">
        <v>33.380000000000003</v>
      </c>
      <c r="V815">
        <v>33.380000000000003</v>
      </c>
      <c r="W815">
        <v>33.380000000000003</v>
      </c>
      <c r="X815">
        <v>33.380000000000003</v>
      </c>
      <c r="Y815">
        <v>33.380000000000003</v>
      </c>
      <c r="Z815">
        <v>33.380000000000003</v>
      </c>
      <c r="AA815">
        <v>33.380000000000003</v>
      </c>
      <c r="AB815">
        <v>33.380000000000003</v>
      </c>
      <c r="AC815">
        <v>33.380000000000003</v>
      </c>
      <c r="AD815">
        <v>33.380000000000003</v>
      </c>
      <c r="AE815">
        <v>33.380000000000003</v>
      </c>
      <c r="AF815">
        <v>33.380000000000003</v>
      </c>
    </row>
    <row r="816" spans="1:35" customFormat="1" x14ac:dyDescent="0.15">
      <c r="A816" t="s">
        <v>44</v>
      </c>
      <c r="B816" t="s">
        <v>53</v>
      </c>
      <c r="C816" t="s">
        <v>63</v>
      </c>
      <c r="D816">
        <v>2018</v>
      </c>
      <c r="E816">
        <v>1</v>
      </c>
      <c r="F816">
        <v>70.63</v>
      </c>
      <c r="G816">
        <v>70.63</v>
      </c>
      <c r="H816">
        <v>70.63</v>
      </c>
      <c r="I816">
        <v>70.63</v>
      </c>
      <c r="J816">
        <v>70.63</v>
      </c>
      <c r="K816">
        <v>70.63</v>
      </c>
      <c r="L816">
        <v>70.63</v>
      </c>
      <c r="M816">
        <v>70.63</v>
      </c>
      <c r="N816">
        <v>70.63</v>
      </c>
      <c r="O816">
        <v>70.63</v>
      </c>
      <c r="P816">
        <v>70.63</v>
      </c>
      <c r="Q816">
        <v>70.63</v>
      </c>
      <c r="R816">
        <v>70.63</v>
      </c>
      <c r="S816">
        <v>70.63</v>
      </c>
      <c r="T816">
        <v>70.63</v>
      </c>
      <c r="U816">
        <v>70.63</v>
      </c>
      <c r="V816">
        <v>70.63</v>
      </c>
      <c r="W816">
        <v>70.63</v>
      </c>
      <c r="X816">
        <v>70.63</v>
      </c>
      <c r="Y816">
        <v>70.63</v>
      </c>
      <c r="Z816">
        <v>70.63</v>
      </c>
      <c r="AA816">
        <v>70.63</v>
      </c>
      <c r="AB816">
        <v>70.63</v>
      </c>
      <c r="AC816">
        <v>70.63</v>
      </c>
      <c r="AD816">
        <v>70.63</v>
      </c>
      <c r="AE816">
        <v>70.63</v>
      </c>
      <c r="AF816">
        <v>70.63</v>
      </c>
      <c r="AG816">
        <v>70.63</v>
      </c>
    </row>
    <row r="817" spans="1:35" customFormat="1" x14ac:dyDescent="0.15">
      <c r="A817" t="s">
        <v>44</v>
      </c>
      <c r="B817" t="s">
        <v>53</v>
      </c>
      <c r="C817" t="s">
        <v>63</v>
      </c>
      <c r="D817">
        <v>2019</v>
      </c>
      <c r="E817">
        <v>1</v>
      </c>
      <c r="F817">
        <v>14.26</v>
      </c>
      <c r="G817">
        <v>14.26</v>
      </c>
      <c r="H817">
        <v>14.26</v>
      </c>
      <c r="I817">
        <v>14.26</v>
      </c>
      <c r="J817">
        <v>14.26</v>
      </c>
      <c r="K817">
        <v>14.26</v>
      </c>
      <c r="L817">
        <v>14.26</v>
      </c>
      <c r="M817">
        <v>14.26</v>
      </c>
      <c r="N817">
        <v>14.26</v>
      </c>
      <c r="O817">
        <v>14.26</v>
      </c>
      <c r="P817">
        <v>14.26</v>
      </c>
      <c r="Q817">
        <v>14.26</v>
      </c>
      <c r="R817">
        <v>14.26</v>
      </c>
      <c r="S817">
        <v>14.26</v>
      </c>
      <c r="T817">
        <v>14.26</v>
      </c>
      <c r="U817">
        <v>14.26</v>
      </c>
      <c r="V817">
        <v>14.26</v>
      </c>
      <c r="W817">
        <v>14.26</v>
      </c>
      <c r="X817">
        <v>14.26</v>
      </c>
      <c r="Y817">
        <v>14.26</v>
      </c>
      <c r="Z817">
        <v>14.26</v>
      </c>
      <c r="AA817">
        <v>14.26</v>
      </c>
      <c r="AB817">
        <v>14.26</v>
      </c>
      <c r="AC817">
        <v>14.26</v>
      </c>
      <c r="AD817">
        <v>14.26</v>
      </c>
      <c r="AE817">
        <v>14.26</v>
      </c>
      <c r="AF817">
        <v>14.26</v>
      </c>
      <c r="AG817">
        <v>14.26</v>
      </c>
      <c r="AH817">
        <v>14.26</v>
      </c>
    </row>
    <row r="818" spans="1:35" customFormat="1" x14ac:dyDescent="0.15">
      <c r="A818" t="s">
        <v>44</v>
      </c>
      <c r="B818" t="s">
        <v>53</v>
      </c>
      <c r="C818" t="s">
        <v>63</v>
      </c>
      <c r="D818">
        <v>2020</v>
      </c>
      <c r="E818">
        <v>1</v>
      </c>
      <c r="F818">
        <v>125.52</v>
      </c>
      <c r="G818">
        <v>125.52</v>
      </c>
      <c r="H818">
        <v>125.52</v>
      </c>
      <c r="I818">
        <v>125.52</v>
      </c>
      <c r="J818">
        <v>125.52</v>
      </c>
      <c r="K818">
        <v>125.52</v>
      </c>
      <c r="L818">
        <v>125.52</v>
      </c>
      <c r="M818">
        <v>125.52</v>
      </c>
      <c r="N818">
        <v>125.52</v>
      </c>
      <c r="O818">
        <v>125.52</v>
      </c>
      <c r="P818">
        <v>125.52</v>
      </c>
      <c r="Q818">
        <v>125.52</v>
      </c>
      <c r="R818">
        <v>125.52</v>
      </c>
      <c r="S818">
        <v>125.52</v>
      </c>
      <c r="T818">
        <v>125.52</v>
      </c>
      <c r="U818">
        <v>125.52</v>
      </c>
      <c r="V818">
        <v>125.52</v>
      </c>
      <c r="W818">
        <v>125.52</v>
      </c>
      <c r="X818">
        <v>125.52</v>
      </c>
      <c r="Y818">
        <v>125.52</v>
      </c>
      <c r="Z818">
        <v>125.52</v>
      </c>
      <c r="AA818">
        <v>125.52</v>
      </c>
      <c r="AB818">
        <v>125.52</v>
      </c>
      <c r="AC818">
        <v>125.52</v>
      </c>
      <c r="AD818">
        <v>125.52</v>
      </c>
      <c r="AE818">
        <v>125.52</v>
      </c>
      <c r="AF818">
        <v>125.52</v>
      </c>
      <c r="AG818">
        <v>125.52</v>
      </c>
      <c r="AH818">
        <v>125.52</v>
      </c>
      <c r="AI818">
        <v>125.52</v>
      </c>
    </row>
    <row r="819" spans="1:35" customFormat="1" x14ac:dyDescent="0.15">
      <c r="A819" t="s">
        <v>44</v>
      </c>
      <c r="B819" t="s">
        <v>53</v>
      </c>
      <c r="C819" t="s">
        <v>63</v>
      </c>
      <c r="D819">
        <v>2021</v>
      </c>
      <c r="E819">
        <v>1</v>
      </c>
      <c r="G819">
        <v>29.509999999999799</v>
      </c>
      <c r="H819">
        <v>29.509999999999799</v>
      </c>
      <c r="I819">
        <v>29.509999999999799</v>
      </c>
      <c r="J819">
        <v>29.509999999999799</v>
      </c>
      <c r="K819">
        <v>29.509999999999799</v>
      </c>
      <c r="L819">
        <v>29.509999999999799</v>
      </c>
      <c r="M819">
        <v>29.509999999999799</v>
      </c>
      <c r="N819">
        <v>29.509999999999799</v>
      </c>
      <c r="O819">
        <v>29.509999999999799</v>
      </c>
      <c r="P819">
        <v>29.509999999999799</v>
      </c>
      <c r="Q819">
        <v>29.509999999999799</v>
      </c>
      <c r="R819">
        <v>29.509999999999799</v>
      </c>
      <c r="S819">
        <v>29.509999999999799</v>
      </c>
      <c r="T819">
        <v>29.509999999999799</v>
      </c>
      <c r="U819">
        <v>29.509999999999799</v>
      </c>
      <c r="V819">
        <v>29.509999999999799</v>
      </c>
      <c r="W819">
        <v>29.509999999999799</v>
      </c>
      <c r="X819">
        <v>29.509999999999799</v>
      </c>
      <c r="Y819">
        <v>29.509999999999799</v>
      </c>
      <c r="Z819">
        <v>29.509999999999799</v>
      </c>
      <c r="AA819">
        <v>29.509999999999799</v>
      </c>
      <c r="AB819">
        <v>29.509999999999799</v>
      </c>
      <c r="AC819">
        <v>29.509999999999799</v>
      </c>
      <c r="AD819">
        <v>29.509999999999799</v>
      </c>
      <c r="AE819">
        <v>29.509999999999799</v>
      </c>
      <c r="AF819">
        <v>29.509999999999799</v>
      </c>
      <c r="AG819">
        <v>29.509999999999799</v>
      </c>
      <c r="AH819">
        <v>29.509999999999799</v>
      </c>
      <c r="AI819">
        <v>29.509999999999799</v>
      </c>
    </row>
    <row r="820" spans="1:35" customFormat="1" x14ac:dyDescent="0.15">
      <c r="A820" t="s">
        <v>44</v>
      </c>
      <c r="B820" t="s">
        <v>53</v>
      </c>
      <c r="C820" t="s">
        <v>63</v>
      </c>
      <c r="D820">
        <v>2022</v>
      </c>
      <c r="E820">
        <v>1</v>
      </c>
      <c r="H820">
        <v>22.835000000000001</v>
      </c>
      <c r="I820">
        <v>22.835000000000001</v>
      </c>
      <c r="J820">
        <v>22.835000000000001</v>
      </c>
      <c r="K820">
        <v>22.835000000000001</v>
      </c>
      <c r="L820">
        <v>22.835000000000001</v>
      </c>
      <c r="M820">
        <v>22.835000000000001</v>
      </c>
      <c r="N820">
        <v>22.835000000000001</v>
      </c>
      <c r="O820">
        <v>22.835000000000001</v>
      </c>
      <c r="P820">
        <v>22.835000000000001</v>
      </c>
      <c r="Q820">
        <v>22.835000000000001</v>
      </c>
      <c r="R820">
        <v>22.835000000000001</v>
      </c>
      <c r="S820">
        <v>22.835000000000001</v>
      </c>
      <c r="T820">
        <v>22.835000000000001</v>
      </c>
      <c r="U820">
        <v>22.835000000000001</v>
      </c>
      <c r="V820">
        <v>22.835000000000001</v>
      </c>
      <c r="W820">
        <v>22.835000000000001</v>
      </c>
      <c r="X820">
        <v>22.835000000000001</v>
      </c>
      <c r="Y820">
        <v>22.835000000000001</v>
      </c>
      <c r="Z820">
        <v>22.835000000000001</v>
      </c>
      <c r="AA820">
        <v>22.835000000000001</v>
      </c>
      <c r="AB820">
        <v>22.835000000000001</v>
      </c>
      <c r="AC820">
        <v>22.835000000000001</v>
      </c>
      <c r="AD820">
        <v>22.835000000000001</v>
      </c>
      <c r="AE820">
        <v>22.835000000000001</v>
      </c>
      <c r="AF820">
        <v>22.835000000000001</v>
      </c>
      <c r="AG820">
        <v>22.835000000000001</v>
      </c>
      <c r="AH820">
        <v>22.835000000000001</v>
      </c>
      <c r="AI820">
        <v>22.835000000000001</v>
      </c>
    </row>
    <row r="821" spans="1:35" customFormat="1" x14ac:dyDescent="0.15">
      <c r="A821" t="s">
        <v>44</v>
      </c>
      <c r="B821" t="s">
        <v>53</v>
      </c>
      <c r="C821" t="s">
        <v>63</v>
      </c>
      <c r="D821">
        <v>2023</v>
      </c>
      <c r="E821">
        <v>1</v>
      </c>
      <c r="I821">
        <v>19.1679999999999</v>
      </c>
      <c r="J821">
        <v>19.1679999999999</v>
      </c>
      <c r="K821">
        <v>19.1679999999999</v>
      </c>
      <c r="L821">
        <v>19.1679999999999</v>
      </c>
      <c r="M821">
        <v>19.1679999999999</v>
      </c>
      <c r="N821">
        <v>19.1679999999999</v>
      </c>
      <c r="O821">
        <v>19.1679999999999</v>
      </c>
      <c r="P821">
        <v>19.1679999999999</v>
      </c>
      <c r="Q821">
        <v>19.1679999999999</v>
      </c>
      <c r="R821">
        <v>19.1679999999999</v>
      </c>
      <c r="S821">
        <v>19.1679999999999</v>
      </c>
      <c r="T821">
        <v>19.1679999999999</v>
      </c>
      <c r="U821">
        <v>19.1679999999999</v>
      </c>
      <c r="V821">
        <v>19.1679999999999</v>
      </c>
      <c r="W821">
        <v>19.1679999999999</v>
      </c>
      <c r="X821">
        <v>19.1679999999999</v>
      </c>
      <c r="Y821">
        <v>19.1679999999999</v>
      </c>
      <c r="Z821">
        <v>19.1679999999999</v>
      </c>
      <c r="AA821">
        <v>19.1679999999999</v>
      </c>
      <c r="AB821">
        <v>19.1679999999999</v>
      </c>
      <c r="AC821">
        <v>19.1679999999999</v>
      </c>
      <c r="AD821">
        <v>19.1679999999999</v>
      </c>
      <c r="AE821">
        <v>19.1679999999999</v>
      </c>
      <c r="AF821">
        <v>19.1679999999999</v>
      </c>
      <c r="AG821">
        <v>19.1679999999999</v>
      </c>
      <c r="AH821">
        <v>19.1679999999999</v>
      </c>
      <c r="AI821">
        <v>19.1679999999999</v>
      </c>
    </row>
    <row r="822" spans="1:35" customFormat="1" x14ac:dyDescent="0.15">
      <c r="A822" t="s">
        <v>44</v>
      </c>
      <c r="B822" t="s">
        <v>53</v>
      </c>
      <c r="C822" t="s">
        <v>63</v>
      </c>
      <c r="D822">
        <v>2024</v>
      </c>
      <c r="E822">
        <v>1</v>
      </c>
      <c r="J822">
        <v>23.0869999999999</v>
      </c>
      <c r="K822">
        <v>23.0869999999999</v>
      </c>
      <c r="L822">
        <v>23.0869999999999</v>
      </c>
      <c r="M822">
        <v>23.0869999999999</v>
      </c>
      <c r="N822">
        <v>23.0869999999999</v>
      </c>
      <c r="O822">
        <v>23.0869999999999</v>
      </c>
      <c r="P822">
        <v>23.0869999999999</v>
      </c>
      <c r="Q822">
        <v>23.0869999999999</v>
      </c>
      <c r="R822">
        <v>23.0869999999999</v>
      </c>
      <c r="S822">
        <v>23.0869999999999</v>
      </c>
      <c r="T822">
        <v>23.0869999999999</v>
      </c>
      <c r="U822">
        <v>23.0869999999999</v>
      </c>
      <c r="V822">
        <v>23.0869999999999</v>
      </c>
      <c r="W822">
        <v>23.0869999999999</v>
      </c>
      <c r="X822">
        <v>23.0869999999999</v>
      </c>
      <c r="Y822">
        <v>23.0869999999999</v>
      </c>
      <c r="Z822">
        <v>23.0869999999999</v>
      </c>
      <c r="AA822">
        <v>23.0869999999999</v>
      </c>
      <c r="AB822">
        <v>23.0869999999999</v>
      </c>
      <c r="AC822">
        <v>23.0869999999999</v>
      </c>
      <c r="AD822">
        <v>23.0869999999999</v>
      </c>
      <c r="AE822">
        <v>23.0869999999999</v>
      </c>
      <c r="AF822">
        <v>23.0869999999999</v>
      </c>
      <c r="AG822">
        <v>23.0869999999999</v>
      </c>
      <c r="AH822">
        <v>23.0869999999999</v>
      </c>
      <c r="AI822">
        <v>23.0869999999999</v>
      </c>
    </row>
    <row r="823" spans="1:35" customFormat="1" x14ac:dyDescent="0.15">
      <c r="A823" t="s">
        <v>44</v>
      </c>
      <c r="B823" t="s">
        <v>53</v>
      </c>
      <c r="C823" t="s">
        <v>63</v>
      </c>
      <c r="D823">
        <v>2025</v>
      </c>
      <c r="E823">
        <v>1</v>
      </c>
      <c r="K823">
        <v>24.321999999999999</v>
      </c>
      <c r="L823">
        <v>24.321999999999999</v>
      </c>
      <c r="M823">
        <v>24.321999999999999</v>
      </c>
      <c r="N823">
        <v>24.321999999999999</v>
      </c>
      <c r="O823">
        <v>24.321999999999999</v>
      </c>
      <c r="P823">
        <v>24.321999999999999</v>
      </c>
      <c r="Q823">
        <v>24.321999999999999</v>
      </c>
      <c r="R823">
        <v>24.321999999999999</v>
      </c>
      <c r="S823">
        <v>24.321999999999999</v>
      </c>
      <c r="T823">
        <v>24.321999999999999</v>
      </c>
      <c r="U823">
        <v>24.321999999999999</v>
      </c>
      <c r="V823">
        <v>24.321999999999999</v>
      </c>
      <c r="W823">
        <v>24.321999999999999</v>
      </c>
      <c r="X823">
        <v>24.321999999999999</v>
      </c>
      <c r="Y823">
        <v>24.321999999999999</v>
      </c>
      <c r="Z823">
        <v>24.321999999999999</v>
      </c>
      <c r="AA823">
        <v>24.321999999999999</v>
      </c>
      <c r="AB823">
        <v>24.321999999999999</v>
      </c>
      <c r="AC823">
        <v>24.321999999999999</v>
      </c>
      <c r="AD823">
        <v>24.321999999999999</v>
      </c>
      <c r="AE823">
        <v>24.321999999999999</v>
      </c>
      <c r="AF823">
        <v>24.321999999999999</v>
      </c>
      <c r="AG823">
        <v>24.321999999999999</v>
      </c>
      <c r="AH823">
        <v>24.321999999999999</v>
      </c>
      <c r="AI823">
        <v>24.321999999999999</v>
      </c>
    </row>
    <row r="824" spans="1:35" customFormat="1" x14ac:dyDescent="0.15">
      <c r="A824" t="s">
        <v>44</v>
      </c>
      <c r="B824" t="s">
        <v>53</v>
      </c>
      <c r="C824" t="s">
        <v>63</v>
      </c>
      <c r="D824">
        <v>2026</v>
      </c>
      <c r="E824">
        <v>1</v>
      </c>
      <c r="L824">
        <v>25.888000000000002</v>
      </c>
      <c r="M824">
        <v>25.888000000000002</v>
      </c>
      <c r="N824">
        <v>25.888000000000002</v>
      </c>
      <c r="O824">
        <v>25.888000000000002</v>
      </c>
      <c r="P824">
        <v>25.888000000000002</v>
      </c>
      <c r="Q824">
        <v>25.888000000000002</v>
      </c>
      <c r="R824">
        <v>25.888000000000002</v>
      </c>
      <c r="S824">
        <v>25.888000000000002</v>
      </c>
      <c r="T824">
        <v>25.888000000000002</v>
      </c>
      <c r="U824">
        <v>25.888000000000002</v>
      </c>
      <c r="V824">
        <v>25.888000000000002</v>
      </c>
      <c r="W824">
        <v>25.888000000000002</v>
      </c>
      <c r="X824">
        <v>25.888000000000002</v>
      </c>
      <c r="Y824">
        <v>25.888000000000002</v>
      </c>
      <c r="Z824">
        <v>25.888000000000002</v>
      </c>
      <c r="AA824">
        <v>25.888000000000002</v>
      </c>
      <c r="AB824">
        <v>25.888000000000002</v>
      </c>
      <c r="AC824">
        <v>25.888000000000002</v>
      </c>
      <c r="AD824">
        <v>25.888000000000002</v>
      </c>
      <c r="AE824">
        <v>25.888000000000002</v>
      </c>
      <c r="AF824">
        <v>25.888000000000002</v>
      </c>
      <c r="AG824">
        <v>25.888000000000002</v>
      </c>
      <c r="AH824">
        <v>25.888000000000002</v>
      </c>
      <c r="AI824">
        <v>25.888000000000002</v>
      </c>
    </row>
    <row r="825" spans="1:35" customFormat="1" x14ac:dyDescent="0.15">
      <c r="A825" t="s">
        <v>44</v>
      </c>
      <c r="B825" t="s">
        <v>53</v>
      </c>
      <c r="C825" t="s">
        <v>63</v>
      </c>
      <c r="D825">
        <v>2027</v>
      </c>
      <c r="E825">
        <v>1</v>
      </c>
      <c r="M825">
        <v>27.24</v>
      </c>
      <c r="N825">
        <v>27.24</v>
      </c>
      <c r="O825">
        <v>27.24</v>
      </c>
      <c r="P825">
        <v>27.24</v>
      </c>
      <c r="Q825">
        <v>27.24</v>
      </c>
      <c r="R825">
        <v>27.24</v>
      </c>
      <c r="S825">
        <v>27.24</v>
      </c>
      <c r="T825">
        <v>27.24</v>
      </c>
      <c r="U825">
        <v>27.24</v>
      </c>
      <c r="V825">
        <v>27.24</v>
      </c>
      <c r="W825">
        <v>27.24</v>
      </c>
      <c r="X825">
        <v>27.24</v>
      </c>
      <c r="Y825">
        <v>27.24</v>
      </c>
      <c r="Z825">
        <v>27.24</v>
      </c>
      <c r="AA825">
        <v>27.24</v>
      </c>
      <c r="AB825">
        <v>27.24</v>
      </c>
      <c r="AC825">
        <v>27.24</v>
      </c>
      <c r="AD825">
        <v>27.24</v>
      </c>
      <c r="AE825">
        <v>27.24</v>
      </c>
      <c r="AF825">
        <v>27.24</v>
      </c>
      <c r="AG825">
        <v>27.24</v>
      </c>
      <c r="AH825">
        <v>27.24</v>
      </c>
      <c r="AI825">
        <v>27.24</v>
      </c>
    </row>
    <row r="826" spans="1:35" customFormat="1" x14ac:dyDescent="0.15">
      <c r="A826" t="s">
        <v>44</v>
      </c>
      <c r="B826" t="s">
        <v>53</v>
      </c>
      <c r="C826" t="s">
        <v>63</v>
      </c>
      <c r="D826">
        <v>2028</v>
      </c>
      <c r="E826">
        <v>1</v>
      </c>
      <c r="N826">
        <v>28.386999999999901</v>
      </c>
      <c r="O826">
        <v>28.386999999999901</v>
      </c>
      <c r="P826">
        <v>28.386999999999901</v>
      </c>
      <c r="Q826">
        <v>28.386999999999901</v>
      </c>
      <c r="R826">
        <v>28.386999999999901</v>
      </c>
      <c r="S826">
        <v>28.386999999999901</v>
      </c>
      <c r="T826">
        <v>28.386999999999901</v>
      </c>
      <c r="U826">
        <v>28.386999999999901</v>
      </c>
      <c r="V826">
        <v>28.386999999999901</v>
      </c>
      <c r="W826">
        <v>28.386999999999901</v>
      </c>
      <c r="X826">
        <v>28.386999999999901</v>
      </c>
      <c r="Y826">
        <v>28.386999999999901</v>
      </c>
      <c r="Z826">
        <v>28.386999999999901</v>
      </c>
      <c r="AA826">
        <v>28.386999999999901</v>
      </c>
      <c r="AB826">
        <v>28.386999999999901</v>
      </c>
      <c r="AC826">
        <v>28.386999999999901</v>
      </c>
      <c r="AD826">
        <v>28.386999999999901</v>
      </c>
      <c r="AE826">
        <v>28.386999999999901</v>
      </c>
      <c r="AF826">
        <v>28.386999999999901</v>
      </c>
      <c r="AG826">
        <v>28.386999999999901</v>
      </c>
      <c r="AH826">
        <v>28.386999999999901</v>
      </c>
      <c r="AI826">
        <v>28.386999999999901</v>
      </c>
    </row>
    <row r="827" spans="1:35" customFormat="1" x14ac:dyDescent="0.15">
      <c r="A827" t="s">
        <v>44</v>
      </c>
      <c r="B827" t="s">
        <v>53</v>
      </c>
      <c r="C827" t="s">
        <v>63</v>
      </c>
      <c r="D827">
        <v>2029</v>
      </c>
      <c r="E827">
        <v>1</v>
      </c>
      <c r="O827">
        <v>29.692999999999898</v>
      </c>
      <c r="P827">
        <v>29.692999999999898</v>
      </c>
      <c r="Q827">
        <v>29.692999999999898</v>
      </c>
      <c r="R827">
        <v>29.692999999999898</v>
      </c>
      <c r="S827">
        <v>29.692999999999898</v>
      </c>
      <c r="T827">
        <v>29.692999999999898</v>
      </c>
      <c r="U827">
        <v>29.692999999999898</v>
      </c>
      <c r="V827">
        <v>29.692999999999898</v>
      </c>
      <c r="W827">
        <v>29.692999999999898</v>
      </c>
      <c r="X827">
        <v>29.692999999999898</v>
      </c>
      <c r="Y827">
        <v>29.692999999999898</v>
      </c>
      <c r="Z827">
        <v>29.692999999999898</v>
      </c>
      <c r="AA827">
        <v>29.692999999999898</v>
      </c>
      <c r="AB827">
        <v>29.692999999999898</v>
      </c>
      <c r="AC827">
        <v>29.692999999999898</v>
      </c>
      <c r="AD827">
        <v>29.692999999999898</v>
      </c>
      <c r="AE827">
        <v>29.692999999999898</v>
      </c>
      <c r="AF827">
        <v>29.692999999999898</v>
      </c>
      <c r="AG827">
        <v>29.692999999999898</v>
      </c>
      <c r="AH827">
        <v>29.692999999999898</v>
      </c>
      <c r="AI827">
        <v>29.692999999999898</v>
      </c>
    </row>
    <row r="828" spans="1:35" customFormat="1" x14ac:dyDescent="0.15">
      <c r="A828" t="s">
        <v>44</v>
      </c>
      <c r="B828" t="s">
        <v>53</v>
      </c>
      <c r="C828" t="s">
        <v>63</v>
      </c>
      <c r="D828">
        <v>2030</v>
      </c>
      <c r="E828">
        <v>1</v>
      </c>
      <c r="P828">
        <v>30.521999999999998</v>
      </c>
      <c r="Q828">
        <v>30.521999999999998</v>
      </c>
      <c r="R828">
        <v>30.521999999999998</v>
      </c>
      <c r="S828">
        <v>30.521999999999998</v>
      </c>
      <c r="T828">
        <v>30.521999999999998</v>
      </c>
      <c r="U828">
        <v>30.521999999999998</v>
      </c>
      <c r="V828">
        <v>30.521999999999998</v>
      </c>
      <c r="W828">
        <v>30.521999999999998</v>
      </c>
      <c r="X828">
        <v>30.521999999999998</v>
      </c>
      <c r="Y828">
        <v>30.521999999999998</v>
      </c>
      <c r="Z828">
        <v>30.521999999999998</v>
      </c>
      <c r="AA828">
        <v>30.521999999999998</v>
      </c>
      <c r="AB828">
        <v>30.521999999999998</v>
      </c>
      <c r="AC828">
        <v>30.521999999999998</v>
      </c>
      <c r="AD828">
        <v>30.521999999999998</v>
      </c>
      <c r="AE828">
        <v>30.521999999999998</v>
      </c>
      <c r="AF828">
        <v>30.521999999999998</v>
      </c>
      <c r="AG828">
        <v>30.521999999999998</v>
      </c>
      <c r="AH828">
        <v>30.521999999999998</v>
      </c>
      <c r="AI828">
        <v>30.521999999999998</v>
      </c>
    </row>
    <row r="829" spans="1:35" customFormat="1" x14ac:dyDescent="0.15">
      <c r="A829" t="s">
        <v>44</v>
      </c>
      <c r="B829" t="s">
        <v>53</v>
      </c>
      <c r="C829" t="s">
        <v>63</v>
      </c>
      <c r="D829">
        <v>2031</v>
      </c>
      <c r="E829">
        <v>1</v>
      </c>
      <c r="Q829">
        <v>31.32</v>
      </c>
      <c r="R829">
        <v>31.32</v>
      </c>
      <c r="S829">
        <v>31.32</v>
      </c>
      <c r="T829">
        <v>31.32</v>
      </c>
      <c r="U829">
        <v>31.32</v>
      </c>
      <c r="V829">
        <v>31.32</v>
      </c>
      <c r="W829">
        <v>31.32</v>
      </c>
      <c r="X829">
        <v>31.32</v>
      </c>
      <c r="Y829">
        <v>31.32</v>
      </c>
      <c r="Z829">
        <v>31.32</v>
      </c>
      <c r="AA829">
        <v>31.32</v>
      </c>
      <c r="AB829">
        <v>31.32</v>
      </c>
      <c r="AC829">
        <v>31.32</v>
      </c>
      <c r="AD829">
        <v>31.32</v>
      </c>
      <c r="AE829">
        <v>31.32</v>
      </c>
      <c r="AF829">
        <v>31.32</v>
      </c>
      <c r="AG829">
        <v>31.32</v>
      </c>
      <c r="AH829">
        <v>31.32</v>
      </c>
      <c r="AI829">
        <v>31.32</v>
      </c>
    </row>
    <row r="830" spans="1:35" customFormat="1" x14ac:dyDescent="0.15">
      <c r="A830" t="s">
        <v>44</v>
      </c>
      <c r="B830" t="s">
        <v>53</v>
      </c>
      <c r="C830" t="s">
        <v>63</v>
      </c>
      <c r="D830">
        <v>2032</v>
      </c>
      <c r="E830">
        <v>1</v>
      </c>
      <c r="R830">
        <v>32.234000000000002</v>
      </c>
      <c r="S830">
        <v>32.234000000000002</v>
      </c>
      <c r="T830">
        <v>32.234000000000002</v>
      </c>
      <c r="U830">
        <v>32.234000000000002</v>
      </c>
      <c r="V830">
        <v>32.234000000000002</v>
      </c>
      <c r="W830">
        <v>32.234000000000002</v>
      </c>
      <c r="X830">
        <v>32.234000000000002</v>
      </c>
      <c r="Y830">
        <v>32.234000000000002</v>
      </c>
      <c r="Z830">
        <v>32.234000000000002</v>
      </c>
      <c r="AA830">
        <v>32.234000000000002</v>
      </c>
      <c r="AB830">
        <v>32.234000000000002</v>
      </c>
      <c r="AC830">
        <v>32.234000000000002</v>
      </c>
      <c r="AD830">
        <v>32.234000000000002</v>
      </c>
      <c r="AE830">
        <v>32.234000000000002</v>
      </c>
      <c r="AF830">
        <v>32.234000000000002</v>
      </c>
      <c r="AG830">
        <v>32.234000000000002</v>
      </c>
      <c r="AH830">
        <v>32.234000000000002</v>
      </c>
      <c r="AI830">
        <v>32.234000000000002</v>
      </c>
    </row>
    <row r="831" spans="1:35" customFormat="1" x14ac:dyDescent="0.15">
      <c r="A831" t="s">
        <v>44</v>
      </c>
      <c r="B831" t="s">
        <v>53</v>
      </c>
      <c r="C831" t="s">
        <v>63</v>
      </c>
      <c r="D831">
        <v>2033</v>
      </c>
      <c r="E831">
        <v>1</v>
      </c>
      <c r="S831">
        <v>32.419999999999902</v>
      </c>
      <c r="T831">
        <v>32.419999999999902</v>
      </c>
      <c r="U831">
        <v>32.419999999999902</v>
      </c>
      <c r="V831">
        <v>32.419999999999902</v>
      </c>
      <c r="W831">
        <v>32.419999999999902</v>
      </c>
      <c r="X831">
        <v>32.419999999999902</v>
      </c>
      <c r="Y831">
        <v>32.419999999999902</v>
      </c>
      <c r="Z831">
        <v>32.419999999999902</v>
      </c>
      <c r="AA831">
        <v>32.419999999999902</v>
      </c>
      <c r="AB831">
        <v>32.419999999999902</v>
      </c>
      <c r="AC831">
        <v>32.419999999999902</v>
      </c>
      <c r="AD831">
        <v>32.419999999999902</v>
      </c>
      <c r="AE831">
        <v>32.419999999999902</v>
      </c>
      <c r="AF831">
        <v>32.419999999999902</v>
      </c>
      <c r="AG831">
        <v>32.419999999999902</v>
      </c>
      <c r="AH831">
        <v>32.419999999999902</v>
      </c>
      <c r="AI831">
        <v>32.419999999999902</v>
      </c>
    </row>
    <row r="832" spans="1:35" customFormat="1" x14ac:dyDescent="0.15">
      <c r="A832" t="s">
        <v>44</v>
      </c>
      <c r="B832" t="s">
        <v>53</v>
      </c>
      <c r="C832" t="s">
        <v>63</v>
      </c>
      <c r="D832">
        <v>2034</v>
      </c>
      <c r="E832">
        <v>1</v>
      </c>
      <c r="T832">
        <v>32.979999999999997</v>
      </c>
      <c r="U832">
        <v>32.979999999999997</v>
      </c>
      <c r="V832">
        <v>32.979999999999997</v>
      </c>
      <c r="W832">
        <v>32.979999999999997</v>
      </c>
      <c r="X832">
        <v>32.979999999999997</v>
      </c>
      <c r="Y832">
        <v>32.979999999999997</v>
      </c>
      <c r="Z832">
        <v>32.979999999999997</v>
      </c>
      <c r="AA832">
        <v>32.979999999999997</v>
      </c>
      <c r="AB832">
        <v>32.979999999999997</v>
      </c>
      <c r="AC832">
        <v>32.979999999999997</v>
      </c>
      <c r="AD832">
        <v>32.979999999999997</v>
      </c>
      <c r="AE832">
        <v>32.979999999999997</v>
      </c>
      <c r="AF832">
        <v>32.979999999999997</v>
      </c>
      <c r="AG832">
        <v>32.979999999999997</v>
      </c>
      <c r="AH832">
        <v>32.979999999999997</v>
      </c>
      <c r="AI832">
        <v>32.979999999999997</v>
      </c>
    </row>
    <row r="833" spans="1:35" customFormat="1" x14ac:dyDescent="0.15">
      <c r="A833" t="s">
        <v>44</v>
      </c>
      <c r="B833" t="s">
        <v>53</v>
      </c>
      <c r="C833" t="s">
        <v>63</v>
      </c>
      <c r="D833">
        <v>2035</v>
      </c>
      <c r="E833">
        <v>1</v>
      </c>
      <c r="U833">
        <v>33.218999999999802</v>
      </c>
      <c r="V833">
        <v>33.218999999999802</v>
      </c>
      <c r="W833">
        <v>33.218999999999802</v>
      </c>
      <c r="X833">
        <v>33.218999999999802</v>
      </c>
      <c r="Y833">
        <v>33.218999999999802</v>
      </c>
      <c r="Z833">
        <v>33.218999999999802</v>
      </c>
      <c r="AA833">
        <v>33.218999999999802</v>
      </c>
      <c r="AB833">
        <v>33.218999999999802</v>
      </c>
      <c r="AC833">
        <v>33.218999999999802</v>
      </c>
      <c r="AD833">
        <v>33.218999999999802</v>
      </c>
      <c r="AE833">
        <v>33.218999999999802</v>
      </c>
      <c r="AF833">
        <v>33.218999999999802</v>
      </c>
      <c r="AG833">
        <v>33.218999999999802</v>
      </c>
      <c r="AH833">
        <v>33.218999999999802</v>
      </c>
      <c r="AI833">
        <v>33.218999999999802</v>
      </c>
    </row>
    <row r="834" spans="1:35" customFormat="1" x14ac:dyDescent="0.15">
      <c r="A834" t="s">
        <v>44</v>
      </c>
      <c r="B834" t="s">
        <v>53</v>
      </c>
      <c r="C834" t="s">
        <v>63</v>
      </c>
      <c r="D834">
        <v>2036</v>
      </c>
      <c r="E834">
        <v>1</v>
      </c>
      <c r="V834">
        <v>32.784999999999798</v>
      </c>
      <c r="W834">
        <v>32.784999999999798</v>
      </c>
      <c r="X834">
        <v>32.784999999999798</v>
      </c>
      <c r="Y834">
        <v>32.784999999999798</v>
      </c>
      <c r="Z834">
        <v>32.784999999999798</v>
      </c>
      <c r="AA834">
        <v>32.784999999999798</v>
      </c>
      <c r="AB834">
        <v>32.784999999999798</v>
      </c>
      <c r="AC834">
        <v>32.784999999999798</v>
      </c>
      <c r="AD834">
        <v>32.784999999999798</v>
      </c>
      <c r="AE834">
        <v>32.784999999999798</v>
      </c>
      <c r="AF834">
        <v>32.784999999999798</v>
      </c>
      <c r="AG834">
        <v>32.784999999999798</v>
      </c>
      <c r="AH834">
        <v>32.784999999999798</v>
      </c>
      <c r="AI834">
        <v>32.784999999999798</v>
      </c>
    </row>
    <row r="835" spans="1:35" customFormat="1" x14ac:dyDescent="0.15">
      <c r="A835" t="s">
        <v>44</v>
      </c>
      <c r="B835" t="s">
        <v>53</v>
      </c>
      <c r="C835" t="s">
        <v>63</v>
      </c>
      <c r="D835">
        <v>2037</v>
      </c>
      <c r="E835">
        <v>1</v>
      </c>
      <c r="W835">
        <v>33.174999999999898</v>
      </c>
      <c r="X835">
        <v>33.174999999999898</v>
      </c>
      <c r="Y835">
        <v>33.174999999999898</v>
      </c>
      <c r="Z835">
        <v>33.174999999999898</v>
      </c>
      <c r="AA835">
        <v>33.174999999999898</v>
      </c>
      <c r="AB835">
        <v>33.174999999999898</v>
      </c>
      <c r="AC835">
        <v>33.174999999999898</v>
      </c>
      <c r="AD835">
        <v>33.174999999999898</v>
      </c>
      <c r="AE835">
        <v>33.174999999999898</v>
      </c>
      <c r="AF835">
        <v>33.174999999999898</v>
      </c>
      <c r="AG835">
        <v>33.174999999999898</v>
      </c>
      <c r="AH835">
        <v>33.174999999999898</v>
      </c>
      <c r="AI835">
        <v>33.174999999999898</v>
      </c>
    </row>
    <row r="836" spans="1:35" customFormat="1" x14ac:dyDescent="0.15">
      <c r="A836" t="s">
        <v>44</v>
      </c>
      <c r="B836" t="s">
        <v>53</v>
      </c>
      <c r="C836" t="s">
        <v>63</v>
      </c>
      <c r="D836">
        <v>2038</v>
      </c>
      <c r="E836">
        <v>1</v>
      </c>
      <c r="X836">
        <v>2.0513539656882598</v>
      </c>
      <c r="Y836">
        <v>2.0513539656882598</v>
      </c>
      <c r="Z836">
        <v>2.0513539656882598</v>
      </c>
      <c r="AA836">
        <v>2.0513539656882598</v>
      </c>
      <c r="AB836">
        <v>2.0513539656882598</v>
      </c>
      <c r="AC836">
        <v>2.0513539656882598</v>
      </c>
      <c r="AD836">
        <v>2.0513539656882598</v>
      </c>
      <c r="AE836">
        <v>2.0513539656882598</v>
      </c>
      <c r="AF836">
        <v>2.0513539656882598</v>
      </c>
      <c r="AG836">
        <v>2.0513539656882598</v>
      </c>
      <c r="AH836">
        <v>2.0513539656882598</v>
      </c>
      <c r="AI836">
        <v>2.0513539656882598</v>
      </c>
    </row>
    <row r="837" spans="1:35" customFormat="1" x14ac:dyDescent="0.15">
      <c r="A837" t="s">
        <v>44</v>
      </c>
      <c r="B837" t="s">
        <v>53</v>
      </c>
      <c r="C837" t="s">
        <v>63</v>
      </c>
      <c r="D837">
        <v>2041</v>
      </c>
      <c r="E837">
        <v>1</v>
      </c>
      <c r="AA837">
        <v>6.7532870148427904</v>
      </c>
      <c r="AB837">
        <v>6.7532870148427904</v>
      </c>
      <c r="AC837">
        <v>6.7532870148427904</v>
      </c>
      <c r="AD837">
        <v>6.7532870148427904</v>
      </c>
      <c r="AE837">
        <v>6.7532870148427904</v>
      </c>
      <c r="AF837">
        <v>6.7532870148427904</v>
      </c>
      <c r="AG837">
        <v>6.7532870148427904</v>
      </c>
      <c r="AH837">
        <v>6.7532870148427904</v>
      </c>
      <c r="AI837">
        <v>6.7532870148427904</v>
      </c>
    </row>
    <row r="838" spans="1:35" customFormat="1" x14ac:dyDescent="0.15">
      <c r="A838" t="s">
        <v>44</v>
      </c>
      <c r="B838" t="s">
        <v>53</v>
      </c>
      <c r="C838" t="s">
        <v>63</v>
      </c>
      <c r="D838">
        <v>2043</v>
      </c>
      <c r="E838">
        <v>1</v>
      </c>
      <c r="AC838">
        <v>48.79</v>
      </c>
      <c r="AD838">
        <v>48.79</v>
      </c>
      <c r="AE838">
        <v>48.79</v>
      </c>
      <c r="AF838">
        <v>48.79</v>
      </c>
      <c r="AG838">
        <v>48.79</v>
      </c>
      <c r="AH838">
        <v>48.79</v>
      </c>
      <c r="AI838">
        <v>48.79</v>
      </c>
    </row>
    <row r="839" spans="1:35" customFormat="1" x14ac:dyDescent="0.15">
      <c r="A839" t="s">
        <v>44</v>
      </c>
      <c r="B839" t="s">
        <v>53</v>
      </c>
      <c r="C839" t="s">
        <v>63</v>
      </c>
      <c r="D839">
        <v>2044</v>
      </c>
      <c r="E839">
        <v>1</v>
      </c>
      <c r="AD839">
        <v>28.559999999999899</v>
      </c>
      <c r="AE839">
        <v>28.559999999999899</v>
      </c>
      <c r="AF839">
        <v>28.559999999999899</v>
      </c>
      <c r="AG839">
        <v>28.559999999999899</v>
      </c>
      <c r="AH839">
        <v>28.559999999999899</v>
      </c>
      <c r="AI839">
        <v>28.559999999999899</v>
      </c>
    </row>
    <row r="840" spans="1:35" customFormat="1" x14ac:dyDescent="0.15">
      <c r="A840" t="s">
        <v>44</v>
      </c>
      <c r="B840" t="s">
        <v>53</v>
      </c>
      <c r="C840" t="s">
        <v>63</v>
      </c>
      <c r="D840">
        <v>2045</v>
      </c>
      <c r="E840">
        <v>1</v>
      </c>
      <c r="AE840">
        <v>16.0399999999999</v>
      </c>
      <c r="AF840">
        <v>16.0399999999999</v>
      </c>
      <c r="AG840">
        <v>16.0399999999999</v>
      </c>
      <c r="AH840">
        <v>16.0399999999999</v>
      </c>
      <c r="AI840">
        <v>16.0399999999999</v>
      </c>
    </row>
    <row r="841" spans="1:35" customFormat="1" x14ac:dyDescent="0.15">
      <c r="A841" t="s">
        <v>44</v>
      </c>
      <c r="B841" t="s">
        <v>53</v>
      </c>
      <c r="C841" t="s">
        <v>63</v>
      </c>
      <c r="D841">
        <v>2046</v>
      </c>
      <c r="E841">
        <v>1</v>
      </c>
      <c r="AF841">
        <v>33.520000000000003</v>
      </c>
      <c r="AG841">
        <v>33.520000000000003</v>
      </c>
      <c r="AH841">
        <v>33.520000000000003</v>
      </c>
      <c r="AI841">
        <v>33.520000000000003</v>
      </c>
    </row>
    <row r="842" spans="1:35" customFormat="1" x14ac:dyDescent="0.15">
      <c r="A842" t="s">
        <v>44</v>
      </c>
      <c r="B842" t="s">
        <v>53</v>
      </c>
      <c r="C842" t="s">
        <v>63</v>
      </c>
      <c r="D842">
        <v>2047</v>
      </c>
      <c r="E842">
        <v>1</v>
      </c>
      <c r="AG842">
        <v>33.380000000000003</v>
      </c>
      <c r="AH842">
        <v>33.380000000000003</v>
      </c>
      <c r="AI842">
        <v>33.380000000000003</v>
      </c>
    </row>
    <row r="843" spans="1:35" customFormat="1" x14ac:dyDescent="0.15">
      <c r="A843" t="s">
        <v>44</v>
      </c>
      <c r="B843" t="s">
        <v>53</v>
      </c>
      <c r="C843" t="s">
        <v>63</v>
      </c>
      <c r="D843">
        <v>2048</v>
      </c>
      <c r="E843">
        <v>1</v>
      </c>
      <c r="AH843">
        <v>70.629999999999896</v>
      </c>
      <c r="AI843">
        <v>70.629999999999896</v>
      </c>
    </row>
    <row r="844" spans="1:35" customFormat="1" x14ac:dyDescent="0.15">
      <c r="A844" t="s">
        <v>44</v>
      </c>
      <c r="B844" t="s">
        <v>53</v>
      </c>
      <c r="C844" t="s">
        <v>63</v>
      </c>
      <c r="D844">
        <v>2049</v>
      </c>
      <c r="E844">
        <v>1</v>
      </c>
      <c r="AI844">
        <v>14.26</v>
      </c>
    </row>
    <row r="845" spans="1:35" customFormat="1" x14ac:dyDescent="0.15">
      <c r="A845" t="s">
        <v>44</v>
      </c>
      <c r="B845" t="s">
        <v>53</v>
      </c>
      <c r="C845" t="s">
        <v>62</v>
      </c>
      <c r="D845">
        <v>2013</v>
      </c>
      <c r="E845">
        <v>1</v>
      </c>
      <c r="F845">
        <v>70.209999999999695</v>
      </c>
      <c r="G845">
        <v>70.209999999999695</v>
      </c>
      <c r="H845">
        <v>70.209999999999695</v>
      </c>
      <c r="I845">
        <v>70.209999999999695</v>
      </c>
      <c r="J845">
        <v>70.209999999999695</v>
      </c>
      <c r="K845">
        <v>70.209999999999695</v>
      </c>
      <c r="L845">
        <v>70.209999999999695</v>
      </c>
      <c r="M845">
        <v>70.209999999999695</v>
      </c>
      <c r="N845">
        <v>70.209999999999695</v>
      </c>
      <c r="O845">
        <v>70.209999999999695</v>
      </c>
      <c r="P845">
        <v>70.209999999999695</v>
      </c>
      <c r="Q845">
        <v>70.209999999999695</v>
      </c>
      <c r="R845">
        <v>70.209999999999695</v>
      </c>
      <c r="S845">
        <v>70.209999999999695</v>
      </c>
      <c r="T845">
        <v>70.209999999999695</v>
      </c>
      <c r="U845">
        <v>70.209999999999695</v>
      </c>
      <c r="V845">
        <v>70.209999999999695</v>
      </c>
      <c r="W845">
        <v>70.209999999999695</v>
      </c>
      <c r="X845">
        <v>70.209999999999695</v>
      </c>
      <c r="Y845">
        <v>70.209999999999695</v>
      </c>
      <c r="Z845">
        <v>70.209999999999695</v>
      </c>
      <c r="AA845">
        <v>70.209999999999695</v>
      </c>
      <c r="AB845">
        <v>70.209999999999695</v>
      </c>
    </row>
    <row r="846" spans="1:35" customFormat="1" x14ac:dyDescent="0.15">
      <c r="A846" t="s">
        <v>44</v>
      </c>
      <c r="B846" t="s">
        <v>53</v>
      </c>
      <c r="C846" t="s">
        <v>62</v>
      </c>
      <c r="D846">
        <v>2014</v>
      </c>
      <c r="E846">
        <v>1</v>
      </c>
      <c r="F846">
        <v>73.439999999999799</v>
      </c>
      <c r="G846">
        <v>73.439999999999799</v>
      </c>
      <c r="H846">
        <v>73.439999999999799</v>
      </c>
      <c r="I846">
        <v>73.439999999999799</v>
      </c>
      <c r="J846">
        <v>73.439999999999799</v>
      </c>
      <c r="K846">
        <v>73.439999999999799</v>
      </c>
      <c r="L846">
        <v>73.439999999999799</v>
      </c>
      <c r="M846">
        <v>73.439999999999799</v>
      </c>
      <c r="N846">
        <v>73.439999999999799</v>
      </c>
      <c r="O846">
        <v>73.439999999999799</v>
      </c>
      <c r="P846">
        <v>73.439999999999799</v>
      </c>
      <c r="Q846">
        <v>73.439999999999799</v>
      </c>
      <c r="R846">
        <v>73.439999999999799</v>
      </c>
      <c r="S846">
        <v>73.439999999999799</v>
      </c>
      <c r="T846">
        <v>73.439999999999799</v>
      </c>
      <c r="U846">
        <v>73.439999999999799</v>
      </c>
      <c r="V846">
        <v>73.439999999999799</v>
      </c>
      <c r="W846">
        <v>73.439999999999799</v>
      </c>
      <c r="X846">
        <v>73.439999999999799</v>
      </c>
      <c r="Y846">
        <v>73.439999999999799</v>
      </c>
      <c r="Z846">
        <v>73.439999999999799</v>
      </c>
      <c r="AA846">
        <v>73.439999999999799</v>
      </c>
      <c r="AB846">
        <v>73.439999999999799</v>
      </c>
      <c r="AC846">
        <v>73.439999999999799</v>
      </c>
    </row>
    <row r="847" spans="1:35" customFormat="1" x14ac:dyDescent="0.15">
      <c r="A847" t="s">
        <v>44</v>
      </c>
      <c r="B847" t="s">
        <v>53</v>
      </c>
      <c r="C847" t="s">
        <v>62</v>
      </c>
      <c r="D847">
        <v>2015</v>
      </c>
      <c r="E847">
        <v>1</v>
      </c>
      <c r="F847">
        <v>45.959999999999802</v>
      </c>
      <c r="G847">
        <v>45.959999999999802</v>
      </c>
      <c r="H847">
        <v>45.959999999999802</v>
      </c>
      <c r="I847">
        <v>45.959999999999802</v>
      </c>
      <c r="J847">
        <v>45.959999999999802</v>
      </c>
      <c r="K847">
        <v>45.959999999999802</v>
      </c>
      <c r="L847">
        <v>45.959999999999802</v>
      </c>
      <c r="M847">
        <v>45.959999999999802</v>
      </c>
      <c r="N847">
        <v>45.959999999999802</v>
      </c>
      <c r="O847">
        <v>45.959999999999802</v>
      </c>
      <c r="P847">
        <v>45.959999999999802</v>
      </c>
      <c r="Q847">
        <v>45.959999999999802</v>
      </c>
      <c r="R847">
        <v>45.959999999999802</v>
      </c>
      <c r="S847">
        <v>45.959999999999802</v>
      </c>
      <c r="T847">
        <v>45.959999999999802</v>
      </c>
      <c r="U847">
        <v>45.959999999999802</v>
      </c>
      <c r="V847">
        <v>45.959999999999802</v>
      </c>
      <c r="W847">
        <v>45.959999999999802</v>
      </c>
      <c r="X847">
        <v>45.959999999999802</v>
      </c>
      <c r="Y847">
        <v>45.959999999999802</v>
      </c>
      <c r="Z847">
        <v>45.959999999999802</v>
      </c>
      <c r="AA847">
        <v>45.959999999999802</v>
      </c>
      <c r="AB847">
        <v>45.959999999999802</v>
      </c>
      <c r="AC847">
        <v>45.959999999999802</v>
      </c>
      <c r="AD847">
        <v>45.959999999999802</v>
      </c>
    </row>
    <row r="848" spans="1:35" customFormat="1" x14ac:dyDescent="0.15">
      <c r="A848" t="s">
        <v>44</v>
      </c>
      <c r="B848" t="s">
        <v>53</v>
      </c>
      <c r="C848" t="s">
        <v>62</v>
      </c>
      <c r="D848">
        <v>2016</v>
      </c>
      <c r="E848">
        <v>1</v>
      </c>
      <c r="F848">
        <v>26.479999999999801</v>
      </c>
      <c r="G848">
        <v>26.479999999999801</v>
      </c>
      <c r="H848">
        <v>26.479999999999801</v>
      </c>
      <c r="I848">
        <v>26.479999999999801</v>
      </c>
      <c r="J848">
        <v>26.479999999999801</v>
      </c>
      <c r="K848">
        <v>26.479999999999801</v>
      </c>
      <c r="L848">
        <v>26.479999999999801</v>
      </c>
      <c r="M848">
        <v>26.479999999999801</v>
      </c>
      <c r="N848">
        <v>26.479999999999801</v>
      </c>
      <c r="O848">
        <v>26.479999999999801</v>
      </c>
      <c r="P848">
        <v>26.479999999999801</v>
      </c>
      <c r="Q848">
        <v>26.479999999999801</v>
      </c>
      <c r="R848">
        <v>26.479999999999801</v>
      </c>
      <c r="S848">
        <v>26.479999999999801</v>
      </c>
      <c r="T848">
        <v>26.479999999999801</v>
      </c>
      <c r="U848">
        <v>26.479999999999801</v>
      </c>
      <c r="V848">
        <v>26.479999999999801</v>
      </c>
      <c r="W848">
        <v>26.479999999999801</v>
      </c>
      <c r="X848">
        <v>26.479999999999801</v>
      </c>
      <c r="Y848">
        <v>26.479999999999801</v>
      </c>
      <c r="Z848">
        <v>26.479999999999801</v>
      </c>
      <c r="AA848">
        <v>26.479999999999801</v>
      </c>
      <c r="AB848">
        <v>26.479999999999801</v>
      </c>
      <c r="AC848">
        <v>26.479999999999801</v>
      </c>
      <c r="AD848">
        <v>26.479999999999801</v>
      </c>
      <c r="AE848">
        <v>26.479999999999801</v>
      </c>
    </row>
    <row r="849" spans="1:35" customFormat="1" x14ac:dyDescent="0.15">
      <c r="A849" t="s">
        <v>44</v>
      </c>
      <c r="B849" t="s">
        <v>53</v>
      </c>
      <c r="C849" t="s">
        <v>62</v>
      </c>
      <c r="D849">
        <v>2017</v>
      </c>
      <c r="E849">
        <v>1</v>
      </c>
      <c r="F849">
        <v>34.619999999999898</v>
      </c>
      <c r="G849">
        <v>34.619999999999898</v>
      </c>
      <c r="H849">
        <v>34.619999999999898</v>
      </c>
      <c r="I849">
        <v>34.619999999999898</v>
      </c>
      <c r="J849">
        <v>34.619999999999898</v>
      </c>
      <c r="K849">
        <v>34.619999999999898</v>
      </c>
      <c r="L849">
        <v>34.619999999999898</v>
      </c>
      <c r="M849">
        <v>34.619999999999898</v>
      </c>
      <c r="N849">
        <v>34.619999999999898</v>
      </c>
      <c r="O849">
        <v>34.619999999999898</v>
      </c>
      <c r="P849">
        <v>34.619999999999898</v>
      </c>
      <c r="Q849">
        <v>34.619999999999898</v>
      </c>
      <c r="R849">
        <v>34.619999999999898</v>
      </c>
      <c r="S849">
        <v>34.619999999999898</v>
      </c>
      <c r="T849">
        <v>34.619999999999898</v>
      </c>
      <c r="U849">
        <v>34.619999999999898</v>
      </c>
      <c r="V849">
        <v>34.619999999999898</v>
      </c>
      <c r="W849">
        <v>34.619999999999898</v>
      </c>
      <c r="X849">
        <v>34.619999999999898</v>
      </c>
      <c r="Y849">
        <v>34.619999999999898</v>
      </c>
      <c r="Z849">
        <v>34.619999999999898</v>
      </c>
      <c r="AA849">
        <v>34.619999999999898</v>
      </c>
      <c r="AB849">
        <v>34.619999999999898</v>
      </c>
      <c r="AC849">
        <v>34.619999999999898</v>
      </c>
      <c r="AD849">
        <v>34.619999999999898</v>
      </c>
      <c r="AE849">
        <v>34.619999999999898</v>
      </c>
      <c r="AF849">
        <v>34.619999999999898</v>
      </c>
    </row>
    <row r="850" spans="1:35" customFormat="1" x14ac:dyDescent="0.15">
      <c r="A850" t="s">
        <v>44</v>
      </c>
      <c r="B850" t="s">
        <v>53</v>
      </c>
      <c r="C850" t="s">
        <v>62</v>
      </c>
      <c r="D850">
        <v>2018</v>
      </c>
      <c r="E850">
        <v>1</v>
      </c>
      <c r="F850">
        <v>20.369999999999902</v>
      </c>
      <c r="G850">
        <v>20.369999999999902</v>
      </c>
      <c r="H850">
        <v>20.369999999999902</v>
      </c>
      <c r="I850">
        <v>20.369999999999902</v>
      </c>
      <c r="J850">
        <v>20.369999999999902</v>
      </c>
      <c r="K850">
        <v>20.369999999999902</v>
      </c>
      <c r="L850">
        <v>20.369999999999902</v>
      </c>
      <c r="M850">
        <v>20.369999999999902</v>
      </c>
      <c r="N850">
        <v>20.369999999999902</v>
      </c>
      <c r="O850">
        <v>20.369999999999902</v>
      </c>
      <c r="P850">
        <v>20.369999999999902</v>
      </c>
      <c r="Q850">
        <v>20.369999999999902</v>
      </c>
      <c r="R850">
        <v>20.369999999999902</v>
      </c>
      <c r="S850">
        <v>20.369999999999902</v>
      </c>
      <c r="T850">
        <v>20.369999999999902</v>
      </c>
      <c r="U850">
        <v>20.369999999999902</v>
      </c>
      <c r="V850">
        <v>20.369999999999902</v>
      </c>
      <c r="W850">
        <v>20.369999999999902</v>
      </c>
      <c r="X850">
        <v>20.369999999999902</v>
      </c>
      <c r="Y850">
        <v>20.369999999999902</v>
      </c>
      <c r="Z850">
        <v>20.369999999999902</v>
      </c>
      <c r="AA850">
        <v>20.369999999999902</v>
      </c>
      <c r="AB850">
        <v>20.369999999999902</v>
      </c>
      <c r="AC850">
        <v>20.369999999999902</v>
      </c>
      <c r="AD850">
        <v>20.369999999999902</v>
      </c>
      <c r="AE850">
        <v>20.369999999999902</v>
      </c>
      <c r="AF850">
        <v>20.369999999999902</v>
      </c>
      <c r="AG850">
        <v>20.369999999999902</v>
      </c>
    </row>
    <row r="851" spans="1:35" customFormat="1" x14ac:dyDescent="0.15">
      <c r="A851" t="s">
        <v>44</v>
      </c>
      <c r="B851" t="s">
        <v>53</v>
      </c>
      <c r="C851" t="s">
        <v>62</v>
      </c>
      <c r="D851">
        <v>2019</v>
      </c>
      <c r="E851">
        <v>1</v>
      </c>
      <c r="F851">
        <v>16.739999999999899</v>
      </c>
      <c r="G851">
        <v>16.739999999999899</v>
      </c>
      <c r="H851">
        <v>16.739999999999899</v>
      </c>
      <c r="I851">
        <v>16.739999999999899</v>
      </c>
      <c r="J851">
        <v>16.739999999999899</v>
      </c>
      <c r="K851">
        <v>16.739999999999899</v>
      </c>
      <c r="L851">
        <v>16.739999999999899</v>
      </c>
      <c r="M851">
        <v>16.739999999999899</v>
      </c>
      <c r="N851">
        <v>16.739999999999899</v>
      </c>
      <c r="O851">
        <v>16.739999999999899</v>
      </c>
      <c r="P851">
        <v>16.739999999999899</v>
      </c>
      <c r="Q851">
        <v>16.739999999999899</v>
      </c>
      <c r="R851">
        <v>16.739999999999899</v>
      </c>
      <c r="S851">
        <v>16.739999999999899</v>
      </c>
      <c r="T851">
        <v>16.739999999999899</v>
      </c>
      <c r="U851">
        <v>16.739999999999899</v>
      </c>
      <c r="V851">
        <v>16.739999999999899</v>
      </c>
      <c r="W851">
        <v>16.739999999999899</v>
      </c>
      <c r="X851">
        <v>16.739999999999899</v>
      </c>
      <c r="Y851">
        <v>16.739999999999899</v>
      </c>
      <c r="Z851">
        <v>16.739999999999899</v>
      </c>
      <c r="AA851">
        <v>16.739999999999899</v>
      </c>
      <c r="AB851">
        <v>16.739999999999899</v>
      </c>
      <c r="AC851">
        <v>16.739999999999899</v>
      </c>
      <c r="AD851">
        <v>16.739999999999899</v>
      </c>
      <c r="AE851">
        <v>16.739999999999899</v>
      </c>
      <c r="AF851">
        <v>16.739999999999899</v>
      </c>
      <c r="AG851">
        <v>16.739999999999899</v>
      </c>
      <c r="AH851">
        <v>16.739999999999899</v>
      </c>
    </row>
    <row r="852" spans="1:35" customFormat="1" x14ac:dyDescent="0.15">
      <c r="A852" t="s">
        <v>44</v>
      </c>
      <c r="B852" t="s">
        <v>53</v>
      </c>
      <c r="C852" t="s">
        <v>62</v>
      </c>
      <c r="D852">
        <v>2020</v>
      </c>
      <c r="E852">
        <v>1</v>
      </c>
      <c r="F852">
        <v>15.479999999999899</v>
      </c>
      <c r="G852">
        <v>15.479999999999899</v>
      </c>
      <c r="H852">
        <v>15.479999999999899</v>
      </c>
      <c r="I852">
        <v>15.479999999999899</v>
      </c>
      <c r="J852">
        <v>15.479999999999899</v>
      </c>
      <c r="K852">
        <v>15.479999999999899</v>
      </c>
      <c r="L852">
        <v>15.479999999999899</v>
      </c>
      <c r="M852">
        <v>15.479999999999899</v>
      </c>
      <c r="N852">
        <v>15.479999999999899</v>
      </c>
      <c r="O852">
        <v>15.479999999999899</v>
      </c>
      <c r="P852">
        <v>15.479999999999899</v>
      </c>
      <c r="Q852">
        <v>15.479999999999899</v>
      </c>
      <c r="R852">
        <v>15.479999999999899</v>
      </c>
      <c r="S852">
        <v>15.479999999999899</v>
      </c>
      <c r="T852">
        <v>15.479999999999899</v>
      </c>
      <c r="U852">
        <v>15.479999999999899</v>
      </c>
      <c r="V852">
        <v>15.479999999999899</v>
      </c>
      <c r="W852">
        <v>15.479999999999899</v>
      </c>
      <c r="X852">
        <v>15.479999999999899</v>
      </c>
      <c r="Y852">
        <v>15.479999999999899</v>
      </c>
      <c r="Z852">
        <v>15.479999999999899</v>
      </c>
      <c r="AA852">
        <v>15.479999999999899</v>
      </c>
      <c r="AB852">
        <v>15.479999999999899</v>
      </c>
      <c r="AC852">
        <v>15.479999999999899</v>
      </c>
      <c r="AD852">
        <v>15.479999999999899</v>
      </c>
      <c r="AE852">
        <v>15.479999999999899</v>
      </c>
      <c r="AF852">
        <v>15.479999999999899</v>
      </c>
      <c r="AG852">
        <v>15.479999999999899</v>
      </c>
      <c r="AH852">
        <v>15.479999999999899</v>
      </c>
      <c r="AI852">
        <v>15.479999999999899</v>
      </c>
    </row>
    <row r="853" spans="1:35" customFormat="1" x14ac:dyDescent="0.15">
      <c r="A853" t="s">
        <v>44</v>
      </c>
      <c r="B853" t="s">
        <v>53</v>
      </c>
      <c r="C853" t="s">
        <v>62</v>
      </c>
      <c r="D853">
        <v>2038</v>
      </c>
      <c r="E853">
        <v>1</v>
      </c>
      <c r="X853">
        <v>30.9596460343116</v>
      </c>
      <c r="Y853">
        <v>30.9596460343116</v>
      </c>
      <c r="Z853">
        <v>30.9596460343116</v>
      </c>
      <c r="AA853">
        <v>30.9596460343116</v>
      </c>
      <c r="AB853">
        <v>30.9596460343116</v>
      </c>
      <c r="AC853">
        <v>30.9596460343116</v>
      </c>
      <c r="AD853">
        <v>30.9596460343116</v>
      </c>
      <c r="AE853">
        <v>30.9596460343116</v>
      </c>
      <c r="AF853">
        <v>30.9596460343116</v>
      </c>
      <c r="AG853">
        <v>30.9596460343116</v>
      </c>
      <c r="AH853">
        <v>30.9596460343116</v>
      </c>
      <c r="AI853">
        <v>30.9596460343116</v>
      </c>
    </row>
    <row r="854" spans="1:35" customFormat="1" x14ac:dyDescent="0.15">
      <c r="A854" t="s">
        <v>44</v>
      </c>
      <c r="B854" t="s">
        <v>53</v>
      </c>
      <c r="C854" t="s">
        <v>62</v>
      </c>
      <c r="D854">
        <v>2039</v>
      </c>
      <c r="E854">
        <v>1</v>
      </c>
      <c r="Y854">
        <v>33.1009999999998</v>
      </c>
      <c r="Z854">
        <v>33.1009999999998</v>
      </c>
      <c r="AA854">
        <v>33.1009999999998</v>
      </c>
      <c r="AB854">
        <v>33.1009999999998</v>
      </c>
      <c r="AC854">
        <v>33.1009999999998</v>
      </c>
      <c r="AD854">
        <v>33.1009999999998</v>
      </c>
      <c r="AE854">
        <v>33.1009999999998</v>
      </c>
      <c r="AF854">
        <v>33.1009999999998</v>
      </c>
      <c r="AG854">
        <v>33.1009999999998</v>
      </c>
      <c r="AH854">
        <v>33.1009999999998</v>
      </c>
      <c r="AI854">
        <v>33.1009999999998</v>
      </c>
    </row>
    <row r="855" spans="1:35" customFormat="1" x14ac:dyDescent="0.15">
      <c r="A855" t="s">
        <v>44</v>
      </c>
      <c r="B855" t="s">
        <v>53</v>
      </c>
      <c r="C855" t="s">
        <v>62</v>
      </c>
      <c r="D855">
        <v>2040</v>
      </c>
      <c r="E855">
        <v>1</v>
      </c>
      <c r="Z855">
        <v>33.2620000000001</v>
      </c>
      <c r="AA855">
        <v>33.2620000000001</v>
      </c>
      <c r="AB855">
        <v>33.2620000000001</v>
      </c>
      <c r="AC855">
        <v>33.2620000000001</v>
      </c>
      <c r="AD855">
        <v>33.2620000000001</v>
      </c>
      <c r="AE855">
        <v>33.2620000000001</v>
      </c>
      <c r="AF855">
        <v>33.2620000000001</v>
      </c>
      <c r="AG855">
        <v>33.2620000000001</v>
      </c>
      <c r="AH855">
        <v>33.2620000000001</v>
      </c>
      <c r="AI855">
        <v>33.2620000000001</v>
      </c>
    </row>
    <row r="856" spans="1:35" customFormat="1" x14ac:dyDescent="0.15">
      <c r="A856" t="s">
        <v>44</v>
      </c>
      <c r="B856" t="s">
        <v>53</v>
      </c>
      <c r="C856" t="s">
        <v>62</v>
      </c>
      <c r="D856">
        <v>2041</v>
      </c>
      <c r="E856">
        <v>1</v>
      </c>
      <c r="AA856">
        <v>26.7037129851571</v>
      </c>
      <c r="AB856">
        <v>26.7037129851571</v>
      </c>
      <c r="AC856">
        <v>26.7037129851571</v>
      </c>
      <c r="AD856">
        <v>26.7037129851571</v>
      </c>
      <c r="AE856">
        <v>26.7037129851571</v>
      </c>
      <c r="AF856">
        <v>26.7037129851571</v>
      </c>
      <c r="AG856">
        <v>26.7037129851571</v>
      </c>
      <c r="AH856">
        <v>26.7037129851571</v>
      </c>
      <c r="AI856">
        <v>26.7037129851571</v>
      </c>
    </row>
    <row r="857" spans="1:35" customFormat="1" x14ac:dyDescent="0.15">
      <c r="A857" t="s">
        <v>44</v>
      </c>
      <c r="B857" t="s">
        <v>53</v>
      </c>
      <c r="C857" t="s">
        <v>62</v>
      </c>
      <c r="D857">
        <v>2042</v>
      </c>
      <c r="E857">
        <v>1</v>
      </c>
      <c r="AB857">
        <v>33.343000000000004</v>
      </c>
      <c r="AC857">
        <v>33.343000000000004</v>
      </c>
      <c r="AD857">
        <v>33.343000000000004</v>
      </c>
      <c r="AE857">
        <v>33.343000000000004</v>
      </c>
      <c r="AF857">
        <v>33.343000000000004</v>
      </c>
      <c r="AG857">
        <v>33.343000000000004</v>
      </c>
      <c r="AH857">
        <v>33.343000000000004</v>
      </c>
      <c r="AI857">
        <v>33.343000000000004</v>
      </c>
    </row>
    <row r="858" spans="1:35" customFormat="1" x14ac:dyDescent="0.15">
      <c r="A858" t="s">
        <v>44</v>
      </c>
      <c r="B858" t="s">
        <v>53</v>
      </c>
      <c r="C858" t="s">
        <v>62</v>
      </c>
      <c r="D858">
        <v>2043</v>
      </c>
      <c r="E858">
        <v>1</v>
      </c>
      <c r="AC858">
        <v>104.281999999999</v>
      </c>
      <c r="AD858">
        <v>104.281999999999</v>
      </c>
      <c r="AE858">
        <v>104.281999999999</v>
      </c>
      <c r="AF858">
        <v>104.281999999999</v>
      </c>
      <c r="AG858">
        <v>104.281999999999</v>
      </c>
      <c r="AH858">
        <v>104.281999999999</v>
      </c>
      <c r="AI858">
        <v>104.281999999999</v>
      </c>
    </row>
    <row r="859" spans="1:35" customFormat="1" x14ac:dyDescent="0.15">
      <c r="A859" t="s">
        <v>44</v>
      </c>
      <c r="B859" t="s">
        <v>53</v>
      </c>
      <c r="C859" t="s">
        <v>62</v>
      </c>
      <c r="D859">
        <v>2044</v>
      </c>
      <c r="E859">
        <v>1</v>
      </c>
      <c r="AD859">
        <v>107.825999999999</v>
      </c>
      <c r="AE859">
        <v>107.825999999999</v>
      </c>
      <c r="AF859">
        <v>107.825999999999</v>
      </c>
      <c r="AG859">
        <v>107.825999999999</v>
      </c>
      <c r="AH859">
        <v>107.825999999999</v>
      </c>
      <c r="AI859">
        <v>107.825999999999</v>
      </c>
    </row>
    <row r="860" spans="1:35" customFormat="1" x14ac:dyDescent="0.15">
      <c r="A860" t="s">
        <v>44</v>
      </c>
      <c r="B860" t="s">
        <v>53</v>
      </c>
      <c r="C860" t="s">
        <v>62</v>
      </c>
      <c r="D860">
        <v>2045</v>
      </c>
      <c r="E860">
        <v>1</v>
      </c>
      <c r="AE860">
        <v>80.998000000000005</v>
      </c>
      <c r="AF860">
        <v>80.998000000000005</v>
      </c>
      <c r="AG860">
        <v>80.998000000000005</v>
      </c>
      <c r="AH860">
        <v>80.998000000000005</v>
      </c>
      <c r="AI860">
        <v>80.998000000000005</v>
      </c>
    </row>
    <row r="861" spans="1:35" customFormat="1" x14ac:dyDescent="0.15">
      <c r="A861" t="s">
        <v>44</v>
      </c>
      <c r="B861" t="s">
        <v>53</v>
      </c>
      <c r="C861" t="s">
        <v>62</v>
      </c>
      <c r="D861">
        <v>2046</v>
      </c>
      <c r="E861">
        <v>1</v>
      </c>
      <c r="AF861">
        <v>26.479999999999698</v>
      </c>
      <c r="AG861">
        <v>26.479999999999698</v>
      </c>
      <c r="AH861">
        <v>26.479999999999698</v>
      </c>
      <c r="AI861">
        <v>26.479999999999698</v>
      </c>
    </row>
    <row r="862" spans="1:35" customFormat="1" x14ac:dyDescent="0.15">
      <c r="A862" t="s">
        <v>44</v>
      </c>
      <c r="B862" t="s">
        <v>53</v>
      </c>
      <c r="C862" t="s">
        <v>62</v>
      </c>
      <c r="D862">
        <v>2047</v>
      </c>
      <c r="E862">
        <v>1</v>
      </c>
      <c r="AG862">
        <v>34.619999999999798</v>
      </c>
      <c r="AH862">
        <v>34.619999999999798</v>
      </c>
      <c r="AI862">
        <v>34.619999999999798</v>
      </c>
    </row>
    <row r="863" spans="1:35" customFormat="1" x14ac:dyDescent="0.15">
      <c r="A863" t="s">
        <v>44</v>
      </c>
      <c r="B863" t="s">
        <v>53</v>
      </c>
      <c r="C863" t="s">
        <v>62</v>
      </c>
      <c r="D863">
        <v>2048</v>
      </c>
      <c r="E863">
        <v>1</v>
      </c>
      <c r="AH863">
        <v>20.369999999999798</v>
      </c>
      <c r="AI863">
        <v>20.369999999999798</v>
      </c>
    </row>
    <row r="864" spans="1:35" customFormat="1" x14ac:dyDescent="0.15">
      <c r="A864" t="s">
        <v>44</v>
      </c>
      <c r="B864" t="s">
        <v>53</v>
      </c>
      <c r="C864" t="s">
        <v>62</v>
      </c>
      <c r="D864">
        <v>2049</v>
      </c>
      <c r="E864">
        <v>1</v>
      </c>
      <c r="AI864">
        <v>16.7400000000004</v>
      </c>
    </row>
    <row r="865" spans="1:35" customFormat="1" x14ac:dyDescent="0.15">
      <c r="A865" t="s">
        <v>44</v>
      </c>
      <c r="B865" t="s">
        <v>52</v>
      </c>
      <c r="C865" t="s">
        <v>64</v>
      </c>
      <c r="D865">
        <v>2020</v>
      </c>
      <c r="E865">
        <v>0</v>
      </c>
      <c r="U865">
        <v>38.097000000000001</v>
      </c>
    </row>
    <row r="866" spans="1:35" customFormat="1" x14ac:dyDescent="0.15">
      <c r="A866" t="s">
        <v>44</v>
      </c>
      <c r="B866" t="s">
        <v>52</v>
      </c>
      <c r="C866" t="s">
        <v>64</v>
      </c>
      <c r="D866">
        <v>2021</v>
      </c>
      <c r="E866">
        <v>0</v>
      </c>
      <c r="V866">
        <v>12.9679999999999</v>
      </c>
    </row>
    <row r="867" spans="1:35" customFormat="1" x14ac:dyDescent="0.15">
      <c r="A867" t="s">
        <v>44</v>
      </c>
      <c r="B867" t="s">
        <v>52</v>
      </c>
      <c r="C867" t="s">
        <v>64</v>
      </c>
      <c r="D867">
        <v>2022</v>
      </c>
      <c r="E867">
        <v>0</v>
      </c>
      <c r="W867">
        <v>9.6929999999999907</v>
      </c>
    </row>
    <row r="868" spans="1:35" customFormat="1" x14ac:dyDescent="0.15">
      <c r="A868" t="s">
        <v>44</v>
      </c>
      <c r="B868" t="s">
        <v>52</v>
      </c>
      <c r="C868" t="s">
        <v>64</v>
      </c>
      <c r="D868">
        <v>2023</v>
      </c>
      <c r="E868">
        <v>0</v>
      </c>
      <c r="X868">
        <v>3.1349999999999998</v>
      </c>
    </row>
    <row r="869" spans="1:35" customFormat="1" x14ac:dyDescent="0.15">
      <c r="A869" t="s">
        <v>44</v>
      </c>
      <c r="B869" t="s">
        <v>52</v>
      </c>
      <c r="C869" t="s">
        <v>64</v>
      </c>
      <c r="D869">
        <v>2024</v>
      </c>
      <c r="E869">
        <v>0</v>
      </c>
      <c r="Y869">
        <v>3.73199999999999</v>
      </c>
    </row>
    <row r="870" spans="1:35" customFormat="1" x14ac:dyDescent="0.15">
      <c r="A870" t="s">
        <v>44</v>
      </c>
      <c r="B870" t="s">
        <v>52</v>
      </c>
      <c r="C870" t="s">
        <v>64</v>
      </c>
      <c r="D870">
        <v>2025</v>
      </c>
      <c r="E870">
        <v>0</v>
      </c>
      <c r="Z870">
        <v>4.5419999999999998</v>
      </c>
    </row>
    <row r="871" spans="1:35" customFormat="1" x14ac:dyDescent="0.15">
      <c r="A871" t="s">
        <v>44</v>
      </c>
      <c r="B871" t="s">
        <v>52</v>
      </c>
      <c r="C871" t="s">
        <v>64</v>
      </c>
      <c r="D871">
        <v>2026</v>
      </c>
      <c r="E871">
        <v>0</v>
      </c>
      <c r="AA871">
        <v>5.3239999999999901</v>
      </c>
    </row>
    <row r="872" spans="1:35" customFormat="1" x14ac:dyDescent="0.15">
      <c r="A872" t="s">
        <v>44</v>
      </c>
      <c r="B872" t="s">
        <v>52</v>
      </c>
      <c r="C872" t="s">
        <v>64</v>
      </c>
      <c r="D872">
        <v>2027</v>
      </c>
      <c r="E872">
        <v>0</v>
      </c>
      <c r="AB872">
        <v>6.1149999999999904</v>
      </c>
    </row>
    <row r="873" spans="1:35" customFormat="1" x14ac:dyDescent="0.15">
      <c r="A873" t="s">
        <v>44</v>
      </c>
      <c r="B873" t="s">
        <v>52</v>
      </c>
      <c r="C873" t="s">
        <v>64</v>
      </c>
      <c r="D873">
        <v>2028</v>
      </c>
      <c r="E873">
        <v>0</v>
      </c>
      <c r="AC873">
        <v>6.7189999999999896</v>
      </c>
    </row>
    <row r="874" spans="1:35" customFormat="1" x14ac:dyDescent="0.15">
      <c r="A874" t="s">
        <v>44</v>
      </c>
      <c r="B874" t="s">
        <v>52</v>
      </c>
      <c r="C874" t="s">
        <v>64</v>
      </c>
      <c r="D874">
        <v>2029</v>
      </c>
      <c r="E874">
        <v>0</v>
      </c>
      <c r="AD874">
        <v>7.3159999999999998</v>
      </c>
    </row>
    <row r="875" spans="1:35" customFormat="1" x14ac:dyDescent="0.15">
      <c r="A875" t="s">
        <v>44</v>
      </c>
      <c r="B875" t="s">
        <v>52</v>
      </c>
      <c r="C875" t="s">
        <v>64</v>
      </c>
      <c r="D875">
        <v>2030</v>
      </c>
      <c r="E875">
        <v>0</v>
      </c>
      <c r="AE875">
        <v>7.91300000000001</v>
      </c>
    </row>
    <row r="876" spans="1:35" customFormat="1" x14ac:dyDescent="0.15">
      <c r="A876" t="s">
        <v>44</v>
      </c>
      <c r="B876" t="s">
        <v>52</v>
      </c>
      <c r="C876" t="s">
        <v>64</v>
      </c>
      <c r="D876">
        <v>2031</v>
      </c>
      <c r="E876">
        <v>0</v>
      </c>
      <c r="AF876">
        <v>8.3549999999999898</v>
      </c>
    </row>
    <row r="877" spans="1:35" customFormat="1" x14ac:dyDescent="0.15">
      <c r="A877" t="s">
        <v>44</v>
      </c>
      <c r="B877" t="s">
        <v>52</v>
      </c>
      <c r="C877" t="s">
        <v>64</v>
      </c>
      <c r="D877">
        <v>2032</v>
      </c>
      <c r="E877">
        <v>0</v>
      </c>
      <c r="AG877">
        <v>8.7229999999999901</v>
      </c>
    </row>
    <row r="878" spans="1:35" customFormat="1" x14ac:dyDescent="0.15">
      <c r="A878" t="s">
        <v>44</v>
      </c>
      <c r="B878" t="s">
        <v>52</v>
      </c>
      <c r="C878" t="s">
        <v>64</v>
      </c>
      <c r="D878">
        <v>2033</v>
      </c>
      <c r="E878">
        <v>0</v>
      </c>
      <c r="AH878">
        <v>9.0059999999999807</v>
      </c>
    </row>
    <row r="879" spans="1:35" customFormat="1" x14ac:dyDescent="0.15">
      <c r="A879" t="s">
        <v>44</v>
      </c>
      <c r="B879" t="s">
        <v>52</v>
      </c>
      <c r="C879" t="s">
        <v>64</v>
      </c>
      <c r="D879">
        <v>2034</v>
      </c>
      <c r="E879">
        <v>0</v>
      </c>
      <c r="AI879">
        <v>9.3149999999999906</v>
      </c>
    </row>
    <row r="880" spans="1:35" customFormat="1" x14ac:dyDescent="0.15">
      <c r="A880" t="s">
        <v>44</v>
      </c>
      <c r="B880" t="s">
        <v>52</v>
      </c>
      <c r="C880" t="s">
        <v>63</v>
      </c>
      <c r="D880">
        <v>2013</v>
      </c>
      <c r="E880">
        <v>1</v>
      </c>
      <c r="AC880">
        <v>48.79</v>
      </c>
    </row>
    <row r="881" spans="1:35" customFormat="1" x14ac:dyDescent="0.15">
      <c r="A881" t="s">
        <v>44</v>
      </c>
      <c r="B881" t="s">
        <v>52</v>
      </c>
      <c r="C881" t="s">
        <v>63</v>
      </c>
      <c r="D881">
        <v>2014</v>
      </c>
      <c r="E881">
        <v>1</v>
      </c>
      <c r="AD881">
        <v>28.559999999999899</v>
      </c>
    </row>
    <row r="882" spans="1:35" x14ac:dyDescent="0.15">
      <c r="A882" t="s">
        <v>44</v>
      </c>
      <c r="B882" t="s">
        <v>52</v>
      </c>
      <c r="C882" t="s">
        <v>63</v>
      </c>
      <c r="D882">
        <v>2015</v>
      </c>
      <c r="E882">
        <v>1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>
        <v>16.0399999999999</v>
      </c>
      <c r="AF882"/>
      <c r="AG882"/>
      <c r="AH882"/>
      <c r="AI882"/>
    </row>
    <row r="883" spans="1:35" x14ac:dyDescent="0.15">
      <c r="A883" t="s">
        <v>44</v>
      </c>
      <c r="B883" t="s">
        <v>52</v>
      </c>
      <c r="C883" t="s">
        <v>63</v>
      </c>
      <c r="D883">
        <v>2016</v>
      </c>
      <c r="E883">
        <v>1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>
        <v>33.520000000000003</v>
      </c>
      <c r="AG883"/>
      <c r="AH883"/>
      <c r="AI883"/>
    </row>
    <row r="884" spans="1:35" x14ac:dyDescent="0.15">
      <c r="A884" t="s">
        <v>44</v>
      </c>
      <c r="B884" t="s">
        <v>52</v>
      </c>
      <c r="C884" t="s">
        <v>63</v>
      </c>
      <c r="D884">
        <v>2017</v>
      </c>
      <c r="E884">
        <v>1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>
        <v>33.380000000000003</v>
      </c>
      <c r="AH884"/>
      <c r="AI884"/>
    </row>
    <row r="885" spans="1:35" x14ac:dyDescent="0.15">
      <c r="A885" t="s">
        <v>44</v>
      </c>
      <c r="B885" t="s">
        <v>52</v>
      </c>
      <c r="C885" t="s">
        <v>63</v>
      </c>
      <c r="D885">
        <v>2018</v>
      </c>
      <c r="E885">
        <v>1</v>
      </c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>
        <v>70.63</v>
      </c>
      <c r="AI885"/>
    </row>
    <row r="886" spans="1:35" x14ac:dyDescent="0.15">
      <c r="A886" t="s">
        <v>44</v>
      </c>
      <c r="B886" t="s">
        <v>52</v>
      </c>
      <c r="C886" t="s">
        <v>63</v>
      </c>
      <c r="D886">
        <v>2019</v>
      </c>
      <c r="E886">
        <v>1</v>
      </c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>
        <v>14.26</v>
      </c>
    </row>
    <row r="887" spans="1:35" x14ac:dyDescent="0.15">
      <c r="A887" t="s">
        <v>44</v>
      </c>
      <c r="B887" t="s">
        <v>52</v>
      </c>
      <c r="C887" t="s">
        <v>62</v>
      </c>
      <c r="D887">
        <v>2013</v>
      </c>
      <c r="E887">
        <v>1</v>
      </c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>
        <v>70.209999999999695</v>
      </c>
      <c r="AD887"/>
      <c r="AE887"/>
      <c r="AF887"/>
      <c r="AG887"/>
      <c r="AH887"/>
      <c r="AI887"/>
    </row>
    <row r="888" spans="1:35" x14ac:dyDescent="0.15">
      <c r="A888" t="s">
        <v>44</v>
      </c>
      <c r="B888" t="s">
        <v>52</v>
      </c>
      <c r="C888" t="s">
        <v>62</v>
      </c>
      <c r="D888">
        <v>2014</v>
      </c>
      <c r="E888">
        <v>1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>
        <v>73.439999999999799</v>
      </c>
      <c r="AE888"/>
      <c r="AF888"/>
      <c r="AG888"/>
      <c r="AH888"/>
      <c r="AI888"/>
    </row>
    <row r="889" spans="1:35" x14ac:dyDescent="0.15">
      <c r="A889" t="s">
        <v>44</v>
      </c>
      <c r="B889" t="s">
        <v>52</v>
      </c>
      <c r="C889" t="s">
        <v>62</v>
      </c>
      <c r="D889">
        <v>2015</v>
      </c>
      <c r="E889">
        <v>1</v>
      </c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>
        <v>45.959999999999802</v>
      </c>
      <c r="AF889"/>
      <c r="AG889"/>
      <c r="AH889"/>
      <c r="AI889"/>
    </row>
    <row r="890" spans="1:35" x14ac:dyDescent="0.15">
      <c r="A890" t="s">
        <v>44</v>
      </c>
      <c r="B890" t="s">
        <v>52</v>
      </c>
      <c r="C890" t="s">
        <v>62</v>
      </c>
      <c r="D890">
        <v>2016</v>
      </c>
      <c r="E890">
        <v>1</v>
      </c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>
        <v>26.479999999999801</v>
      </c>
      <c r="AG890"/>
      <c r="AH890"/>
      <c r="AI890"/>
    </row>
    <row r="891" spans="1:35" x14ac:dyDescent="0.15">
      <c r="A891" t="s">
        <v>44</v>
      </c>
      <c r="B891" t="s">
        <v>52</v>
      </c>
      <c r="C891" t="s">
        <v>62</v>
      </c>
      <c r="D891">
        <v>2017</v>
      </c>
      <c r="E891">
        <v>1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>
        <v>34.619999999999898</v>
      </c>
      <c r="AH891"/>
      <c r="AI891"/>
    </row>
    <row r="892" spans="1:35" x14ac:dyDescent="0.15">
      <c r="A892" t="s">
        <v>44</v>
      </c>
      <c r="B892" t="s">
        <v>52</v>
      </c>
      <c r="C892" t="s">
        <v>62</v>
      </c>
      <c r="D892">
        <v>2018</v>
      </c>
      <c r="E892">
        <v>1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>
        <v>20.369999999999902</v>
      </c>
      <c r="AI892"/>
    </row>
    <row r="893" spans="1:35" x14ac:dyDescent="0.15">
      <c r="A893" t="s">
        <v>44</v>
      </c>
      <c r="B893" t="s">
        <v>52</v>
      </c>
      <c r="C893" t="s">
        <v>62</v>
      </c>
      <c r="D893">
        <v>2019</v>
      </c>
      <c r="E893">
        <v>1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>
        <v>16.739999999999899</v>
      </c>
    </row>
    <row r="894" spans="1:35" x14ac:dyDescent="0.15">
      <c r="A894" t="s">
        <v>44</v>
      </c>
      <c r="B894" t="s">
        <v>51</v>
      </c>
      <c r="C894" t="s">
        <v>64</v>
      </c>
      <c r="D894">
        <v>2020</v>
      </c>
      <c r="E894">
        <v>0</v>
      </c>
      <c r="F894">
        <v>73798453.5178518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</row>
    <row r="895" spans="1:35" x14ac:dyDescent="0.15">
      <c r="A895" t="s">
        <v>44</v>
      </c>
      <c r="B895" t="s">
        <v>51</v>
      </c>
      <c r="C895" t="s">
        <v>64</v>
      </c>
      <c r="D895">
        <v>2021</v>
      </c>
      <c r="E895">
        <v>0</v>
      </c>
      <c r="F895"/>
      <c r="G895">
        <v>23564454.021628</v>
      </c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</row>
    <row r="896" spans="1:35" x14ac:dyDescent="0.15">
      <c r="A896" t="s">
        <v>44</v>
      </c>
      <c r="B896" t="s">
        <v>51</v>
      </c>
      <c r="C896" t="s">
        <v>64</v>
      </c>
      <c r="D896">
        <v>2022</v>
      </c>
      <c r="E896">
        <v>0</v>
      </c>
      <c r="F896"/>
      <c r="G896"/>
      <c r="H896">
        <v>16450248.5514737</v>
      </c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</row>
    <row r="897" spans="1:35" x14ac:dyDescent="0.15">
      <c r="A897" t="s">
        <v>44</v>
      </c>
      <c r="B897" t="s">
        <v>51</v>
      </c>
      <c r="C897" t="s">
        <v>64</v>
      </c>
      <c r="D897">
        <v>2023</v>
      </c>
      <c r="E897">
        <v>0</v>
      </c>
      <c r="F897"/>
      <c r="G897"/>
      <c r="H897"/>
      <c r="I897">
        <v>4944302.7321724799</v>
      </c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</row>
    <row r="898" spans="1:35" x14ac:dyDescent="0.15">
      <c r="A898" t="s">
        <v>44</v>
      </c>
      <c r="B898" t="s">
        <v>51</v>
      </c>
      <c r="C898" t="s">
        <v>64</v>
      </c>
      <c r="D898">
        <v>2024</v>
      </c>
      <c r="E898">
        <v>0</v>
      </c>
      <c r="F898"/>
      <c r="G898"/>
      <c r="H898"/>
      <c r="I898"/>
      <c r="J898">
        <v>5438022.1217146097</v>
      </c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</row>
    <row r="899" spans="1:35" x14ac:dyDescent="0.15">
      <c r="A899" t="s">
        <v>44</v>
      </c>
      <c r="B899" t="s">
        <v>51</v>
      </c>
      <c r="C899" t="s">
        <v>64</v>
      </c>
      <c r="D899">
        <v>2025</v>
      </c>
      <c r="E899">
        <v>0</v>
      </c>
      <c r="F899"/>
      <c r="G899"/>
      <c r="H899"/>
      <c r="I899"/>
      <c r="J899"/>
      <c r="K899">
        <v>6073275.7459647702</v>
      </c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</row>
    <row r="900" spans="1:35" x14ac:dyDescent="0.15">
      <c r="A900" t="s">
        <v>44</v>
      </c>
      <c r="B900" t="s">
        <v>51</v>
      </c>
      <c r="C900" t="s">
        <v>64</v>
      </c>
      <c r="D900">
        <v>2026</v>
      </c>
      <c r="E900">
        <v>0</v>
      </c>
      <c r="F900"/>
      <c r="G900"/>
      <c r="H900"/>
      <c r="I900"/>
      <c r="J900"/>
      <c r="K900"/>
      <c r="L900">
        <v>6853975.4043820798</v>
      </c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</row>
    <row r="901" spans="1:35" x14ac:dyDescent="0.15">
      <c r="A901" t="s">
        <v>44</v>
      </c>
      <c r="B901" t="s">
        <v>51</v>
      </c>
      <c r="C901" t="s">
        <v>64</v>
      </c>
      <c r="D901">
        <v>2027</v>
      </c>
      <c r="E901">
        <v>0</v>
      </c>
      <c r="F901"/>
      <c r="G901"/>
      <c r="H901"/>
      <c r="I901"/>
      <c r="J901"/>
      <c r="K901"/>
      <c r="L901"/>
      <c r="M901">
        <v>7567983.2850264199</v>
      </c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</row>
    <row r="902" spans="1:35" x14ac:dyDescent="0.15">
      <c r="A902" t="s">
        <v>44</v>
      </c>
      <c r="B902" t="s">
        <v>51</v>
      </c>
      <c r="C902" t="s">
        <v>64</v>
      </c>
      <c r="D902">
        <v>2028</v>
      </c>
      <c r="E902">
        <v>0</v>
      </c>
      <c r="F902"/>
      <c r="G902"/>
      <c r="H902"/>
      <c r="I902"/>
      <c r="J902"/>
      <c r="K902"/>
      <c r="L902"/>
      <c r="M902"/>
      <c r="N902">
        <v>7981137.9354940103</v>
      </c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</row>
    <row r="903" spans="1:35" x14ac:dyDescent="0.15">
      <c r="A903" t="s">
        <v>44</v>
      </c>
      <c r="B903" t="s">
        <v>51</v>
      </c>
      <c r="C903" t="s">
        <v>64</v>
      </c>
      <c r="D903">
        <v>2029</v>
      </c>
      <c r="E903">
        <v>0</v>
      </c>
      <c r="F903"/>
      <c r="G903"/>
      <c r="H903"/>
      <c r="I903"/>
      <c r="J903"/>
      <c r="K903"/>
      <c r="L903"/>
      <c r="M903"/>
      <c r="N903"/>
      <c r="O903">
        <v>8326211.5837974995</v>
      </c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</row>
    <row r="904" spans="1:35" x14ac:dyDescent="0.15">
      <c r="A904" t="s">
        <v>44</v>
      </c>
      <c r="B904" t="s">
        <v>51</v>
      </c>
      <c r="C904" t="s">
        <v>64</v>
      </c>
      <c r="D904">
        <v>2030</v>
      </c>
      <c r="E904">
        <v>0</v>
      </c>
      <c r="F904"/>
      <c r="G904"/>
      <c r="H904"/>
      <c r="I904"/>
      <c r="J904"/>
      <c r="K904"/>
      <c r="L904"/>
      <c r="M904"/>
      <c r="N904"/>
      <c r="O904"/>
      <c r="P904">
        <v>8611867.49780198</v>
      </c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</row>
    <row r="905" spans="1:35" x14ac:dyDescent="0.15">
      <c r="A905" t="s">
        <v>44</v>
      </c>
      <c r="B905" t="s">
        <v>51</v>
      </c>
      <c r="C905" t="s">
        <v>64</v>
      </c>
      <c r="D905">
        <v>2031</v>
      </c>
      <c r="E905">
        <v>0</v>
      </c>
      <c r="F905"/>
      <c r="G905"/>
      <c r="H905"/>
      <c r="I905"/>
      <c r="J905"/>
      <c r="K905"/>
      <c r="L905"/>
      <c r="M905"/>
      <c r="N905"/>
      <c r="O905"/>
      <c r="P905"/>
      <c r="Q905">
        <v>8979243.1482792199</v>
      </c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</row>
    <row r="906" spans="1:35" x14ac:dyDescent="0.15">
      <c r="A906" t="s">
        <v>44</v>
      </c>
      <c r="B906" t="s">
        <v>51</v>
      </c>
      <c r="C906" t="s">
        <v>64</v>
      </c>
      <c r="D906">
        <v>2032</v>
      </c>
      <c r="E906">
        <v>0</v>
      </c>
      <c r="F906"/>
      <c r="G906"/>
      <c r="H906"/>
      <c r="I906"/>
      <c r="J906"/>
      <c r="K906"/>
      <c r="L906"/>
      <c r="M906"/>
      <c r="N906"/>
      <c r="O906"/>
      <c r="P906"/>
      <c r="Q906"/>
      <c r="R906">
        <v>9256070.6658338699</v>
      </c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</row>
    <row r="907" spans="1:35" x14ac:dyDescent="0.15">
      <c r="A907" t="s">
        <v>44</v>
      </c>
      <c r="B907" t="s">
        <v>51</v>
      </c>
      <c r="C907" t="s">
        <v>64</v>
      </c>
      <c r="D907">
        <v>2033</v>
      </c>
      <c r="E907">
        <v>0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>
        <v>9433847.5590179805</v>
      </c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</row>
    <row r="908" spans="1:35" x14ac:dyDescent="0.15">
      <c r="A908" t="s">
        <v>44</v>
      </c>
      <c r="B908" t="s">
        <v>51</v>
      </c>
      <c r="C908" t="s">
        <v>64</v>
      </c>
      <c r="D908">
        <v>2034</v>
      </c>
      <c r="E908">
        <v>0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>
        <v>9630806.0729083903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</row>
    <row r="909" spans="1:35" x14ac:dyDescent="0.15">
      <c r="A909" t="s">
        <v>44</v>
      </c>
      <c r="B909" t="s">
        <v>51</v>
      </c>
      <c r="C909" t="s">
        <v>64</v>
      </c>
      <c r="D909">
        <v>2035</v>
      </c>
      <c r="E909">
        <v>0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>
        <v>48552967.263273403</v>
      </c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</row>
    <row r="910" spans="1:35" x14ac:dyDescent="0.15">
      <c r="A910" t="s">
        <v>44</v>
      </c>
      <c r="B910" t="s">
        <v>51</v>
      </c>
      <c r="C910" t="s">
        <v>64</v>
      </c>
      <c r="D910">
        <v>2036</v>
      </c>
      <c r="E910">
        <v>0</v>
      </c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>
        <v>22674797.896683201</v>
      </c>
      <c r="W910"/>
      <c r="X910"/>
      <c r="Y910"/>
      <c r="Z910"/>
      <c r="AA910"/>
      <c r="AB910"/>
      <c r="AC910"/>
      <c r="AD910"/>
      <c r="AE910"/>
      <c r="AF910"/>
      <c r="AG910"/>
      <c r="AH910"/>
      <c r="AI910"/>
    </row>
    <row r="911" spans="1:35" x14ac:dyDescent="0.15">
      <c r="A911" t="s">
        <v>44</v>
      </c>
      <c r="B911" t="s">
        <v>51</v>
      </c>
      <c r="C911" t="s">
        <v>64</v>
      </c>
      <c r="D911">
        <v>2037</v>
      </c>
      <c r="E911">
        <v>0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>
        <v>19247096.692416999</v>
      </c>
      <c r="X911"/>
      <c r="Y911"/>
      <c r="Z911"/>
      <c r="AA911"/>
      <c r="AB911"/>
      <c r="AC911"/>
      <c r="AD911"/>
      <c r="AE911"/>
      <c r="AF911"/>
      <c r="AG911"/>
      <c r="AH911"/>
      <c r="AI911"/>
    </row>
    <row r="912" spans="1:35" x14ac:dyDescent="0.15">
      <c r="A912" t="s">
        <v>44</v>
      </c>
      <c r="B912" t="s">
        <v>51</v>
      </c>
      <c r="C912" t="s">
        <v>64</v>
      </c>
      <c r="D912">
        <v>2038</v>
      </c>
      <c r="E912">
        <v>0</v>
      </c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>
        <v>12647136.3349497</v>
      </c>
      <c r="Y912"/>
      <c r="Z912"/>
      <c r="AA912"/>
      <c r="AB912"/>
      <c r="AC912"/>
      <c r="AD912"/>
      <c r="AE912"/>
      <c r="AF912"/>
      <c r="AG912"/>
      <c r="AH912"/>
      <c r="AI912"/>
    </row>
    <row r="913" spans="1:35" x14ac:dyDescent="0.15">
      <c r="A913" t="s">
        <v>44</v>
      </c>
      <c r="B913" t="s">
        <v>51</v>
      </c>
      <c r="C913" t="s">
        <v>64</v>
      </c>
      <c r="D913">
        <v>2039</v>
      </c>
      <c r="E913">
        <v>0</v>
      </c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>
        <v>13096407.9830523</v>
      </c>
      <c r="Z913"/>
      <c r="AA913"/>
      <c r="AB913"/>
      <c r="AC913"/>
      <c r="AD913"/>
      <c r="AE913"/>
      <c r="AF913"/>
      <c r="AG913"/>
      <c r="AH913"/>
      <c r="AI913"/>
    </row>
    <row r="914" spans="1:35" x14ac:dyDescent="0.15">
      <c r="A914" t="s">
        <v>44</v>
      </c>
      <c r="B914" t="s">
        <v>51</v>
      </c>
      <c r="C914" t="s">
        <v>64</v>
      </c>
      <c r="D914">
        <v>2040</v>
      </c>
      <c r="E914">
        <v>0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>
        <v>13728054.671714099</v>
      </c>
      <c r="AA914"/>
      <c r="AB914"/>
      <c r="AC914"/>
      <c r="AD914"/>
      <c r="AE914"/>
      <c r="AF914"/>
      <c r="AG914"/>
      <c r="AH914"/>
      <c r="AI914"/>
    </row>
    <row r="915" spans="1:35" x14ac:dyDescent="0.15">
      <c r="A915" t="s">
        <v>44</v>
      </c>
      <c r="B915" t="s">
        <v>51</v>
      </c>
      <c r="C915" t="s">
        <v>64</v>
      </c>
      <c r="D915">
        <v>2041</v>
      </c>
      <c r="E915">
        <v>0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>
        <v>14326997.377271</v>
      </c>
      <c r="AB915"/>
      <c r="AC915"/>
      <c r="AD915"/>
      <c r="AE915"/>
      <c r="AF915"/>
      <c r="AG915"/>
      <c r="AH915"/>
      <c r="AI915"/>
    </row>
    <row r="916" spans="1:35" x14ac:dyDescent="0.15">
      <c r="A916" t="s">
        <v>44</v>
      </c>
      <c r="B916" t="s">
        <v>51</v>
      </c>
      <c r="C916" t="s">
        <v>64</v>
      </c>
      <c r="D916">
        <v>2042</v>
      </c>
      <c r="E916">
        <v>0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>
        <v>14998177.2501685</v>
      </c>
      <c r="AC916"/>
      <c r="AD916"/>
      <c r="AE916"/>
      <c r="AF916"/>
      <c r="AG916"/>
      <c r="AH916"/>
      <c r="AI916"/>
    </row>
    <row r="917" spans="1:35" x14ac:dyDescent="0.15">
      <c r="A917" t="s">
        <v>44</v>
      </c>
      <c r="B917" t="s">
        <v>51</v>
      </c>
      <c r="C917" t="s">
        <v>64</v>
      </c>
      <c r="D917">
        <v>2043</v>
      </c>
      <c r="E917">
        <v>0</v>
      </c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>
        <v>15455747.3299242</v>
      </c>
      <c r="AD917"/>
      <c r="AE917"/>
      <c r="AF917"/>
      <c r="AG917"/>
      <c r="AH917"/>
      <c r="AI917"/>
    </row>
    <row r="918" spans="1:35" x14ac:dyDescent="0.15">
      <c r="A918" t="s">
        <v>44</v>
      </c>
      <c r="B918" t="s">
        <v>51</v>
      </c>
      <c r="C918" t="s">
        <v>64</v>
      </c>
      <c r="D918">
        <v>2044</v>
      </c>
      <c r="E918">
        <v>0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>
        <v>15879606.731587701</v>
      </c>
      <c r="AE918"/>
      <c r="AF918"/>
      <c r="AG918"/>
      <c r="AH918"/>
      <c r="AI918"/>
    </row>
    <row r="919" spans="1:35" x14ac:dyDescent="0.15">
      <c r="A919" t="s">
        <v>44</v>
      </c>
      <c r="B919" t="s">
        <v>51</v>
      </c>
      <c r="C919" t="s">
        <v>64</v>
      </c>
      <c r="D919">
        <v>2045</v>
      </c>
      <c r="E919">
        <v>0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>
        <v>16262409.3025479</v>
      </c>
      <c r="AF919"/>
      <c r="AG919"/>
      <c r="AH919"/>
      <c r="AI919"/>
    </row>
    <row r="920" spans="1:35" x14ac:dyDescent="0.15">
      <c r="A920" t="s">
        <v>44</v>
      </c>
      <c r="B920" t="s">
        <v>51</v>
      </c>
      <c r="C920" t="s">
        <v>64</v>
      </c>
      <c r="D920">
        <v>2046</v>
      </c>
      <c r="E920">
        <v>0</v>
      </c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>
        <v>7274323.5631629303</v>
      </c>
      <c r="AG920"/>
      <c r="AH920"/>
      <c r="AI920"/>
    </row>
    <row r="921" spans="1:35" x14ac:dyDescent="0.15">
      <c r="A921" t="s">
        <v>44</v>
      </c>
      <c r="B921" t="s">
        <v>51</v>
      </c>
      <c r="C921" t="s">
        <v>64</v>
      </c>
      <c r="D921">
        <v>2047</v>
      </c>
      <c r="E921">
        <v>0</v>
      </c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>
        <v>7476057.07625042</v>
      </c>
      <c r="AH921"/>
      <c r="AI921"/>
    </row>
    <row r="922" spans="1:35" x14ac:dyDescent="0.15">
      <c r="A922" t="s">
        <v>44</v>
      </c>
      <c r="B922" t="s">
        <v>51</v>
      </c>
      <c r="C922" t="s">
        <v>64</v>
      </c>
      <c r="D922">
        <v>2048</v>
      </c>
      <c r="E922">
        <v>0</v>
      </c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>
        <v>7596085.0475209896</v>
      </c>
      <c r="AI922"/>
    </row>
    <row r="923" spans="1:35" x14ac:dyDescent="0.15">
      <c r="A923" t="s">
        <v>44</v>
      </c>
      <c r="B923" t="s">
        <v>51</v>
      </c>
      <c r="C923" t="s">
        <v>64</v>
      </c>
      <c r="D923">
        <v>2049</v>
      </c>
      <c r="E923">
        <v>0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>
        <v>7729989.0848343596</v>
      </c>
    </row>
    <row r="924" spans="1:35" x14ac:dyDescent="0.15">
      <c r="A924" t="s">
        <v>44</v>
      </c>
      <c r="B924" t="s">
        <v>51</v>
      </c>
      <c r="C924" t="s">
        <v>63</v>
      </c>
      <c r="D924">
        <v>2020</v>
      </c>
      <c r="E924">
        <v>1</v>
      </c>
      <c r="F924">
        <v>272723092.26618099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</row>
    <row r="925" spans="1:35" x14ac:dyDescent="0.15">
      <c r="A925" t="s">
        <v>44</v>
      </c>
      <c r="B925" t="s">
        <v>51</v>
      </c>
      <c r="C925" t="s">
        <v>63</v>
      </c>
      <c r="D925">
        <v>2021</v>
      </c>
      <c r="E925">
        <v>1</v>
      </c>
      <c r="F925"/>
      <c r="G925">
        <v>64849710.150128901</v>
      </c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</row>
    <row r="926" spans="1:35" x14ac:dyDescent="0.15">
      <c r="A926" t="s">
        <v>44</v>
      </c>
      <c r="B926" t="s">
        <v>51</v>
      </c>
      <c r="C926" t="s">
        <v>63</v>
      </c>
      <c r="D926">
        <v>2022</v>
      </c>
      <c r="E926">
        <v>1</v>
      </c>
      <c r="F926"/>
      <c r="G926"/>
      <c r="H926">
        <v>61622554.532421097</v>
      </c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</row>
    <row r="927" spans="1:35" x14ac:dyDescent="0.15">
      <c r="A927" t="s">
        <v>44</v>
      </c>
      <c r="B927" t="s">
        <v>51</v>
      </c>
      <c r="C927" t="s">
        <v>63</v>
      </c>
      <c r="D927">
        <v>2023</v>
      </c>
      <c r="E927">
        <v>1</v>
      </c>
      <c r="F927"/>
      <c r="G927"/>
      <c r="H927"/>
      <c r="I927">
        <v>49450178.506631501</v>
      </c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</row>
    <row r="928" spans="1:35" x14ac:dyDescent="0.15">
      <c r="A928" t="s">
        <v>44</v>
      </c>
      <c r="B928" t="s">
        <v>51</v>
      </c>
      <c r="C928" t="s">
        <v>63</v>
      </c>
      <c r="D928">
        <v>2024</v>
      </c>
      <c r="E928">
        <v>1</v>
      </c>
      <c r="F928"/>
      <c r="G928"/>
      <c r="H928"/>
      <c r="I928"/>
      <c r="J928">
        <v>56818461.361660197</v>
      </c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</row>
    <row r="929" spans="1:35" x14ac:dyDescent="0.15">
      <c r="A929" t="s">
        <v>44</v>
      </c>
      <c r="B929" t="s">
        <v>51</v>
      </c>
      <c r="C929" t="s">
        <v>63</v>
      </c>
      <c r="D929">
        <v>2025</v>
      </c>
      <c r="E929">
        <v>1</v>
      </c>
      <c r="F929"/>
      <c r="G929"/>
      <c r="H929"/>
      <c r="I929"/>
      <c r="J929"/>
      <c r="K929">
        <v>56969116.084000103</v>
      </c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</row>
    <row r="930" spans="1:35" x14ac:dyDescent="0.15">
      <c r="A930" t="s">
        <v>44</v>
      </c>
      <c r="B930" t="s">
        <v>51</v>
      </c>
      <c r="C930" t="s">
        <v>63</v>
      </c>
      <c r="D930">
        <v>2026</v>
      </c>
      <c r="E930">
        <v>1</v>
      </c>
      <c r="F930"/>
      <c r="G930"/>
      <c r="H930"/>
      <c r="I930"/>
      <c r="J930"/>
      <c r="K930"/>
      <c r="L930">
        <v>57562389.876960397</v>
      </c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</row>
    <row r="931" spans="1:35" x14ac:dyDescent="0.15">
      <c r="A931" t="s">
        <v>44</v>
      </c>
      <c r="B931" t="s">
        <v>51</v>
      </c>
      <c r="C931" t="s">
        <v>63</v>
      </c>
      <c r="D931">
        <v>2027</v>
      </c>
      <c r="E931">
        <v>1</v>
      </c>
      <c r="F931"/>
      <c r="G931"/>
      <c r="H931"/>
      <c r="I931"/>
      <c r="J931"/>
      <c r="K931"/>
      <c r="L931"/>
      <c r="M931">
        <v>57333256.868850201</v>
      </c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</row>
    <row r="932" spans="1:35" x14ac:dyDescent="0.15">
      <c r="A932" t="s">
        <v>44</v>
      </c>
      <c r="B932" t="s">
        <v>51</v>
      </c>
      <c r="C932" t="s">
        <v>63</v>
      </c>
      <c r="D932">
        <v>2028</v>
      </c>
      <c r="E932">
        <v>1</v>
      </c>
      <c r="F932"/>
      <c r="G932"/>
      <c r="H932"/>
      <c r="I932"/>
      <c r="J932"/>
      <c r="K932"/>
      <c r="L932"/>
      <c r="M932"/>
      <c r="N932">
        <v>56375841.924887203</v>
      </c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</row>
    <row r="933" spans="1:35" x14ac:dyDescent="0.15">
      <c r="A933" t="s">
        <v>44</v>
      </c>
      <c r="B933" t="s">
        <v>51</v>
      </c>
      <c r="C933" t="s">
        <v>63</v>
      </c>
      <c r="D933">
        <v>2029</v>
      </c>
      <c r="E933">
        <v>1</v>
      </c>
      <c r="F933"/>
      <c r="G933"/>
      <c r="H933"/>
      <c r="I933"/>
      <c r="J933"/>
      <c r="K933"/>
      <c r="L933"/>
      <c r="M933"/>
      <c r="N933"/>
      <c r="O933">
        <v>55442851.122335397</v>
      </c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</row>
    <row r="934" spans="1:35" x14ac:dyDescent="0.15">
      <c r="A934" t="s">
        <v>44</v>
      </c>
      <c r="B934" t="s">
        <v>51</v>
      </c>
      <c r="C934" t="s">
        <v>63</v>
      </c>
      <c r="D934">
        <v>2030</v>
      </c>
      <c r="E934">
        <v>1</v>
      </c>
      <c r="F934"/>
      <c r="G934"/>
      <c r="H934"/>
      <c r="I934"/>
      <c r="J934"/>
      <c r="K934"/>
      <c r="L934"/>
      <c r="M934"/>
      <c r="N934"/>
      <c r="O934"/>
      <c r="P934">
        <v>53365628.133241497</v>
      </c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</row>
    <row r="935" spans="1:35" x14ac:dyDescent="0.15">
      <c r="A935" t="s">
        <v>44</v>
      </c>
      <c r="B935" t="s">
        <v>51</v>
      </c>
      <c r="C935" t="s">
        <v>63</v>
      </c>
      <c r="D935">
        <v>2031</v>
      </c>
      <c r="E935">
        <v>1</v>
      </c>
      <c r="F935"/>
      <c r="G935"/>
      <c r="H935"/>
      <c r="I935"/>
      <c r="J935"/>
      <c r="K935"/>
      <c r="L935"/>
      <c r="M935"/>
      <c r="N935"/>
      <c r="O935"/>
      <c r="P935"/>
      <c r="Q935">
        <v>54123389.208423696</v>
      </c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</row>
    <row r="936" spans="1:35" x14ac:dyDescent="0.15">
      <c r="A936" t="s">
        <v>44</v>
      </c>
      <c r="B936" t="s">
        <v>51</v>
      </c>
      <c r="C936" t="s">
        <v>63</v>
      </c>
      <c r="D936">
        <v>2032</v>
      </c>
      <c r="E936">
        <v>1</v>
      </c>
      <c r="F936"/>
      <c r="G936"/>
      <c r="H936"/>
      <c r="I936"/>
      <c r="J936"/>
      <c r="K936"/>
      <c r="L936"/>
      <c r="M936"/>
      <c r="N936"/>
      <c r="O936"/>
      <c r="P936"/>
      <c r="Q936"/>
      <c r="R936">
        <v>55046761.230966397</v>
      </c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</row>
    <row r="937" spans="1:35" x14ac:dyDescent="0.15">
      <c r="A937" t="s">
        <v>44</v>
      </c>
      <c r="B937" t="s">
        <v>51</v>
      </c>
      <c r="C937" t="s">
        <v>63</v>
      </c>
      <c r="D937">
        <v>2033</v>
      </c>
      <c r="E937">
        <v>1</v>
      </c>
      <c r="F937"/>
      <c r="G937"/>
      <c r="H937"/>
      <c r="I937"/>
      <c r="J937"/>
      <c r="K937"/>
      <c r="L937"/>
      <c r="M937"/>
      <c r="N937"/>
      <c r="O937"/>
      <c r="P937"/>
      <c r="Q937"/>
      <c r="R937"/>
      <c r="S937">
        <v>54704521.100778602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</row>
    <row r="938" spans="1:35" x14ac:dyDescent="0.15">
      <c r="A938" t="s">
        <v>44</v>
      </c>
      <c r="B938" t="s">
        <v>51</v>
      </c>
      <c r="C938" t="s">
        <v>63</v>
      </c>
      <c r="D938">
        <v>2034</v>
      </c>
      <c r="E938">
        <v>1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>
        <v>54978173.100889899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</row>
    <row r="939" spans="1:35" x14ac:dyDescent="0.15">
      <c r="A939" t="s">
        <v>44</v>
      </c>
      <c r="B939" t="s">
        <v>51</v>
      </c>
      <c r="C939" t="s">
        <v>63</v>
      </c>
      <c r="D939">
        <v>2035</v>
      </c>
      <c r="E939">
        <v>1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>
        <v>54700450.260104798</v>
      </c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</row>
    <row r="940" spans="1:35" x14ac:dyDescent="0.15">
      <c r="A940" t="s">
        <v>44</v>
      </c>
      <c r="B940" t="s">
        <v>51</v>
      </c>
      <c r="C940" t="s">
        <v>63</v>
      </c>
      <c r="D940">
        <v>2036</v>
      </c>
      <c r="E940">
        <v>1</v>
      </c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>
        <v>53318493.221691601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</row>
    <row r="941" spans="1:35" x14ac:dyDescent="0.15">
      <c r="A941" t="s">
        <v>44</v>
      </c>
      <c r="B941" t="s">
        <v>51</v>
      </c>
      <c r="C941" t="s">
        <v>63</v>
      </c>
      <c r="D941">
        <v>2037</v>
      </c>
      <c r="E941">
        <v>1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>
        <v>53277509.185422003</v>
      </c>
      <c r="X941"/>
      <c r="Y941"/>
      <c r="Z941"/>
      <c r="AA941"/>
      <c r="AB941"/>
      <c r="AC941"/>
      <c r="AD941"/>
      <c r="AE941"/>
      <c r="AF941"/>
      <c r="AG941"/>
      <c r="AH941"/>
      <c r="AI941"/>
    </row>
    <row r="942" spans="1:35" x14ac:dyDescent="0.15">
      <c r="A942" t="s">
        <v>44</v>
      </c>
      <c r="B942" t="s">
        <v>51</v>
      </c>
      <c r="C942" t="s">
        <v>63</v>
      </c>
      <c r="D942">
        <v>2038</v>
      </c>
      <c r="E942">
        <v>1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>
        <v>3252625.93299148</v>
      </c>
      <c r="Y942"/>
      <c r="Z942"/>
      <c r="AA942"/>
      <c r="AB942"/>
      <c r="AC942"/>
      <c r="AD942"/>
      <c r="AE942"/>
      <c r="AF942"/>
      <c r="AG942"/>
      <c r="AH942"/>
      <c r="AI942"/>
    </row>
    <row r="943" spans="1:35" x14ac:dyDescent="0.15">
      <c r="A943" t="s">
        <v>44</v>
      </c>
      <c r="B943" t="s">
        <v>51</v>
      </c>
      <c r="C943" t="s">
        <v>63</v>
      </c>
      <c r="D943">
        <v>2041</v>
      </c>
      <c r="E943">
        <v>1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>
        <v>10295639.6465321</v>
      </c>
      <c r="AB943"/>
      <c r="AC943"/>
      <c r="AD943"/>
      <c r="AE943"/>
      <c r="AF943"/>
      <c r="AG943"/>
      <c r="AH943"/>
      <c r="AI943"/>
    </row>
    <row r="944" spans="1:35" x14ac:dyDescent="0.15">
      <c r="A944" t="s">
        <v>44</v>
      </c>
      <c r="B944" t="s">
        <v>51</v>
      </c>
      <c r="C944" t="s">
        <v>63</v>
      </c>
      <c r="D944">
        <v>2043</v>
      </c>
      <c r="E944">
        <v>1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>
        <v>72396043.693966702</v>
      </c>
      <c r="AD944"/>
      <c r="AE944"/>
      <c r="AF944"/>
      <c r="AG944"/>
      <c r="AH944"/>
      <c r="AI944"/>
    </row>
    <row r="945" spans="1:35" x14ac:dyDescent="0.15">
      <c r="A945" t="s">
        <v>44</v>
      </c>
      <c r="B945" t="s">
        <v>51</v>
      </c>
      <c r="C945" t="s">
        <v>63</v>
      </c>
      <c r="D945">
        <v>2044</v>
      </c>
      <c r="E945">
        <v>1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>
        <v>41796861.649933703</v>
      </c>
      <c r="AE945"/>
      <c r="AF945"/>
      <c r="AG945"/>
      <c r="AH945"/>
      <c r="AI945"/>
    </row>
    <row r="946" spans="1:35" x14ac:dyDescent="0.15">
      <c r="A946" t="s">
        <v>44</v>
      </c>
      <c r="B946" t="s">
        <v>51</v>
      </c>
      <c r="C946" t="s">
        <v>63</v>
      </c>
      <c r="D946">
        <v>2045</v>
      </c>
      <c r="E946">
        <v>1</v>
      </c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>
        <v>23147669.6133902</v>
      </c>
      <c r="AF946"/>
      <c r="AG946"/>
      <c r="AH946"/>
      <c r="AI946"/>
    </row>
    <row r="947" spans="1:35" x14ac:dyDescent="0.15">
      <c r="A947" t="s">
        <v>44</v>
      </c>
      <c r="B947" t="s">
        <v>51</v>
      </c>
      <c r="C947" t="s">
        <v>63</v>
      </c>
      <c r="D947">
        <v>2046</v>
      </c>
      <c r="E947">
        <v>1</v>
      </c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>
        <v>47691168.140984103</v>
      </c>
      <c r="AG947"/>
      <c r="AH947"/>
      <c r="AI947"/>
    </row>
    <row r="948" spans="1:35" x14ac:dyDescent="0.15">
      <c r="A948" t="s">
        <v>44</v>
      </c>
      <c r="B948" t="s">
        <v>51</v>
      </c>
      <c r="C948" t="s">
        <v>63</v>
      </c>
      <c r="D948">
        <v>2047</v>
      </c>
      <c r="E948">
        <v>1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>
        <v>46812564.1312548</v>
      </c>
      <c r="AH948"/>
      <c r="AI948"/>
    </row>
    <row r="949" spans="1:35" x14ac:dyDescent="0.15">
      <c r="A949" t="s">
        <v>44</v>
      </c>
      <c r="B949" t="s">
        <v>51</v>
      </c>
      <c r="C949" t="s">
        <v>63</v>
      </c>
      <c r="D949">
        <v>2048</v>
      </c>
      <c r="E949">
        <v>1</v>
      </c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>
        <v>97614865.591115206</v>
      </c>
      <c r="AI949"/>
    </row>
    <row r="950" spans="1:35" x14ac:dyDescent="0.15">
      <c r="A950" t="s">
        <v>44</v>
      </c>
      <c r="B950" t="s">
        <v>51</v>
      </c>
      <c r="C950" t="s">
        <v>63</v>
      </c>
      <c r="D950">
        <v>2049</v>
      </c>
      <c r="E950">
        <v>1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>
        <v>19417921.042893101</v>
      </c>
    </row>
    <row r="951" spans="1:35" x14ac:dyDescent="0.15">
      <c r="A951" t="s">
        <v>44</v>
      </c>
      <c r="B951" t="s">
        <v>51</v>
      </c>
      <c r="C951" t="s">
        <v>62</v>
      </c>
      <c r="D951">
        <v>2020</v>
      </c>
      <c r="E951">
        <v>1</v>
      </c>
      <c r="F951">
        <v>51053468.738369197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</row>
    <row r="952" spans="1:35" x14ac:dyDescent="0.15">
      <c r="A952" t="s">
        <v>44</v>
      </c>
      <c r="B952" t="s">
        <v>51</v>
      </c>
      <c r="C952" t="s">
        <v>62</v>
      </c>
      <c r="D952">
        <v>2038</v>
      </c>
      <c r="E952">
        <v>1</v>
      </c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>
        <v>53111341.042763099</v>
      </c>
      <c r="Y952"/>
      <c r="Z952"/>
      <c r="AA952"/>
      <c r="AB952"/>
      <c r="AC952"/>
      <c r="AD952"/>
      <c r="AE952"/>
      <c r="AF952"/>
      <c r="AG952"/>
      <c r="AH952"/>
      <c r="AI952"/>
    </row>
    <row r="953" spans="1:35" x14ac:dyDescent="0.15">
      <c r="A953" t="s">
        <v>44</v>
      </c>
      <c r="B953" t="s">
        <v>51</v>
      </c>
      <c r="C953" t="s">
        <v>62</v>
      </c>
      <c r="D953">
        <v>2039</v>
      </c>
      <c r="E953">
        <v>1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>
        <v>56040160.3602456</v>
      </c>
      <c r="Z953"/>
      <c r="AA953"/>
      <c r="AB953"/>
      <c r="AC953"/>
      <c r="AD953"/>
      <c r="AE953"/>
      <c r="AF953"/>
      <c r="AG953"/>
      <c r="AH953"/>
      <c r="AI953"/>
    </row>
    <row r="954" spans="1:35" x14ac:dyDescent="0.15">
      <c r="A954" t="s">
        <v>44</v>
      </c>
      <c r="B954" t="s">
        <v>51</v>
      </c>
      <c r="C954" t="s">
        <v>62</v>
      </c>
      <c r="D954">
        <v>2040</v>
      </c>
      <c r="E954">
        <v>1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>
        <v>55564434.000584297</v>
      </c>
      <c r="AA954"/>
      <c r="AB954"/>
      <c r="AC954"/>
      <c r="AD954"/>
      <c r="AE954"/>
      <c r="AF954"/>
      <c r="AG954"/>
      <c r="AH954"/>
      <c r="AI954"/>
    </row>
    <row r="955" spans="1:35" x14ac:dyDescent="0.15">
      <c r="A955" t="s">
        <v>44</v>
      </c>
      <c r="B955" t="s">
        <v>51</v>
      </c>
      <c r="C955" t="s">
        <v>62</v>
      </c>
      <c r="D955">
        <v>2041</v>
      </c>
      <c r="E955">
        <v>1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>
        <v>44008006.273509197</v>
      </c>
      <c r="AB955"/>
      <c r="AC955"/>
      <c r="AD955"/>
      <c r="AE955"/>
      <c r="AF955"/>
      <c r="AG955"/>
      <c r="AH955"/>
      <c r="AI955"/>
    </row>
    <row r="956" spans="1:35" x14ac:dyDescent="0.15">
      <c r="A956" t="s">
        <v>44</v>
      </c>
      <c r="B956" t="s">
        <v>51</v>
      </c>
      <c r="C956" t="s">
        <v>62</v>
      </c>
      <c r="D956">
        <v>2042</v>
      </c>
      <c r="E956">
        <v>1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>
        <v>54199500.255519398</v>
      </c>
      <c r="AC956"/>
      <c r="AD956"/>
      <c r="AE956"/>
      <c r="AF956"/>
      <c r="AG956"/>
      <c r="AH956"/>
      <c r="AI956"/>
    </row>
    <row r="957" spans="1:35" x14ac:dyDescent="0.15">
      <c r="A957" t="s">
        <v>44</v>
      </c>
      <c r="B957" t="s">
        <v>51</v>
      </c>
      <c r="C957" t="s">
        <v>62</v>
      </c>
      <c r="D957">
        <v>2043</v>
      </c>
      <c r="E957">
        <v>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>
        <v>167165762.44098499</v>
      </c>
      <c r="AD957"/>
      <c r="AE957"/>
      <c r="AF957"/>
      <c r="AG957"/>
      <c r="AH957"/>
      <c r="AI957"/>
    </row>
    <row r="958" spans="1:35" x14ac:dyDescent="0.15">
      <c r="A958" t="s">
        <v>44</v>
      </c>
      <c r="B958" t="s">
        <v>51</v>
      </c>
      <c r="C958" t="s">
        <v>62</v>
      </c>
      <c r="D958">
        <v>2044</v>
      </c>
      <c r="E958">
        <v>1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>
        <v>170421075.17394301</v>
      </c>
      <c r="AE958"/>
      <c r="AF958"/>
      <c r="AG958"/>
      <c r="AH958"/>
      <c r="AI958"/>
    </row>
    <row r="959" spans="1:35" x14ac:dyDescent="0.15">
      <c r="A959" t="s">
        <v>44</v>
      </c>
      <c r="B959" t="s">
        <v>51</v>
      </c>
      <c r="C959" t="s">
        <v>62</v>
      </c>
      <c r="D959">
        <v>2045</v>
      </c>
      <c r="E959">
        <v>1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>
        <v>126196679.028272</v>
      </c>
      <c r="AF959"/>
      <c r="AG959"/>
      <c r="AH959"/>
      <c r="AI959"/>
    </row>
    <row r="960" spans="1:35" x14ac:dyDescent="0.15">
      <c r="A960" t="s">
        <v>44</v>
      </c>
      <c r="B960" t="s">
        <v>51</v>
      </c>
      <c r="C960" t="s">
        <v>62</v>
      </c>
      <c r="D960">
        <v>2046</v>
      </c>
      <c r="E960">
        <v>1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>
        <v>40660702.325184502</v>
      </c>
      <c r="AG960"/>
      <c r="AH960"/>
      <c r="AI960"/>
    </row>
    <row r="961" spans="1:35" x14ac:dyDescent="0.15">
      <c r="A961" t="s">
        <v>44</v>
      </c>
      <c r="B961" t="s">
        <v>51</v>
      </c>
      <c r="C961" t="s">
        <v>62</v>
      </c>
      <c r="D961">
        <v>2047</v>
      </c>
      <c r="E961">
        <v>1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>
        <v>52381024.622970797</v>
      </c>
      <c r="AH961"/>
      <c r="AI961"/>
    </row>
    <row r="962" spans="1:35" x14ac:dyDescent="0.15">
      <c r="A962" t="s">
        <v>44</v>
      </c>
      <c r="B962" t="s">
        <v>51</v>
      </c>
      <c r="C962" t="s">
        <v>62</v>
      </c>
      <c r="D962">
        <v>2048</v>
      </c>
      <c r="E962">
        <v>1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>
        <v>30362110.645424001</v>
      </c>
      <c r="AI962"/>
    </row>
    <row r="963" spans="1:35" x14ac:dyDescent="0.15">
      <c r="A963" t="s">
        <v>44</v>
      </c>
      <c r="B963" t="s">
        <v>51</v>
      </c>
      <c r="C963" t="s">
        <v>62</v>
      </c>
      <c r="D963">
        <v>2049</v>
      </c>
      <c r="E963">
        <v>1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>
        <v>24574881.877287298</v>
      </c>
    </row>
    <row r="964" spans="1:35" x14ac:dyDescent="0.15">
      <c r="A964" t="s">
        <v>44</v>
      </c>
      <c r="B964" t="s">
        <v>50</v>
      </c>
      <c r="C964" t="s">
        <v>64</v>
      </c>
      <c r="D964">
        <v>2020</v>
      </c>
      <c r="E964">
        <v>0</v>
      </c>
      <c r="F964">
        <v>1441376.0452705401</v>
      </c>
      <c r="G964">
        <v>1418701.4591282101</v>
      </c>
      <c r="H964">
        <v>1393830.0201970099</v>
      </c>
      <c r="I964">
        <v>1383019.9112140599</v>
      </c>
      <c r="J964">
        <v>1366530.50992248</v>
      </c>
      <c r="K964">
        <v>1343143.55712315</v>
      </c>
      <c r="L964">
        <v>1316676.2724437199</v>
      </c>
      <c r="M964">
        <v>1287727.6918298299</v>
      </c>
      <c r="N964">
        <v>1257684.8350938701</v>
      </c>
      <c r="O964">
        <v>1226900.2484380801</v>
      </c>
      <c r="P964">
        <v>1195631.6484298401</v>
      </c>
      <c r="Q964">
        <v>1166589.0886516599</v>
      </c>
      <c r="R964">
        <v>1139769.9814212399</v>
      </c>
      <c r="S964">
        <v>1115117.4342960699</v>
      </c>
      <c r="T964">
        <v>1092264.36160402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</row>
    <row r="965" spans="1:35" x14ac:dyDescent="0.15">
      <c r="A965" t="s">
        <v>44</v>
      </c>
      <c r="B965" t="s">
        <v>50</v>
      </c>
      <c r="C965" t="s">
        <v>64</v>
      </c>
      <c r="D965">
        <v>2021</v>
      </c>
      <c r="E965">
        <v>0</v>
      </c>
      <c r="F965"/>
      <c r="G965">
        <v>482917.82875225402</v>
      </c>
      <c r="H965">
        <v>474451.73378257698</v>
      </c>
      <c r="I965">
        <v>470772.03476976999</v>
      </c>
      <c r="J965">
        <v>465159.13727261202</v>
      </c>
      <c r="K965">
        <v>457198.35285647202</v>
      </c>
      <c r="L965">
        <v>448189.04115941498</v>
      </c>
      <c r="M965">
        <v>438335.11057692999</v>
      </c>
      <c r="N965">
        <v>428108.69468717597</v>
      </c>
      <c r="O965">
        <v>417629.79819264298</v>
      </c>
      <c r="P965">
        <v>406986.14633273502</v>
      </c>
      <c r="Q965">
        <v>397100.225782472</v>
      </c>
      <c r="R965">
        <v>387971.15570965398</v>
      </c>
      <c r="S965">
        <v>379579.57025360299</v>
      </c>
      <c r="T965">
        <v>371800.51555978</v>
      </c>
      <c r="U965">
        <v>305844.67043518298</v>
      </c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</row>
    <row r="966" spans="1:35" x14ac:dyDescent="0.15">
      <c r="A966" t="s">
        <v>44</v>
      </c>
      <c r="B966" t="s">
        <v>50</v>
      </c>
      <c r="C966" t="s">
        <v>64</v>
      </c>
      <c r="D966">
        <v>2022</v>
      </c>
      <c r="E966">
        <v>0</v>
      </c>
      <c r="F966"/>
      <c r="G966"/>
      <c r="H966">
        <v>354631.45092184801</v>
      </c>
      <c r="I966">
        <v>351881.04048607202</v>
      </c>
      <c r="J966">
        <v>347685.65064647101</v>
      </c>
      <c r="K966">
        <v>341735.32034529501</v>
      </c>
      <c r="L966">
        <v>335001.262797517</v>
      </c>
      <c r="M966">
        <v>327635.89040886599</v>
      </c>
      <c r="N966">
        <v>319992.10191261501</v>
      </c>
      <c r="O966">
        <v>312159.595456607</v>
      </c>
      <c r="P966">
        <v>304203.941733744</v>
      </c>
      <c r="Q966">
        <v>296814.65827494598</v>
      </c>
      <c r="R966">
        <v>289991.08669753798</v>
      </c>
      <c r="S966">
        <v>283718.75188681198</v>
      </c>
      <c r="T966">
        <v>277904.25642511901</v>
      </c>
      <c r="U966">
        <v>228605.21210119</v>
      </c>
      <c r="V966">
        <v>213899.008267342</v>
      </c>
      <c r="W966"/>
      <c r="X966"/>
      <c r="Y966"/>
      <c r="Z966"/>
      <c r="AA966"/>
      <c r="AB966"/>
      <c r="AC966"/>
      <c r="AD966"/>
      <c r="AE966"/>
      <c r="AF966"/>
      <c r="AG966"/>
      <c r="AH966"/>
      <c r="AI966"/>
    </row>
    <row r="967" spans="1:35" x14ac:dyDescent="0.15">
      <c r="A967" t="s">
        <v>44</v>
      </c>
      <c r="B967" t="s">
        <v>50</v>
      </c>
      <c r="C967" t="s">
        <v>64</v>
      </c>
      <c r="D967">
        <v>2023</v>
      </c>
      <c r="E967">
        <v>0</v>
      </c>
      <c r="F967"/>
      <c r="G967"/>
      <c r="H967"/>
      <c r="I967">
        <v>113808.63116927999</v>
      </c>
      <c r="J967">
        <v>112451.719258917</v>
      </c>
      <c r="K967">
        <v>110527.208220623</v>
      </c>
      <c r="L967">
        <v>108349.216844137</v>
      </c>
      <c r="M967">
        <v>105967.039763932</v>
      </c>
      <c r="N967">
        <v>103494.81476282301</v>
      </c>
      <c r="O967">
        <v>100961.55284808201</v>
      </c>
      <c r="P967">
        <v>98388.461501629106</v>
      </c>
      <c r="Q967">
        <v>95998.550881250194</v>
      </c>
      <c r="R967">
        <v>93791.608046712601</v>
      </c>
      <c r="S967">
        <v>91762.951322104404</v>
      </c>
      <c r="T967">
        <v>89882.373247988406</v>
      </c>
      <c r="U967">
        <v>73937.618893761697</v>
      </c>
      <c r="V967">
        <v>69181.201992996997</v>
      </c>
      <c r="W967">
        <v>66240.639886202494</v>
      </c>
      <c r="X967"/>
      <c r="Y967"/>
      <c r="Z967"/>
      <c r="AA967"/>
      <c r="AB967"/>
      <c r="AC967"/>
      <c r="AD967"/>
      <c r="AE967"/>
      <c r="AF967"/>
      <c r="AG967"/>
      <c r="AH967"/>
      <c r="AI967"/>
    </row>
    <row r="968" spans="1:35" x14ac:dyDescent="0.15">
      <c r="A968" t="s">
        <v>44</v>
      </c>
      <c r="B968" t="s">
        <v>50</v>
      </c>
      <c r="C968" t="s">
        <v>64</v>
      </c>
      <c r="D968">
        <v>2024</v>
      </c>
      <c r="E968">
        <v>0</v>
      </c>
      <c r="F968"/>
      <c r="G968"/>
      <c r="H968"/>
      <c r="I968"/>
      <c r="J968">
        <v>133865.97010343801</v>
      </c>
      <c r="K968">
        <v>131574.973231057</v>
      </c>
      <c r="L968">
        <v>128982.22560201499</v>
      </c>
      <c r="M968">
        <v>126146.40905869</v>
      </c>
      <c r="N968">
        <v>123203.396712873</v>
      </c>
      <c r="O968">
        <v>120187.72415599501</v>
      </c>
      <c r="P968">
        <v>117124.63742394801</v>
      </c>
      <c r="Q968">
        <v>114279.614637583</v>
      </c>
      <c r="R968">
        <v>111652.40230632501</v>
      </c>
      <c r="S968">
        <v>109237.42721980601</v>
      </c>
      <c r="T968">
        <v>106998.729493298</v>
      </c>
      <c r="U968">
        <v>88017.605649607096</v>
      </c>
      <c r="V968">
        <v>82355.421319892906</v>
      </c>
      <c r="W968">
        <v>78854.886142043804</v>
      </c>
      <c r="X968">
        <v>77687.521844840303</v>
      </c>
      <c r="Y968"/>
      <c r="Z968"/>
      <c r="AA968"/>
      <c r="AB968"/>
      <c r="AC968"/>
      <c r="AD968"/>
      <c r="AE968"/>
      <c r="AF968"/>
      <c r="AG968"/>
      <c r="AH968"/>
      <c r="AI968"/>
    </row>
    <row r="969" spans="1:35" x14ac:dyDescent="0.15">
      <c r="A969" t="s">
        <v>44</v>
      </c>
      <c r="B969" t="s">
        <v>50</v>
      </c>
      <c r="C969" t="s">
        <v>64</v>
      </c>
      <c r="D969">
        <v>2025</v>
      </c>
      <c r="E969">
        <v>0</v>
      </c>
      <c r="F969"/>
      <c r="G969"/>
      <c r="H969"/>
      <c r="I969"/>
      <c r="J969"/>
      <c r="K969">
        <v>160132.242340692</v>
      </c>
      <c r="L969">
        <v>156976.76009762901</v>
      </c>
      <c r="M969">
        <v>153525.45282544801</v>
      </c>
      <c r="N969">
        <v>149943.68378077901</v>
      </c>
      <c r="O969">
        <v>146273.48422200599</v>
      </c>
      <c r="P969">
        <v>142545.57963011099</v>
      </c>
      <c r="Q969">
        <v>139083.06797532301</v>
      </c>
      <c r="R969">
        <v>135885.64074901599</v>
      </c>
      <c r="S969">
        <v>132946.51512121101</v>
      </c>
      <c r="T969">
        <v>130221.926409047</v>
      </c>
      <c r="U969">
        <v>107121.10526809101</v>
      </c>
      <c r="V969">
        <v>100229.990255882</v>
      </c>
      <c r="W969">
        <v>95969.692619818597</v>
      </c>
      <c r="X969">
        <v>94548.961473543604</v>
      </c>
      <c r="Y969">
        <v>93229.564064768303</v>
      </c>
      <c r="Z969"/>
      <c r="AA969"/>
      <c r="AB969"/>
      <c r="AC969"/>
      <c r="AD969"/>
      <c r="AE969"/>
      <c r="AF969"/>
      <c r="AG969"/>
      <c r="AH969"/>
      <c r="AI969"/>
    </row>
    <row r="970" spans="1:35" x14ac:dyDescent="0.15">
      <c r="A970" t="s">
        <v>44</v>
      </c>
      <c r="B970" t="s">
        <v>50</v>
      </c>
      <c r="C970" t="s">
        <v>64</v>
      </c>
      <c r="D970">
        <v>2026</v>
      </c>
      <c r="E970">
        <v>0</v>
      </c>
      <c r="F970"/>
      <c r="G970"/>
      <c r="H970"/>
      <c r="I970"/>
      <c r="J970"/>
      <c r="K970"/>
      <c r="L970">
        <v>184003.582289691</v>
      </c>
      <c r="M970">
        <v>179958.06051138</v>
      </c>
      <c r="N970">
        <v>175759.615246339</v>
      </c>
      <c r="O970">
        <v>171457.514310428</v>
      </c>
      <c r="P970">
        <v>167087.773216801</v>
      </c>
      <c r="Q970">
        <v>163029.117987807</v>
      </c>
      <c r="R970">
        <v>159281.186998627</v>
      </c>
      <c r="S970">
        <v>155836.02961367799</v>
      </c>
      <c r="T970">
        <v>152642.34614745999</v>
      </c>
      <c r="U970">
        <v>125564.23699852799</v>
      </c>
      <c r="V970">
        <v>117486.67285828201</v>
      </c>
      <c r="W970">
        <v>112492.87615762</v>
      </c>
      <c r="X970">
        <v>110827.536522489</v>
      </c>
      <c r="Y970">
        <v>109280.97734056</v>
      </c>
      <c r="Z970">
        <v>107859.728788337</v>
      </c>
      <c r="AA970"/>
      <c r="AB970"/>
      <c r="AC970"/>
      <c r="AD970"/>
      <c r="AE970"/>
      <c r="AF970"/>
      <c r="AG970"/>
      <c r="AH970"/>
      <c r="AI970"/>
    </row>
    <row r="971" spans="1:35" x14ac:dyDescent="0.15">
      <c r="A971" t="s">
        <v>44</v>
      </c>
      <c r="B971" t="s">
        <v>50</v>
      </c>
      <c r="C971" t="s">
        <v>64</v>
      </c>
      <c r="D971">
        <v>2027</v>
      </c>
      <c r="E971">
        <v>0</v>
      </c>
      <c r="F971"/>
      <c r="G971"/>
      <c r="H971"/>
      <c r="I971"/>
      <c r="J971"/>
      <c r="K971"/>
      <c r="L971"/>
      <c r="M971">
        <v>206694.87979471899</v>
      </c>
      <c r="N971">
        <v>201872.66101265201</v>
      </c>
      <c r="O971">
        <v>196931.38617735999</v>
      </c>
      <c r="P971">
        <v>191912.421716893</v>
      </c>
      <c r="Q971">
        <v>187250.761926265</v>
      </c>
      <c r="R971">
        <v>182945.99145315599</v>
      </c>
      <c r="S971">
        <v>178988.978416161</v>
      </c>
      <c r="T971">
        <v>175320.80140716</v>
      </c>
      <c r="U971">
        <v>144219.629835837</v>
      </c>
      <c r="V971">
        <v>134941.96178219299</v>
      </c>
      <c r="W971">
        <v>129206.224211842</v>
      </c>
      <c r="X971">
        <v>127293.46090064201</v>
      </c>
      <c r="Y971">
        <v>125517.125551752</v>
      </c>
      <c r="Z971">
        <v>123884.718546334</v>
      </c>
      <c r="AA971">
        <v>122264.661793536</v>
      </c>
      <c r="AB971"/>
      <c r="AC971"/>
      <c r="AD971"/>
      <c r="AE971"/>
      <c r="AF971"/>
      <c r="AG971"/>
      <c r="AH971"/>
      <c r="AI971"/>
    </row>
    <row r="972" spans="1:35" x14ac:dyDescent="0.15">
      <c r="A972" t="s">
        <v>44</v>
      </c>
      <c r="B972" t="s">
        <v>50</v>
      </c>
      <c r="C972" t="s">
        <v>64</v>
      </c>
      <c r="D972">
        <v>2028</v>
      </c>
      <c r="E972">
        <v>0</v>
      </c>
      <c r="F972"/>
      <c r="G972"/>
      <c r="H972"/>
      <c r="I972"/>
      <c r="J972"/>
      <c r="K972"/>
      <c r="L972"/>
      <c r="M972"/>
      <c r="N972">
        <v>221812.331863289</v>
      </c>
      <c r="O972">
        <v>216382.98997967</v>
      </c>
      <c r="P972">
        <v>210868.284794081</v>
      </c>
      <c r="Q972">
        <v>205746.176513913</v>
      </c>
      <c r="R972">
        <v>201016.20876104</v>
      </c>
      <c r="S972">
        <v>196668.34766609801</v>
      </c>
      <c r="T972">
        <v>192637.851946804</v>
      </c>
      <c r="U972">
        <v>158464.70856369499</v>
      </c>
      <c r="V972">
        <v>148270.65269248601</v>
      </c>
      <c r="W972">
        <v>141968.376202677</v>
      </c>
      <c r="X972">
        <v>139866.6825497</v>
      </c>
      <c r="Y972">
        <v>137914.89232742699</v>
      </c>
      <c r="Z972">
        <v>136121.24675598001</v>
      </c>
      <c r="AA972">
        <v>134341.17131492501</v>
      </c>
      <c r="AB972">
        <v>132600.72500974001</v>
      </c>
      <c r="AC972"/>
      <c r="AD972"/>
      <c r="AE972"/>
      <c r="AF972"/>
      <c r="AG972"/>
      <c r="AH972"/>
      <c r="AI972"/>
    </row>
    <row r="973" spans="1:35" x14ac:dyDescent="0.15">
      <c r="A973" t="s">
        <v>44</v>
      </c>
      <c r="B973" t="s">
        <v>50</v>
      </c>
      <c r="C973" t="s">
        <v>64</v>
      </c>
      <c r="D973">
        <v>2029</v>
      </c>
      <c r="E973">
        <v>0</v>
      </c>
      <c r="F973"/>
      <c r="G973"/>
      <c r="H973"/>
      <c r="I973"/>
      <c r="J973"/>
      <c r="K973"/>
      <c r="L973"/>
      <c r="M973"/>
      <c r="N973"/>
      <c r="O973">
        <v>235609.161287583</v>
      </c>
      <c r="P973">
        <v>229604.46071640099</v>
      </c>
      <c r="Q973">
        <v>224027.24027024701</v>
      </c>
      <c r="R973">
        <v>218877.00302065301</v>
      </c>
      <c r="S973">
        <v>214142.82356379999</v>
      </c>
      <c r="T973">
        <v>209754.20819211501</v>
      </c>
      <c r="U973">
        <v>172544.69531954001</v>
      </c>
      <c r="V973">
        <v>161444.87201938199</v>
      </c>
      <c r="W973">
        <v>154582.62245851901</v>
      </c>
      <c r="X973">
        <v>152294.18805381801</v>
      </c>
      <c r="Y973">
        <v>150168.97637557099</v>
      </c>
      <c r="Z973">
        <v>148215.96089697201</v>
      </c>
      <c r="AA973">
        <v>146277.721288881</v>
      </c>
      <c r="AB973">
        <v>144382.63196476601</v>
      </c>
      <c r="AC973">
        <v>142595.07191397101</v>
      </c>
      <c r="AD973"/>
      <c r="AE973"/>
      <c r="AF973"/>
      <c r="AG973"/>
      <c r="AH973"/>
      <c r="AI973"/>
    </row>
    <row r="974" spans="1:35" x14ac:dyDescent="0.15">
      <c r="A974" t="s">
        <v>44</v>
      </c>
      <c r="B974" t="s">
        <v>50</v>
      </c>
      <c r="C974" t="s">
        <v>64</v>
      </c>
      <c r="D974">
        <v>2030</v>
      </c>
      <c r="E974">
        <v>0</v>
      </c>
      <c r="F974"/>
      <c r="G974"/>
      <c r="H974"/>
      <c r="I974"/>
      <c r="J974"/>
      <c r="K974"/>
      <c r="L974"/>
      <c r="M974"/>
      <c r="N974"/>
      <c r="O974"/>
      <c r="P974">
        <v>248340.63663872099</v>
      </c>
      <c r="Q974">
        <v>242308.304026581</v>
      </c>
      <c r="R974">
        <v>236737.797280267</v>
      </c>
      <c r="S974">
        <v>231617.29946150299</v>
      </c>
      <c r="T974">
        <v>226870.56443742599</v>
      </c>
      <c r="U974">
        <v>186624.68207538599</v>
      </c>
      <c r="V974">
        <v>174619.09134627899</v>
      </c>
      <c r="W974">
        <v>167196.86871436</v>
      </c>
      <c r="X974">
        <v>164721.69355793699</v>
      </c>
      <c r="Y974">
        <v>162423.06042371399</v>
      </c>
      <c r="Z974">
        <v>160310.675037963</v>
      </c>
      <c r="AA974">
        <v>158214.27126283699</v>
      </c>
      <c r="AB974">
        <v>156164.538919791</v>
      </c>
      <c r="AC974">
        <v>154231.110450418</v>
      </c>
      <c r="AD974">
        <v>152429.71145041799</v>
      </c>
      <c r="AE974"/>
      <c r="AF974"/>
      <c r="AG974"/>
      <c r="AH974"/>
      <c r="AI974"/>
    </row>
    <row r="975" spans="1:35" x14ac:dyDescent="0.15">
      <c r="A975" t="s">
        <v>44</v>
      </c>
      <c r="B975" t="s">
        <v>50</v>
      </c>
      <c r="C975" t="s">
        <v>64</v>
      </c>
      <c r="D975">
        <v>2031</v>
      </c>
      <c r="E975">
        <v>0</v>
      </c>
      <c r="F975"/>
      <c r="G975"/>
      <c r="H975"/>
      <c r="I975"/>
      <c r="J975"/>
      <c r="K975"/>
      <c r="L975"/>
      <c r="M975"/>
      <c r="N975"/>
      <c r="O975"/>
      <c r="P975"/>
      <c r="Q975">
        <v>255843.02794668</v>
      </c>
      <c r="R975">
        <v>249961.36689961099</v>
      </c>
      <c r="S975">
        <v>244554.85113115801</v>
      </c>
      <c r="T975">
        <v>239542.97559392001</v>
      </c>
      <c r="U975">
        <v>197049.06087954601</v>
      </c>
      <c r="V975">
        <v>184372.86846937399</v>
      </c>
      <c r="W975">
        <v>176536.05940963901</v>
      </c>
      <c r="X975">
        <v>173922.62728125401</v>
      </c>
      <c r="Y975">
        <v>171495.598362205</v>
      </c>
      <c r="Z975">
        <v>169265.220515883</v>
      </c>
      <c r="AA975">
        <v>167051.71697219799</v>
      </c>
      <c r="AB975">
        <v>164887.491807766</v>
      </c>
      <c r="AC975">
        <v>162846.066954788</v>
      </c>
      <c r="AD975">
        <v>160944.04640063699</v>
      </c>
      <c r="AE975">
        <v>159194.34680515999</v>
      </c>
      <c r="AF975"/>
      <c r="AG975"/>
      <c r="AH975"/>
      <c r="AI975"/>
    </row>
    <row r="976" spans="1:35" x14ac:dyDescent="0.15">
      <c r="A976" t="s">
        <v>44</v>
      </c>
      <c r="B976" t="s">
        <v>50</v>
      </c>
      <c r="C976" t="s">
        <v>64</v>
      </c>
      <c r="D976">
        <v>2032</v>
      </c>
      <c r="E976">
        <v>0</v>
      </c>
      <c r="F976"/>
      <c r="G976"/>
      <c r="H976"/>
      <c r="I976"/>
      <c r="J976"/>
      <c r="K976"/>
      <c r="L976"/>
      <c r="M976"/>
      <c r="N976"/>
      <c r="O976"/>
      <c r="P976"/>
      <c r="Q976"/>
      <c r="R976">
        <v>260971.03572295699</v>
      </c>
      <c r="S976">
        <v>255326.387362907</v>
      </c>
      <c r="T976">
        <v>250093.76135317399</v>
      </c>
      <c r="U976">
        <v>205728.18169386999</v>
      </c>
      <c r="V976">
        <v>192493.66028226801</v>
      </c>
      <c r="W976">
        <v>184311.67519213501</v>
      </c>
      <c r="X976">
        <v>181583.13318664001</v>
      </c>
      <c r="Y976">
        <v>179049.204609637</v>
      </c>
      <c r="Z976">
        <v>176720.588696594</v>
      </c>
      <c r="AA976">
        <v>174409.59032297801</v>
      </c>
      <c r="AB976">
        <v>172150.04081856899</v>
      </c>
      <c r="AC976">
        <v>170018.70042449</v>
      </c>
      <c r="AD976">
        <v>168032.90445873799</v>
      </c>
      <c r="AE976">
        <v>166206.138501665</v>
      </c>
      <c r="AF976">
        <v>165045.59938483901</v>
      </c>
      <c r="AG976"/>
      <c r="AH976"/>
      <c r="AI976"/>
    </row>
    <row r="977" spans="1:35" x14ac:dyDescent="0.15">
      <c r="A977" t="s">
        <v>44</v>
      </c>
      <c r="B977" t="s">
        <v>50</v>
      </c>
      <c r="C977" t="s">
        <v>64</v>
      </c>
      <c r="D977">
        <v>2033</v>
      </c>
      <c r="E977">
        <v>0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>
        <v>263609.93288895302</v>
      </c>
      <c r="T977">
        <v>258207.544966947</v>
      </c>
      <c r="U977">
        <v>212402.61427662399</v>
      </c>
      <c r="V977">
        <v>198738.725725336</v>
      </c>
      <c r="W977">
        <v>190291.29276399899</v>
      </c>
      <c r="X977">
        <v>187474.22876061901</v>
      </c>
      <c r="Y977">
        <v>184858.09202274299</v>
      </c>
      <c r="Z977">
        <v>182453.92890078199</v>
      </c>
      <c r="AA977">
        <v>180067.954883497</v>
      </c>
      <c r="AB977">
        <v>177735.09888937601</v>
      </c>
      <c r="AC977">
        <v>175534.611489506</v>
      </c>
      <c r="AD977">
        <v>173484.390411028</v>
      </c>
      <c r="AE977">
        <v>171598.35874653101</v>
      </c>
      <c r="AF977">
        <v>170400.16829758801</v>
      </c>
      <c r="AG977">
        <v>169149.20297309599</v>
      </c>
      <c r="AH977"/>
      <c r="AI977"/>
    </row>
    <row r="978" spans="1:35" x14ac:dyDescent="0.15">
      <c r="A978" t="s">
        <v>44</v>
      </c>
      <c r="B978" t="s">
        <v>50</v>
      </c>
      <c r="C978" t="s">
        <v>64</v>
      </c>
      <c r="D978">
        <v>2034</v>
      </c>
      <c r="E978">
        <v>0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>
        <v>267066.76453110302</v>
      </c>
      <c r="U978">
        <v>219690.245612564</v>
      </c>
      <c r="V978">
        <v>205557.54276387999</v>
      </c>
      <c r="W978">
        <v>196820.27449441</v>
      </c>
      <c r="X978">
        <v>193906.55573008701</v>
      </c>
      <c r="Y978">
        <v>191200.658138114</v>
      </c>
      <c r="Z978">
        <v>188714.007074261</v>
      </c>
      <c r="AA978">
        <v>186246.169191625</v>
      </c>
      <c r="AB978">
        <v>183833.27183594799</v>
      </c>
      <c r="AC978">
        <v>181557.28470183699</v>
      </c>
      <c r="AD978">
        <v>179436.719595684</v>
      </c>
      <c r="AE978">
        <v>177485.977317782</v>
      </c>
      <c r="AF978">
        <v>176246.67640373501</v>
      </c>
      <c r="AG978">
        <v>174952.78988389901</v>
      </c>
      <c r="AH978">
        <v>173616.925846567</v>
      </c>
      <c r="AI978"/>
    </row>
    <row r="979" spans="1:35" x14ac:dyDescent="0.15">
      <c r="A979" t="s">
        <v>44</v>
      </c>
      <c r="B979" t="s">
        <v>50</v>
      </c>
      <c r="C979" t="s">
        <v>64</v>
      </c>
      <c r="D979">
        <v>2035</v>
      </c>
      <c r="E979">
        <v>0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>
        <v>1122318.81030221</v>
      </c>
      <c r="V979">
        <v>1050119.8913048599</v>
      </c>
      <c r="W979">
        <v>1005484.31587391</v>
      </c>
      <c r="X979">
        <v>990599.16989025194</v>
      </c>
      <c r="Y979">
        <v>976775.70787101099</v>
      </c>
      <c r="Z979">
        <v>964072.29786826298</v>
      </c>
      <c r="AA979">
        <v>951464.99767277297</v>
      </c>
      <c r="AB979">
        <v>939138.368959449</v>
      </c>
      <c r="AC979">
        <v>927511.16555087199</v>
      </c>
      <c r="AD979">
        <v>916677.95763819898</v>
      </c>
      <c r="AE979">
        <v>906712.3137543</v>
      </c>
      <c r="AF979">
        <v>900381.16908476199</v>
      </c>
      <c r="AG979">
        <v>893771.16609823995</v>
      </c>
      <c r="AH979">
        <v>886946.71500382305</v>
      </c>
      <c r="AI979">
        <v>879888.11385519896</v>
      </c>
    </row>
    <row r="980" spans="1:35" x14ac:dyDescent="0.15">
      <c r="A980" t="s">
        <v>44</v>
      </c>
      <c r="B980" t="s">
        <v>50</v>
      </c>
      <c r="C980" t="s">
        <v>64</v>
      </c>
      <c r="D980">
        <v>2036</v>
      </c>
      <c r="E980">
        <v>0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>
        <v>497045.42063485098</v>
      </c>
      <c r="W980">
        <v>475918.39642641798</v>
      </c>
      <c r="X980">
        <v>468872.92123075598</v>
      </c>
      <c r="Y980">
        <v>462329.964992258</v>
      </c>
      <c r="Z980">
        <v>456317.154625942</v>
      </c>
      <c r="AA980">
        <v>450349.83519830002</v>
      </c>
      <c r="AB980">
        <v>444515.36391120602</v>
      </c>
      <c r="AC980">
        <v>439011.946390144</v>
      </c>
      <c r="AD980">
        <v>433884.34483877401</v>
      </c>
      <c r="AE980">
        <v>429167.38090238499</v>
      </c>
      <c r="AF980">
        <v>426170.70738783898</v>
      </c>
      <c r="AG980">
        <v>423042.04394470598</v>
      </c>
      <c r="AH980">
        <v>419811.87737714202</v>
      </c>
      <c r="AI980">
        <v>416470.88230975799</v>
      </c>
    </row>
    <row r="981" spans="1:35" x14ac:dyDescent="0.15">
      <c r="A981" t="s">
        <v>44</v>
      </c>
      <c r="B981" t="s">
        <v>50</v>
      </c>
      <c r="C981" t="s">
        <v>64</v>
      </c>
      <c r="D981">
        <v>2037</v>
      </c>
      <c r="E981">
        <v>0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>
        <v>409508.721414509</v>
      </c>
      <c r="X981">
        <v>403446.37215295999</v>
      </c>
      <c r="Y981">
        <v>397816.42033009097</v>
      </c>
      <c r="Z981">
        <v>392642.637799919</v>
      </c>
      <c r="AA981">
        <v>387507.99840073899</v>
      </c>
      <c r="AB981">
        <v>382487.66950644198</v>
      </c>
      <c r="AC981">
        <v>377752.19912037702</v>
      </c>
      <c r="AD981">
        <v>373340.10332624201</v>
      </c>
      <c r="AE981">
        <v>369281.34475533298</v>
      </c>
      <c r="AF981">
        <v>366702.827201373</v>
      </c>
      <c r="AG981">
        <v>364010.73759955401</v>
      </c>
      <c r="AH981">
        <v>361231.30862397398</v>
      </c>
      <c r="AI981">
        <v>358356.51616255601</v>
      </c>
    </row>
    <row r="982" spans="1:35" x14ac:dyDescent="0.15">
      <c r="A982" t="s">
        <v>44</v>
      </c>
      <c r="B982" t="s">
        <v>50</v>
      </c>
      <c r="C982" t="s">
        <v>64</v>
      </c>
      <c r="D982">
        <v>2038</v>
      </c>
      <c r="E982">
        <v>0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>
        <v>268783.83763681003</v>
      </c>
      <c r="Y982">
        <v>265033.05398597202</v>
      </c>
      <c r="Z982">
        <v>261586.17921018301</v>
      </c>
      <c r="AA982">
        <v>258165.38235128901</v>
      </c>
      <c r="AB982">
        <v>254820.74137904</v>
      </c>
      <c r="AC982">
        <v>251665.87869781299</v>
      </c>
      <c r="AD982">
        <v>248726.45447337301</v>
      </c>
      <c r="AE982">
        <v>246022.430394761</v>
      </c>
      <c r="AF982">
        <v>244304.571736449</v>
      </c>
      <c r="AG982">
        <v>242511.04916595799</v>
      </c>
      <c r="AH982">
        <v>240659.33940213299</v>
      </c>
      <c r="AI982">
        <v>238744.09662509299</v>
      </c>
    </row>
    <row r="983" spans="1:35" x14ac:dyDescent="0.15">
      <c r="A983" t="s">
        <v>44</v>
      </c>
      <c r="B983" t="s">
        <v>50</v>
      </c>
      <c r="C983" t="s">
        <v>64</v>
      </c>
      <c r="D983">
        <v>2039</v>
      </c>
      <c r="E983">
        <v>0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>
        <v>278313.44323077798</v>
      </c>
      <c r="Z983">
        <v>274693.850984424</v>
      </c>
      <c r="AA983">
        <v>271101.64337834099</v>
      </c>
      <c r="AB983">
        <v>267589.407710534</v>
      </c>
      <c r="AC983">
        <v>264276.45982525201</v>
      </c>
      <c r="AD983">
        <v>261189.745678785</v>
      </c>
      <c r="AE983">
        <v>258350.22720899701</v>
      </c>
      <c r="AF983">
        <v>256546.28935676301</v>
      </c>
      <c r="AG983">
        <v>254662.89619278401</v>
      </c>
      <c r="AH983">
        <v>252718.40016678601</v>
      </c>
      <c r="AI983">
        <v>250707.18758826199</v>
      </c>
    </row>
    <row r="984" spans="1:35" x14ac:dyDescent="0.15">
      <c r="A984" t="s">
        <v>44</v>
      </c>
      <c r="B984" t="s">
        <v>50</v>
      </c>
      <c r="C984" t="s">
        <v>64</v>
      </c>
      <c r="D984">
        <v>2040</v>
      </c>
      <c r="E984">
        <v>0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>
        <v>292055.94481830799</v>
      </c>
      <c r="AA984">
        <v>288236.690828391</v>
      </c>
      <c r="AB984">
        <v>284502.46342319099</v>
      </c>
      <c r="AC984">
        <v>280980.119834857</v>
      </c>
      <c r="AD984">
        <v>277698.309145612</v>
      </c>
      <c r="AE984">
        <v>274679.31819786801</v>
      </c>
      <c r="AF984">
        <v>272761.36200066999</v>
      </c>
      <c r="AG984">
        <v>270758.92849879601</v>
      </c>
      <c r="AH984">
        <v>268691.530113163</v>
      </c>
      <c r="AI984">
        <v>266553.198338549</v>
      </c>
    </row>
    <row r="985" spans="1:35" x14ac:dyDescent="0.15">
      <c r="A985" t="s">
        <v>44</v>
      </c>
      <c r="B985" t="s">
        <v>50</v>
      </c>
      <c r="C985" t="s">
        <v>64</v>
      </c>
      <c r="D985">
        <v>2041</v>
      </c>
      <c r="E985">
        <v>0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>
        <v>305171.79606782302</v>
      </c>
      <c r="AB985">
        <v>301218.16726055503</v>
      </c>
      <c r="AC985">
        <v>297488.87132626399</v>
      </c>
      <c r="AD985">
        <v>294014.240599991</v>
      </c>
      <c r="AE985">
        <v>290817.8713689</v>
      </c>
      <c r="AF985">
        <v>288787.22726250201</v>
      </c>
      <c r="AG985">
        <v>286667.14245818002</v>
      </c>
      <c r="AH985">
        <v>284478.27581279102</v>
      </c>
      <c r="AI985">
        <v>282214.308146592</v>
      </c>
    </row>
    <row r="986" spans="1:35" x14ac:dyDescent="0.15">
      <c r="A986" t="s">
        <v>44</v>
      </c>
      <c r="B986" t="s">
        <v>50</v>
      </c>
      <c r="C986" t="s">
        <v>64</v>
      </c>
      <c r="D986">
        <v>2042</v>
      </c>
      <c r="E986">
        <v>0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>
        <v>319966.59541344398</v>
      </c>
      <c r="AC986">
        <v>316005.18055511598</v>
      </c>
      <c r="AD986">
        <v>312314.28178259003</v>
      </c>
      <c r="AE986">
        <v>308918.964063683</v>
      </c>
      <c r="AF986">
        <v>306761.92855971702</v>
      </c>
      <c r="AG986">
        <v>304509.88538783201</v>
      </c>
      <c r="AH986">
        <v>302184.77925393399</v>
      </c>
      <c r="AI986">
        <v>299779.897659746</v>
      </c>
    </row>
    <row r="987" spans="1:35" x14ac:dyDescent="0.15">
      <c r="A987" t="s">
        <v>44</v>
      </c>
      <c r="B987" t="s">
        <v>50</v>
      </c>
      <c r="C987" t="s">
        <v>64</v>
      </c>
      <c r="D987">
        <v>2043</v>
      </c>
      <c r="E987">
        <v>0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>
        <v>330506.37430907798</v>
      </c>
      <c r="AD987">
        <v>326646.10350875102</v>
      </c>
      <c r="AE987">
        <v>323094.97771096398</v>
      </c>
      <c r="AF987">
        <v>320838.95778616599</v>
      </c>
      <c r="AG987">
        <v>318483.57037694898</v>
      </c>
      <c r="AH987">
        <v>316051.76721204998</v>
      </c>
      <c r="AI987">
        <v>313536.52776267898</v>
      </c>
    </row>
    <row r="988" spans="1:35" x14ac:dyDescent="0.15">
      <c r="A988" t="s">
        <v>44</v>
      </c>
      <c r="B988" t="s">
        <v>50</v>
      </c>
      <c r="C988" t="s">
        <v>64</v>
      </c>
      <c r="D988">
        <v>2044</v>
      </c>
      <c r="E988">
        <v>0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>
        <v>340688.97721623798</v>
      </c>
      <c r="AE988">
        <v>336985.18463148503</v>
      </c>
      <c r="AF988">
        <v>334632.17593950097</v>
      </c>
      <c r="AG988">
        <v>332175.52784612199</v>
      </c>
      <c r="AH988">
        <v>329639.17880004097</v>
      </c>
      <c r="AI988">
        <v>327015.80645224499</v>
      </c>
    </row>
    <row r="989" spans="1:35" x14ac:dyDescent="0.15">
      <c r="A989" t="s">
        <v>44</v>
      </c>
      <c r="B989" t="s">
        <v>50</v>
      </c>
      <c r="C989" t="s">
        <v>64</v>
      </c>
      <c r="D989">
        <v>2045</v>
      </c>
      <c r="E989">
        <v>0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>
        <v>350418.10078919202</v>
      </c>
      <c r="AF989">
        <v>347971.29637585499</v>
      </c>
      <c r="AG989">
        <v>345416.72128339001</v>
      </c>
      <c r="AH989">
        <v>342779.26819583599</v>
      </c>
      <c r="AI989">
        <v>340051.32288042799</v>
      </c>
    </row>
    <row r="990" spans="1:35" x14ac:dyDescent="0.15">
      <c r="A990" t="s">
        <v>44</v>
      </c>
      <c r="B990" t="s">
        <v>50</v>
      </c>
      <c r="C990" t="s">
        <v>64</v>
      </c>
      <c r="D990">
        <v>2046</v>
      </c>
      <c r="E990">
        <v>0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>
        <v>158082.767724445</v>
      </c>
      <c r="AG990">
        <v>156922.22860761901</v>
      </c>
      <c r="AH990">
        <v>155724.038158676</v>
      </c>
      <c r="AI990">
        <v>154484.73724462901</v>
      </c>
    </row>
    <row r="991" spans="1:35" x14ac:dyDescent="0.15">
      <c r="A991" t="s">
        <v>44</v>
      </c>
      <c r="B991" t="s">
        <v>50</v>
      </c>
      <c r="C991" t="s">
        <v>64</v>
      </c>
      <c r="D991">
        <v>2047</v>
      </c>
      <c r="E991">
        <v>0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>
        <v>163833.94376352601</v>
      </c>
      <c r="AH991">
        <v>162582.97843903399</v>
      </c>
      <c r="AI991">
        <v>161289.09191919799</v>
      </c>
    </row>
    <row r="992" spans="1:35" x14ac:dyDescent="0.15">
      <c r="A992" t="s">
        <v>44</v>
      </c>
      <c r="B992" t="s">
        <v>50</v>
      </c>
      <c r="C992" t="s">
        <v>64</v>
      </c>
      <c r="D992">
        <v>2048</v>
      </c>
      <c r="E992">
        <v>0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>
        <v>167857.652622027</v>
      </c>
      <c r="AI992">
        <v>166521.78858469499</v>
      </c>
    </row>
    <row r="993" spans="1:35" x14ac:dyDescent="0.15">
      <c r="A993" t="s">
        <v>44</v>
      </c>
      <c r="B993" t="s">
        <v>50</v>
      </c>
      <c r="C993" t="s">
        <v>64</v>
      </c>
      <c r="D993">
        <v>2049</v>
      </c>
      <c r="E993">
        <v>0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>
        <v>172235.22770002601</v>
      </c>
    </row>
    <row r="994" spans="1:35" x14ac:dyDescent="0.15">
      <c r="A994" t="s">
        <v>44</v>
      </c>
      <c r="B994" t="s">
        <v>50</v>
      </c>
      <c r="C994" t="s">
        <v>63</v>
      </c>
      <c r="D994">
        <v>2013</v>
      </c>
      <c r="E994">
        <v>1</v>
      </c>
      <c r="F994">
        <v>414158.83950142702</v>
      </c>
      <c r="G994">
        <v>428217.01412877499</v>
      </c>
      <c r="H994">
        <v>436116.48545786698</v>
      </c>
      <c r="I994">
        <v>440920.86781951599</v>
      </c>
      <c r="J994">
        <v>444870.81356828799</v>
      </c>
      <c r="K994">
        <v>447356.13660996401</v>
      </c>
      <c r="L994">
        <v>448497.72445512901</v>
      </c>
      <c r="M994">
        <v>448371.20972967002</v>
      </c>
      <c r="N994">
        <v>447083.78793448501</v>
      </c>
      <c r="O994">
        <v>444730.84781454899</v>
      </c>
      <c r="P994">
        <v>441451.88337863598</v>
      </c>
      <c r="Q994">
        <v>438750.69470344199</v>
      </c>
      <c r="R994">
        <v>435334.37615788798</v>
      </c>
      <c r="S994">
        <v>432071.68434438697</v>
      </c>
      <c r="T994">
        <v>428906.605634337</v>
      </c>
      <c r="U994">
        <v>425855.264563034</v>
      </c>
      <c r="V994">
        <v>423256.26324957702</v>
      </c>
      <c r="W994">
        <v>421487.37738550198</v>
      </c>
      <c r="X994">
        <v>421389.972789842</v>
      </c>
      <c r="Y994">
        <v>421389.972789842</v>
      </c>
      <c r="Z994">
        <v>421389.972789842</v>
      </c>
      <c r="AA994">
        <v>420982.796901458</v>
      </c>
      <c r="AB994">
        <v>420982.796901458</v>
      </c>
      <c r="AC994"/>
      <c r="AD994"/>
      <c r="AE994"/>
      <c r="AF994"/>
      <c r="AG994"/>
      <c r="AH994"/>
      <c r="AI994"/>
    </row>
    <row r="995" spans="1:35" x14ac:dyDescent="0.15">
      <c r="A995" t="s">
        <v>44</v>
      </c>
      <c r="B995" t="s">
        <v>50</v>
      </c>
      <c r="C995" t="s">
        <v>63</v>
      </c>
      <c r="D995">
        <v>2014</v>
      </c>
      <c r="E995">
        <v>1</v>
      </c>
      <c r="F995">
        <v>242434.44263498101</v>
      </c>
      <c r="G995">
        <v>250663.618026599</v>
      </c>
      <c r="H995">
        <v>255287.698804605</v>
      </c>
      <c r="I995">
        <v>258100.02018703299</v>
      </c>
      <c r="J995">
        <v>260412.18355216799</v>
      </c>
      <c r="K995">
        <v>261867.00679607599</v>
      </c>
      <c r="L995">
        <v>262535.25333958701</v>
      </c>
      <c r="M995">
        <v>262461.19593931898</v>
      </c>
      <c r="N995">
        <v>261707.583181161</v>
      </c>
      <c r="O995">
        <v>260330.25237924699</v>
      </c>
      <c r="P995">
        <v>258410.85856310299</v>
      </c>
      <c r="Q995">
        <v>256829.674948356</v>
      </c>
      <c r="R995">
        <v>254829.87872656799</v>
      </c>
      <c r="S995">
        <v>252920.01034793301</v>
      </c>
      <c r="T995">
        <v>251067.28134692801</v>
      </c>
      <c r="U995">
        <v>249281.13047592199</v>
      </c>
      <c r="V995">
        <v>247759.76385341</v>
      </c>
      <c r="W995">
        <v>246724.318469561</v>
      </c>
      <c r="X995">
        <v>246667.301145273</v>
      </c>
      <c r="Y995">
        <v>246667.301145273</v>
      </c>
      <c r="Z995">
        <v>246667.301145273</v>
      </c>
      <c r="AA995">
        <v>246428.95428378001</v>
      </c>
      <c r="AB995">
        <v>246428.95428378001</v>
      </c>
      <c r="AC995">
        <v>256968.281557629</v>
      </c>
      <c r="AD995"/>
      <c r="AE995"/>
      <c r="AF995"/>
      <c r="AG995"/>
      <c r="AH995"/>
      <c r="AI995"/>
    </row>
    <row r="996" spans="1:35" x14ac:dyDescent="0.15">
      <c r="A996" t="s">
        <v>44</v>
      </c>
      <c r="B996" t="s">
        <v>50</v>
      </c>
      <c r="C996" t="s">
        <v>63</v>
      </c>
      <c r="D996">
        <v>2015</v>
      </c>
      <c r="E996">
        <v>1</v>
      </c>
      <c r="F996">
        <v>136157.15895886099</v>
      </c>
      <c r="G996">
        <v>140778.866706815</v>
      </c>
      <c r="H996">
        <v>143375.864454686</v>
      </c>
      <c r="I996">
        <v>144955.333466387</v>
      </c>
      <c r="J996">
        <v>146253.90140674901</v>
      </c>
      <c r="K996">
        <v>147070.966001717</v>
      </c>
      <c r="L996">
        <v>147446.26973273701</v>
      </c>
      <c r="M996">
        <v>147404.677271241</v>
      </c>
      <c r="N996">
        <v>146981.42976981099</v>
      </c>
      <c r="O996">
        <v>146207.88684044499</v>
      </c>
      <c r="P996">
        <v>145129.90796051</v>
      </c>
      <c r="Q996">
        <v>144241.87626651299</v>
      </c>
      <c r="R996">
        <v>143118.74141366</v>
      </c>
      <c r="S996">
        <v>142046.112254231</v>
      </c>
      <c r="T996">
        <v>141005.57397775599</v>
      </c>
      <c r="U996">
        <v>140002.42762023001</v>
      </c>
      <c r="V996">
        <v>139147.99062355401</v>
      </c>
      <c r="W996">
        <v>138566.4589724</v>
      </c>
      <c r="X996">
        <v>138534.43663761101</v>
      </c>
      <c r="Y996">
        <v>138534.43663761101</v>
      </c>
      <c r="Z996">
        <v>138534.43663761101</v>
      </c>
      <c r="AA996">
        <v>138400.57516497999</v>
      </c>
      <c r="AB996">
        <v>138400.57516497999</v>
      </c>
      <c r="AC996">
        <v>144319.72115491499</v>
      </c>
      <c r="AD996">
        <v>147737.058807686</v>
      </c>
      <c r="AE996"/>
      <c r="AF996"/>
      <c r="AG996"/>
      <c r="AH996"/>
      <c r="AI996"/>
    </row>
    <row r="997" spans="1:35" x14ac:dyDescent="0.15">
      <c r="A997" t="s">
        <v>44</v>
      </c>
      <c r="B997" t="s">
        <v>50</v>
      </c>
      <c r="C997" t="s">
        <v>63</v>
      </c>
      <c r="D997">
        <v>2016</v>
      </c>
      <c r="E997">
        <v>1</v>
      </c>
      <c r="F997">
        <v>284537.90326066402</v>
      </c>
      <c r="G997">
        <v>294196.23516287201</v>
      </c>
      <c r="H997">
        <v>299623.377588598</v>
      </c>
      <c r="I997">
        <v>302924.11332876002</v>
      </c>
      <c r="J997">
        <v>305637.82887495402</v>
      </c>
      <c r="K997">
        <v>307345.310497356</v>
      </c>
      <c r="L997">
        <v>308129.61106242897</v>
      </c>
      <c r="M997">
        <v>308042.69215287</v>
      </c>
      <c r="N997">
        <v>307158.19986808603</v>
      </c>
      <c r="O997">
        <v>305541.66875883698</v>
      </c>
      <c r="P997">
        <v>303288.93484016898</v>
      </c>
      <c r="Q997">
        <v>301433.14790857502</v>
      </c>
      <c r="R997">
        <v>299086.04814126698</v>
      </c>
      <c r="S997">
        <v>296844.49393777101</v>
      </c>
      <c r="T997">
        <v>294670.00247720798</v>
      </c>
      <c r="U997">
        <v>292573.65173504601</v>
      </c>
      <c r="V997">
        <v>290788.07018089399</v>
      </c>
      <c r="W997">
        <v>289572.79954830901</v>
      </c>
      <c r="X997">
        <v>289505.88005565701</v>
      </c>
      <c r="Y997">
        <v>289505.88005565701</v>
      </c>
      <c r="Z997">
        <v>289505.88005565701</v>
      </c>
      <c r="AA997">
        <v>289226.13962158002</v>
      </c>
      <c r="AB997">
        <v>289226.13962158002</v>
      </c>
      <c r="AC997">
        <v>301595.82625391299</v>
      </c>
      <c r="AD997">
        <v>308737.29496469197</v>
      </c>
      <c r="AE997">
        <v>312692.33732303901</v>
      </c>
      <c r="AF997"/>
      <c r="AG997"/>
      <c r="AH997"/>
      <c r="AI997"/>
    </row>
    <row r="998" spans="1:35" x14ac:dyDescent="0.15">
      <c r="A998" t="s">
        <v>44</v>
      </c>
      <c r="B998" t="s">
        <v>50</v>
      </c>
      <c r="C998" t="s">
        <v>63</v>
      </c>
      <c r="D998">
        <v>2017</v>
      </c>
      <c r="E998">
        <v>1</v>
      </c>
      <c r="F998">
        <v>283349.499130101</v>
      </c>
      <c r="G998">
        <v>292967.49193725199</v>
      </c>
      <c r="H998">
        <v>298371.967300341</v>
      </c>
      <c r="I998">
        <v>301658.91715137201</v>
      </c>
      <c r="J998">
        <v>304361.29856342397</v>
      </c>
      <c r="K998">
        <v>306061.64869933599</v>
      </c>
      <c r="L998">
        <v>306842.67354605801</v>
      </c>
      <c r="M998">
        <v>306756.11766297201</v>
      </c>
      <c r="N998">
        <v>305875.31955837499</v>
      </c>
      <c r="O998">
        <v>304265.54007070401</v>
      </c>
      <c r="P998">
        <v>302022.214945252</v>
      </c>
      <c r="Q998">
        <v>300174.17891373002</v>
      </c>
      <c r="R998">
        <v>297836.88206907798</v>
      </c>
      <c r="S998">
        <v>295604.68996547698</v>
      </c>
      <c r="T998">
        <v>293439.28050982102</v>
      </c>
      <c r="U998">
        <v>291351.68540918402</v>
      </c>
      <c r="V998">
        <v>289573.561534554</v>
      </c>
      <c r="W998">
        <v>288363.36661463499</v>
      </c>
      <c r="X998">
        <v>288296.72661867097</v>
      </c>
      <c r="Y998">
        <v>288296.72661867097</v>
      </c>
      <c r="Z998">
        <v>288296.72661867097</v>
      </c>
      <c r="AA998">
        <v>288018.15455156099</v>
      </c>
      <c r="AB998">
        <v>288018.15455156099</v>
      </c>
      <c r="AC998">
        <v>300336.17781490501</v>
      </c>
      <c r="AD998">
        <v>307447.81938906398</v>
      </c>
      <c r="AE998">
        <v>311386.34307407698</v>
      </c>
      <c r="AF998">
        <v>319500.88758012798</v>
      </c>
      <c r="AG998"/>
      <c r="AH998"/>
      <c r="AI998"/>
    </row>
    <row r="999" spans="1:35" x14ac:dyDescent="0.15">
      <c r="A999" t="s">
        <v>44</v>
      </c>
      <c r="B999" t="s">
        <v>50</v>
      </c>
      <c r="C999" t="s">
        <v>63</v>
      </c>
      <c r="D999">
        <v>2018</v>
      </c>
      <c r="E999">
        <v>1</v>
      </c>
      <c r="F999">
        <v>599549.88386935298</v>
      </c>
      <c r="G999">
        <v>619900.957325586</v>
      </c>
      <c r="H999">
        <v>631336.49042609497</v>
      </c>
      <c r="I999">
        <v>638291.47149195406</v>
      </c>
      <c r="J999">
        <v>644009.54216700397</v>
      </c>
      <c r="K999">
        <v>647607.37710108096</v>
      </c>
      <c r="L999">
        <v>649259.97700892994</v>
      </c>
      <c r="M999">
        <v>649076.83015385503</v>
      </c>
      <c r="N999">
        <v>647213.11624948995</v>
      </c>
      <c r="O999">
        <v>643806.92316338501</v>
      </c>
      <c r="P999">
        <v>639060.18698571494</v>
      </c>
      <c r="Q999">
        <v>635149.85789924301</v>
      </c>
      <c r="R999">
        <v>630204.28341938194</v>
      </c>
      <c r="S999">
        <v>625481.10402221803</v>
      </c>
      <c r="T999">
        <v>620899.23254669399</v>
      </c>
      <c r="U999">
        <v>616482.01139756199</v>
      </c>
      <c r="V999">
        <v>612719.61207865598</v>
      </c>
      <c r="W999">
        <v>610158.91503869602</v>
      </c>
      <c r="X999">
        <v>610017.90895975695</v>
      </c>
      <c r="Y999">
        <v>610017.90895975695</v>
      </c>
      <c r="Z999">
        <v>610017.90895975695</v>
      </c>
      <c r="AA999">
        <v>609428.46782434895</v>
      </c>
      <c r="AB999">
        <v>609428.46782434895</v>
      </c>
      <c r="AC999">
        <v>635492.63747952995</v>
      </c>
      <c r="AD999">
        <v>650540.427904421</v>
      </c>
      <c r="AE999">
        <v>658874.09860161901</v>
      </c>
      <c r="AF999">
        <v>676043.96913674101</v>
      </c>
      <c r="AG999">
        <v>692897.52288435795</v>
      </c>
      <c r="AH999"/>
      <c r="AI999"/>
    </row>
    <row r="1000" spans="1:35" x14ac:dyDescent="0.15">
      <c r="A1000" t="s">
        <v>44</v>
      </c>
      <c r="B1000" t="s">
        <v>50</v>
      </c>
      <c r="C1000" t="s">
        <v>63</v>
      </c>
      <c r="D1000">
        <v>2019</v>
      </c>
      <c r="E1000">
        <v>1</v>
      </c>
      <c r="F1000">
        <v>121047.449298839</v>
      </c>
      <c r="G1000">
        <v>125156.274266783</v>
      </c>
      <c r="H1000">
        <v>127465.07650398</v>
      </c>
      <c r="I1000">
        <v>128869.267782462</v>
      </c>
      <c r="J1000">
        <v>130023.73030300799</v>
      </c>
      <c r="K1000">
        <v>130750.123141178</v>
      </c>
      <c r="L1000">
        <v>131083.77845316901</v>
      </c>
      <c r="M1000">
        <v>131046.80161395999</v>
      </c>
      <c r="N1000">
        <v>130670.522974908</v>
      </c>
      <c r="O1000">
        <v>129982.822091319</v>
      </c>
      <c r="P1000">
        <v>129024.469296564</v>
      </c>
      <c r="Q1000">
        <v>128234.984760629</v>
      </c>
      <c r="R1000">
        <v>127236.487067257</v>
      </c>
      <c r="S1000">
        <v>126282.890320782</v>
      </c>
      <c r="T1000">
        <v>125357.82324955201</v>
      </c>
      <c r="U1000">
        <v>124465.99861998099</v>
      </c>
      <c r="V1000">
        <v>123706.380691514</v>
      </c>
      <c r="W1000">
        <v>123189.383101399</v>
      </c>
      <c r="X1000">
        <v>123160.91436735301</v>
      </c>
      <c r="Y1000">
        <v>123160.91436735301</v>
      </c>
      <c r="Z1000">
        <v>123160.91436735301</v>
      </c>
      <c r="AA1000">
        <v>123041.907846173</v>
      </c>
      <c r="AB1000">
        <v>123041.907846173</v>
      </c>
      <c r="AC1000">
        <v>128304.191001814</v>
      </c>
      <c r="AD1000">
        <v>131342.29791755701</v>
      </c>
      <c r="AE1000">
        <v>133024.84278718801</v>
      </c>
      <c r="AF1000">
        <v>136491.39175831701</v>
      </c>
      <c r="AG1000">
        <v>139894.07725231399</v>
      </c>
      <c r="AH1000">
        <v>125266.594168946</v>
      </c>
      <c r="AI1000"/>
    </row>
    <row r="1001" spans="1:35" x14ac:dyDescent="0.15">
      <c r="A1001" t="s">
        <v>44</v>
      </c>
      <c r="B1001" t="s">
        <v>50</v>
      </c>
      <c r="C1001" t="s">
        <v>63</v>
      </c>
      <c r="D1001">
        <v>2020</v>
      </c>
      <c r="E1001">
        <v>1</v>
      </c>
      <c r="F1001">
        <v>1065489.18905962</v>
      </c>
      <c r="G1001">
        <v>1101656.0691421099</v>
      </c>
      <c r="H1001">
        <v>1121978.7098723401</v>
      </c>
      <c r="I1001">
        <v>1134338.7441833499</v>
      </c>
      <c r="J1001">
        <v>1144500.6050233899</v>
      </c>
      <c r="K1001">
        <v>1150894.49205334</v>
      </c>
      <c r="L1001">
        <v>1153831.4075344801</v>
      </c>
      <c r="M1001">
        <v>1153505.9283719601</v>
      </c>
      <c r="N1001">
        <v>1150193.83196426</v>
      </c>
      <c r="O1001">
        <v>1144140.52096089</v>
      </c>
      <c r="P1001">
        <v>1135704.8657857401</v>
      </c>
      <c r="Q1001">
        <v>1128755.6302352101</v>
      </c>
      <c r="R1001">
        <v>1119966.6098654999</v>
      </c>
      <c r="S1001">
        <v>1111572.81858797</v>
      </c>
      <c r="T1001">
        <v>1103430.15247431</v>
      </c>
      <c r="U1001">
        <v>1095580.0944445999</v>
      </c>
      <c r="V1001">
        <v>1088893.7520616299</v>
      </c>
      <c r="W1001">
        <v>1084343.01310572</v>
      </c>
      <c r="X1001">
        <v>1084092.42436116</v>
      </c>
      <c r="Y1001">
        <v>1084092.42436116</v>
      </c>
      <c r="Z1001">
        <v>1084092.42436116</v>
      </c>
      <c r="AA1001">
        <v>1083044.8999194701</v>
      </c>
      <c r="AB1001">
        <v>1083044.8999194701</v>
      </c>
      <c r="AC1001">
        <v>1129364.80045916</v>
      </c>
      <c r="AD1001">
        <v>1156106.95894893</v>
      </c>
      <c r="AE1001">
        <v>1170917.1294984401</v>
      </c>
      <c r="AF1001">
        <v>1201430.5395164001</v>
      </c>
      <c r="AG1001">
        <v>1231381.8076234499</v>
      </c>
      <c r="AH1001">
        <v>1102627.1318433399</v>
      </c>
      <c r="AI1001">
        <v>1087169.75776323</v>
      </c>
    </row>
    <row r="1002" spans="1:35" x14ac:dyDescent="0.15">
      <c r="A1002" t="s">
        <v>44</v>
      </c>
      <c r="B1002" t="s">
        <v>50</v>
      </c>
      <c r="C1002" t="s">
        <v>63</v>
      </c>
      <c r="D1002">
        <v>2021</v>
      </c>
      <c r="E1002">
        <v>1</v>
      </c>
      <c r="F1002"/>
      <c r="G1002">
        <v>261162.497168623</v>
      </c>
      <c r="H1002">
        <v>267154.67221016198</v>
      </c>
      <c r="I1002">
        <v>270799.05534393701</v>
      </c>
      <c r="J1002">
        <v>273795.30222492199</v>
      </c>
      <c r="K1002">
        <v>275680.553791777</v>
      </c>
      <c r="L1002">
        <v>276546.50974104699</v>
      </c>
      <c r="M1002">
        <v>276450.54149852798</v>
      </c>
      <c r="N1002">
        <v>275473.96263297403</v>
      </c>
      <c r="O1002">
        <v>273689.13065200503</v>
      </c>
      <c r="P1002">
        <v>271201.85928453802</v>
      </c>
      <c r="Q1002">
        <v>270776.36876322998</v>
      </c>
      <c r="R1002">
        <v>268184.90689574799</v>
      </c>
      <c r="S1002">
        <v>265709.979190004</v>
      </c>
      <c r="T1002">
        <v>263309.09628774901</v>
      </c>
      <c r="U1002">
        <v>260994.48951864199</v>
      </c>
      <c r="V1002">
        <v>260994.48951864199</v>
      </c>
      <c r="W1002">
        <v>260994.48951864199</v>
      </c>
      <c r="X1002">
        <v>260994.48951864199</v>
      </c>
      <c r="Y1002">
        <v>260994.48951864199</v>
      </c>
      <c r="Z1002">
        <v>260994.48951864199</v>
      </c>
      <c r="AA1002">
        <v>260994.48951864199</v>
      </c>
      <c r="AB1002">
        <v>260994.48951864199</v>
      </c>
      <c r="AC1002">
        <v>271884.38965349202</v>
      </c>
      <c r="AD1002">
        <v>278171.52395107801</v>
      </c>
      <c r="AE1002">
        <v>281653.424308919</v>
      </c>
      <c r="AF1002">
        <v>288827.187291949</v>
      </c>
      <c r="AG1002">
        <v>295868.78960105602</v>
      </c>
      <c r="AH1002">
        <v>265598.31093414198</v>
      </c>
      <c r="AI1002">
        <v>261964.25174752501</v>
      </c>
    </row>
    <row r="1003" spans="1:35" x14ac:dyDescent="0.15">
      <c r="A1003" t="s">
        <v>44</v>
      </c>
      <c r="B1003" t="s">
        <v>50</v>
      </c>
      <c r="C1003" t="s">
        <v>63</v>
      </c>
      <c r="D1003">
        <v>2022</v>
      </c>
      <c r="E1003">
        <v>1</v>
      </c>
      <c r="F1003"/>
      <c r="G1003"/>
      <c r="H1003">
        <v>206725.75194575</v>
      </c>
      <c r="I1003">
        <v>209545.79562110599</v>
      </c>
      <c r="J1003">
        <v>211864.30790600201</v>
      </c>
      <c r="K1003">
        <v>213323.12591783301</v>
      </c>
      <c r="L1003">
        <v>213993.20738518599</v>
      </c>
      <c r="M1003">
        <v>213918.94663229201</v>
      </c>
      <c r="N1003">
        <v>213163.264545035</v>
      </c>
      <c r="O1003">
        <v>211782.15176003199</v>
      </c>
      <c r="P1003">
        <v>209857.48752160199</v>
      </c>
      <c r="Q1003">
        <v>209528.24062041301</v>
      </c>
      <c r="R1003">
        <v>207522.95320109901</v>
      </c>
      <c r="S1003">
        <v>205607.84055587099</v>
      </c>
      <c r="T1003">
        <v>203750.02418606501</v>
      </c>
      <c r="U1003">
        <v>201958.96876171601</v>
      </c>
      <c r="V1003">
        <v>201958.96876171601</v>
      </c>
      <c r="W1003">
        <v>201958.96876171601</v>
      </c>
      <c r="X1003">
        <v>201958.96876171601</v>
      </c>
      <c r="Y1003">
        <v>201958.96876171601</v>
      </c>
      <c r="Z1003">
        <v>201958.96876171601</v>
      </c>
      <c r="AA1003">
        <v>201958.96876171601</v>
      </c>
      <c r="AB1003">
        <v>201958.96876171601</v>
      </c>
      <c r="AC1003">
        <v>210385.63326795999</v>
      </c>
      <c r="AD1003">
        <v>215250.65230169101</v>
      </c>
      <c r="AE1003">
        <v>217944.96591305299</v>
      </c>
      <c r="AF1003">
        <v>223496.063090874</v>
      </c>
      <c r="AG1003">
        <v>228944.89361369499</v>
      </c>
      <c r="AH1003">
        <v>205521.431046465</v>
      </c>
      <c r="AI1003">
        <v>202709.37609809401</v>
      </c>
    </row>
    <row r="1004" spans="1:35" x14ac:dyDescent="0.15">
      <c r="A1004" t="s">
        <v>44</v>
      </c>
      <c r="B1004" t="s">
        <v>50</v>
      </c>
      <c r="C1004" t="s">
        <v>63</v>
      </c>
      <c r="D1004">
        <v>2023</v>
      </c>
      <c r="E1004">
        <v>1</v>
      </c>
      <c r="F1004"/>
      <c r="G1004"/>
      <c r="H1004"/>
      <c r="I1004">
        <v>175895.50297636699</v>
      </c>
      <c r="J1004">
        <v>177841.692749824</v>
      </c>
      <c r="K1004">
        <v>179066.24381839301</v>
      </c>
      <c r="L1004">
        <v>179628.71903478101</v>
      </c>
      <c r="M1004">
        <v>179566.38357993201</v>
      </c>
      <c r="N1004">
        <v>178932.05407485101</v>
      </c>
      <c r="O1004">
        <v>177772.729797954</v>
      </c>
      <c r="P1004">
        <v>176157.141266216</v>
      </c>
      <c r="Q1004">
        <v>175880.76707738399</v>
      </c>
      <c r="R1004">
        <v>174197.50238487599</v>
      </c>
      <c r="S1004">
        <v>172589.93158637799</v>
      </c>
      <c r="T1004">
        <v>171030.456036719</v>
      </c>
      <c r="U1004">
        <v>169527.020504688</v>
      </c>
      <c r="V1004">
        <v>169527.020504688</v>
      </c>
      <c r="W1004">
        <v>169527.020504688</v>
      </c>
      <c r="X1004">
        <v>169527.020504688</v>
      </c>
      <c r="Y1004">
        <v>169527.020504688</v>
      </c>
      <c r="Z1004">
        <v>169527.020504688</v>
      </c>
      <c r="AA1004">
        <v>169527.020504688</v>
      </c>
      <c r="AB1004">
        <v>169527.020504688</v>
      </c>
      <c r="AC1004">
        <v>176600.47376747301</v>
      </c>
      <c r="AD1004">
        <v>180684.23487273001</v>
      </c>
      <c r="AE1004">
        <v>182945.877233256</v>
      </c>
      <c r="AF1004">
        <v>187605.541376215</v>
      </c>
      <c r="AG1004">
        <v>192179.36154093701</v>
      </c>
      <c r="AH1004">
        <v>172517.398305173</v>
      </c>
      <c r="AI1004">
        <v>170156.922314353</v>
      </c>
    </row>
    <row r="1005" spans="1:35" x14ac:dyDescent="0.15">
      <c r="A1005" t="s">
        <v>44</v>
      </c>
      <c r="B1005" t="s">
        <v>50</v>
      </c>
      <c r="C1005" t="s">
        <v>63</v>
      </c>
      <c r="D1005">
        <v>2024</v>
      </c>
      <c r="E1005">
        <v>1</v>
      </c>
      <c r="F1005"/>
      <c r="G1005"/>
      <c r="H1005"/>
      <c r="I1005"/>
      <c r="J1005">
        <v>214202.37690500799</v>
      </c>
      <c r="K1005">
        <v>215677.29398138801</v>
      </c>
      <c r="L1005">
        <v>216354.77026064301</v>
      </c>
      <c r="M1005">
        <v>216279.68998903901</v>
      </c>
      <c r="N1005">
        <v>215515.668427906</v>
      </c>
      <c r="O1005">
        <v>214119.31410921199</v>
      </c>
      <c r="P1005">
        <v>212173.40987130301</v>
      </c>
      <c r="Q1005">
        <v>211840.52950310701</v>
      </c>
      <c r="R1005">
        <v>209813.11235181801</v>
      </c>
      <c r="S1005">
        <v>207876.86511554199</v>
      </c>
      <c r="T1005">
        <v>205998.54645866799</v>
      </c>
      <c r="U1005">
        <v>204187.72550040399</v>
      </c>
      <c r="V1005">
        <v>204187.72550040399</v>
      </c>
      <c r="W1005">
        <v>204187.72550040399</v>
      </c>
      <c r="X1005">
        <v>204187.72550040399</v>
      </c>
      <c r="Y1005">
        <v>204187.72550040399</v>
      </c>
      <c r="Z1005">
        <v>204187.72550040399</v>
      </c>
      <c r="AA1005">
        <v>204187.72550040399</v>
      </c>
      <c r="AB1005">
        <v>204187.72550040399</v>
      </c>
      <c r="AC1005">
        <v>212707.38407083001</v>
      </c>
      <c r="AD1005">
        <v>217626.09195047599</v>
      </c>
      <c r="AE1005">
        <v>220350.13917384</v>
      </c>
      <c r="AF1005">
        <v>225962.496543858</v>
      </c>
      <c r="AG1005">
        <v>231471.45867568901</v>
      </c>
      <c r="AH1005">
        <v>207789.502017505</v>
      </c>
      <c r="AI1005">
        <v>204946.41410014001</v>
      </c>
    </row>
    <row r="1006" spans="1:35" x14ac:dyDescent="0.15">
      <c r="A1006" t="s">
        <v>44</v>
      </c>
      <c r="B1006" t="s">
        <v>50</v>
      </c>
      <c r="C1006" t="s">
        <v>63</v>
      </c>
      <c r="D1006">
        <v>2025</v>
      </c>
      <c r="E1006">
        <v>1</v>
      </c>
      <c r="F1006"/>
      <c r="G1006"/>
      <c r="H1006"/>
      <c r="I1006"/>
      <c r="J1006"/>
      <c r="K1006">
        <v>227214.58588016301</v>
      </c>
      <c r="L1006">
        <v>227928.30260663401</v>
      </c>
      <c r="M1006">
        <v>227849.206042943</v>
      </c>
      <c r="N1006">
        <v>227044.31444118</v>
      </c>
      <c r="O1006">
        <v>225573.26451094801</v>
      </c>
      <c r="P1006">
        <v>223523.26741845399</v>
      </c>
      <c r="Q1006">
        <v>223172.58017822099</v>
      </c>
      <c r="R1006">
        <v>221036.70977697</v>
      </c>
      <c r="S1006">
        <v>218996.88627107101</v>
      </c>
      <c r="T1006">
        <v>217018.09013590901</v>
      </c>
      <c r="U1006">
        <v>215110.40237453199</v>
      </c>
      <c r="V1006">
        <v>215110.40237453199</v>
      </c>
      <c r="W1006">
        <v>215110.40237453199</v>
      </c>
      <c r="X1006">
        <v>215110.40237453199</v>
      </c>
      <c r="Y1006">
        <v>215110.40237453199</v>
      </c>
      <c r="Z1006">
        <v>215110.40237453199</v>
      </c>
      <c r="AA1006">
        <v>215110.40237453199</v>
      </c>
      <c r="AB1006">
        <v>215110.40237453199</v>
      </c>
      <c r="AC1006">
        <v>224085.80566425799</v>
      </c>
      <c r="AD1006">
        <v>229267.63149909</v>
      </c>
      <c r="AE1006">
        <v>232137.39701936801</v>
      </c>
      <c r="AF1006">
        <v>238049.97795035</v>
      </c>
      <c r="AG1006">
        <v>243853.63268983099</v>
      </c>
      <c r="AH1006">
        <v>218904.84983192899</v>
      </c>
      <c r="AI1006">
        <v>215909.675737151</v>
      </c>
    </row>
    <row r="1007" spans="1:35" x14ac:dyDescent="0.15">
      <c r="A1007" t="s">
        <v>44</v>
      </c>
      <c r="B1007" t="s">
        <v>50</v>
      </c>
      <c r="C1007" t="s">
        <v>63</v>
      </c>
      <c r="D1007">
        <v>2026</v>
      </c>
      <c r="E1007">
        <v>1</v>
      </c>
      <c r="F1007"/>
      <c r="G1007"/>
      <c r="H1007"/>
      <c r="I1007"/>
      <c r="J1007"/>
      <c r="K1007"/>
      <c r="L1007">
        <v>242603.72904697599</v>
      </c>
      <c r="M1007">
        <v>242519.539759876</v>
      </c>
      <c r="N1007">
        <v>241662.82428473301</v>
      </c>
      <c r="O1007">
        <v>240097.059109425</v>
      </c>
      <c r="P1007">
        <v>237915.07059160201</v>
      </c>
      <c r="Q1007">
        <v>237541.803949255</v>
      </c>
      <c r="R1007">
        <v>235268.41307072699</v>
      </c>
      <c r="S1007">
        <v>233097.25317759599</v>
      </c>
      <c r="T1007">
        <v>230991.049972799</v>
      </c>
      <c r="U1007">
        <v>228960.53353638301</v>
      </c>
      <c r="V1007">
        <v>228960.53353638301</v>
      </c>
      <c r="W1007">
        <v>228960.53353638301</v>
      </c>
      <c r="X1007">
        <v>228960.53353638301</v>
      </c>
      <c r="Y1007">
        <v>228960.53353638301</v>
      </c>
      <c r="Z1007">
        <v>228960.53353638301</v>
      </c>
      <c r="AA1007">
        <v>228960.53353638301</v>
      </c>
      <c r="AB1007">
        <v>228960.53353638301</v>
      </c>
      <c r="AC1007">
        <v>238513.82851066199</v>
      </c>
      <c r="AD1007">
        <v>244029.29217368801</v>
      </c>
      <c r="AE1007">
        <v>247083.830854264</v>
      </c>
      <c r="AF1007">
        <v>253377.10012246799</v>
      </c>
      <c r="AG1007">
        <v>259554.42986079899</v>
      </c>
      <c r="AH1007">
        <v>232999.29086625201</v>
      </c>
      <c r="AI1007">
        <v>229811.26903557999</v>
      </c>
    </row>
    <row r="1008" spans="1:35" x14ac:dyDescent="0.15">
      <c r="A1008" t="s">
        <v>44</v>
      </c>
      <c r="B1008" t="s">
        <v>50</v>
      </c>
      <c r="C1008" t="s">
        <v>63</v>
      </c>
      <c r="D1008">
        <v>2027</v>
      </c>
      <c r="E1008">
        <v>1</v>
      </c>
      <c r="F1008"/>
      <c r="G1008"/>
      <c r="H1008"/>
      <c r="I1008"/>
      <c r="J1008"/>
      <c r="K1008"/>
      <c r="L1008"/>
      <c r="M1008">
        <v>255185.11522941201</v>
      </c>
      <c r="N1008">
        <v>254283.657815054</v>
      </c>
      <c r="O1008">
        <v>252636.12060185199</v>
      </c>
      <c r="P1008">
        <v>250340.17780111299</v>
      </c>
      <c r="Q1008">
        <v>249947.41731990501</v>
      </c>
      <c r="R1008">
        <v>247555.29867299899</v>
      </c>
      <c r="S1008">
        <v>245270.750021543</v>
      </c>
      <c r="T1008">
        <v>243054.550419462</v>
      </c>
      <c r="U1008">
        <v>240917.990324902</v>
      </c>
      <c r="V1008">
        <v>240917.990324902</v>
      </c>
      <c r="W1008">
        <v>240917.990324902</v>
      </c>
      <c r="X1008">
        <v>240917.990324902</v>
      </c>
      <c r="Y1008">
        <v>240917.990324902</v>
      </c>
      <c r="Z1008">
        <v>240917.990324902</v>
      </c>
      <c r="AA1008">
        <v>240917.990324902</v>
      </c>
      <c r="AB1008">
        <v>240917.990324902</v>
      </c>
      <c r="AC1008">
        <v>250970.20583399301</v>
      </c>
      <c r="AD1008">
        <v>256773.714416381</v>
      </c>
      <c r="AE1008">
        <v>259987.77628515699</v>
      </c>
      <c r="AF1008">
        <v>266609.71134641598</v>
      </c>
      <c r="AG1008">
        <v>273109.65193943703</v>
      </c>
      <c r="AH1008">
        <v>245167.67163151701</v>
      </c>
      <c r="AI1008">
        <v>241813.15545925501</v>
      </c>
    </row>
    <row r="1009" spans="1:35" x14ac:dyDescent="0.15">
      <c r="A1009" t="s">
        <v>44</v>
      </c>
      <c r="B1009" t="s">
        <v>50</v>
      </c>
      <c r="C1009" t="s">
        <v>63</v>
      </c>
      <c r="D1009">
        <v>2028</v>
      </c>
      <c r="E1009">
        <v>1</v>
      </c>
      <c r="F1009"/>
      <c r="G1009"/>
      <c r="H1009"/>
      <c r="I1009"/>
      <c r="J1009"/>
      <c r="K1009"/>
      <c r="L1009"/>
      <c r="M1009"/>
      <c r="N1009">
        <v>264990.82945653202</v>
      </c>
      <c r="O1009">
        <v>263273.91907212703</v>
      </c>
      <c r="P1009">
        <v>260881.300559478</v>
      </c>
      <c r="Q1009">
        <v>260472.00203598099</v>
      </c>
      <c r="R1009">
        <v>257979.15798202599</v>
      </c>
      <c r="S1009">
        <v>255598.41339432899</v>
      </c>
      <c r="T1009">
        <v>253288.89584277701</v>
      </c>
      <c r="U1009">
        <v>251062.371195043</v>
      </c>
      <c r="V1009">
        <v>251062.371195043</v>
      </c>
      <c r="W1009">
        <v>251062.371195043</v>
      </c>
      <c r="X1009">
        <v>251062.371195043</v>
      </c>
      <c r="Y1009">
        <v>251062.371195043</v>
      </c>
      <c r="Z1009">
        <v>251062.371195043</v>
      </c>
      <c r="AA1009">
        <v>251062.371195043</v>
      </c>
      <c r="AB1009">
        <v>251062.371195043</v>
      </c>
      <c r="AC1009">
        <v>261537.85730578401</v>
      </c>
      <c r="AD1009">
        <v>267585.735357481</v>
      </c>
      <c r="AE1009">
        <v>270935.13235707599</v>
      </c>
      <c r="AF1009">
        <v>277835.89853122999</v>
      </c>
      <c r="AG1009">
        <v>284609.533392246</v>
      </c>
      <c r="AH1009">
        <v>255490.99466240301</v>
      </c>
      <c r="AI1009">
        <v>251995.22922253501</v>
      </c>
    </row>
    <row r="1010" spans="1:35" x14ac:dyDescent="0.15">
      <c r="A1010" t="s">
        <v>44</v>
      </c>
      <c r="B1010" t="s">
        <v>50</v>
      </c>
      <c r="C1010" t="s">
        <v>63</v>
      </c>
      <c r="D1010">
        <v>2029</v>
      </c>
      <c r="E1010">
        <v>1</v>
      </c>
      <c r="F1010"/>
      <c r="G1010"/>
      <c r="H1010"/>
      <c r="I1010"/>
      <c r="J1010"/>
      <c r="K1010"/>
      <c r="L1010"/>
      <c r="M1010"/>
      <c r="N1010"/>
      <c r="O1010">
        <v>275386.35569129098</v>
      </c>
      <c r="P1010">
        <v>272883.66003849002</v>
      </c>
      <c r="Q1010">
        <v>272455.53092804499</v>
      </c>
      <c r="R1010">
        <v>269847.99865996098</v>
      </c>
      <c r="S1010">
        <v>267357.72321547999</v>
      </c>
      <c r="T1010">
        <v>264941.95174761699</v>
      </c>
      <c r="U1010">
        <v>262612.99143602402</v>
      </c>
      <c r="V1010">
        <v>262612.99143602402</v>
      </c>
      <c r="W1010">
        <v>262612.99143602402</v>
      </c>
      <c r="X1010">
        <v>262612.99143602402</v>
      </c>
      <c r="Y1010">
        <v>262612.99143602402</v>
      </c>
      <c r="Z1010">
        <v>262612.99143602402</v>
      </c>
      <c r="AA1010">
        <v>262612.99143602402</v>
      </c>
      <c r="AB1010">
        <v>262612.99143602402</v>
      </c>
      <c r="AC1010">
        <v>273570.42297462397</v>
      </c>
      <c r="AD1010">
        <v>279896.54560079298</v>
      </c>
      <c r="AE1010">
        <v>283400.03822449199</v>
      </c>
      <c r="AF1010">
        <v>290618.287775665</v>
      </c>
      <c r="AG1010">
        <v>297703.55708655302</v>
      </c>
      <c r="AH1010">
        <v>267245.36247263697</v>
      </c>
      <c r="AI1010">
        <v>263588.76743948797</v>
      </c>
    </row>
    <row r="1011" spans="1:35" x14ac:dyDescent="0.15">
      <c r="A1011" t="s">
        <v>44</v>
      </c>
      <c r="B1011" t="s">
        <v>50</v>
      </c>
      <c r="C1011" t="s">
        <v>63</v>
      </c>
      <c r="D1011">
        <v>2030</v>
      </c>
      <c r="E1011">
        <v>1</v>
      </c>
      <c r="F1011"/>
      <c r="G1011"/>
      <c r="H1011"/>
      <c r="I1011"/>
      <c r="J1011"/>
      <c r="K1011"/>
      <c r="L1011"/>
      <c r="M1011"/>
      <c r="N1011"/>
      <c r="O1011"/>
      <c r="P1011">
        <v>280502.309355565</v>
      </c>
      <c r="Q1011">
        <v>280062.22729215003</v>
      </c>
      <c r="R1011">
        <v>277381.89523117698</v>
      </c>
      <c r="S1011">
        <v>274822.09369154001</v>
      </c>
      <c r="T1011">
        <v>272338.87620788597</v>
      </c>
      <c r="U1011">
        <v>269944.89356448798</v>
      </c>
      <c r="V1011">
        <v>269944.89356448798</v>
      </c>
      <c r="W1011">
        <v>269944.89356448798</v>
      </c>
      <c r="X1011">
        <v>269944.89356448798</v>
      </c>
      <c r="Y1011">
        <v>269944.89356448798</v>
      </c>
      <c r="Z1011">
        <v>269944.89356448798</v>
      </c>
      <c r="AA1011">
        <v>269944.89356448798</v>
      </c>
      <c r="AB1011">
        <v>269944.89356448798</v>
      </c>
      <c r="AC1011">
        <v>281208.24605231802</v>
      </c>
      <c r="AD1011">
        <v>287710.98793747299</v>
      </c>
      <c r="AE1011">
        <v>291312.29470541701</v>
      </c>
      <c r="AF1011">
        <v>298732.07084123802</v>
      </c>
      <c r="AG1011">
        <v>306015.15405636898</v>
      </c>
      <c r="AH1011">
        <v>274706.59594482998</v>
      </c>
      <c r="AI1011">
        <v>270947.91229542502</v>
      </c>
    </row>
    <row r="1012" spans="1:35" x14ac:dyDescent="0.15">
      <c r="A1012" t="s">
        <v>44</v>
      </c>
      <c r="B1012" t="s">
        <v>50</v>
      </c>
      <c r="C1012" t="s">
        <v>63</v>
      </c>
      <c r="D1012">
        <v>2031</v>
      </c>
      <c r="E1012">
        <v>1</v>
      </c>
      <c r="F1012"/>
      <c r="G1012"/>
      <c r="H1012"/>
      <c r="I1012"/>
      <c r="J1012"/>
      <c r="K1012"/>
      <c r="L1012"/>
      <c r="M1012"/>
      <c r="N1012"/>
      <c r="O1012"/>
      <c r="P1012"/>
      <c r="Q1012">
        <v>263827.78719848202</v>
      </c>
      <c r="R1012">
        <v>263366.68299378298</v>
      </c>
      <c r="S1012">
        <v>262926.313955069</v>
      </c>
      <c r="T1012">
        <v>262499.11986237898</v>
      </c>
      <c r="U1012">
        <v>262087.27706165999</v>
      </c>
      <c r="V1012">
        <v>255234.46684829801</v>
      </c>
      <c r="W1012">
        <v>250570.429530255</v>
      </c>
      <c r="X1012">
        <v>250313.60195402199</v>
      </c>
      <c r="Y1012">
        <v>250313.60195402199</v>
      </c>
      <c r="Z1012">
        <v>250313.60195402199</v>
      </c>
      <c r="AA1012">
        <v>249239.99761526901</v>
      </c>
      <c r="AB1012">
        <v>249239.99761526901</v>
      </c>
      <c r="AC1012">
        <v>260797.83130633901</v>
      </c>
      <c r="AD1012">
        <v>267470.58787022898</v>
      </c>
      <c r="AE1012">
        <v>271166.05107617902</v>
      </c>
      <c r="AF1012">
        <v>278779.817820622</v>
      </c>
      <c r="AG1012">
        <v>286253.31779762002</v>
      </c>
      <c r="AH1012">
        <v>254126.19506472501</v>
      </c>
      <c r="AI1012">
        <v>250269.24034683799</v>
      </c>
    </row>
    <row r="1013" spans="1:35" x14ac:dyDescent="0.15">
      <c r="A1013" t="s">
        <v>44</v>
      </c>
      <c r="B1013" t="s">
        <v>50</v>
      </c>
      <c r="C1013" t="s">
        <v>63</v>
      </c>
      <c r="D1013">
        <v>2032</v>
      </c>
      <c r="E1013">
        <v>1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>
        <v>292940.43676304899</v>
      </c>
      <c r="S1013">
        <v>290237.05419216002</v>
      </c>
      <c r="T1013">
        <v>287614.55132969702</v>
      </c>
      <c r="U1013">
        <v>285086.288551134</v>
      </c>
      <c r="V1013">
        <v>285086.288551134</v>
      </c>
      <c r="W1013">
        <v>285086.288551134</v>
      </c>
      <c r="X1013">
        <v>285086.288551134</v>
      </c>
      <c r="Y1013">
        <v>285086.288551134</v>
      </c>
      <c r="Z1013">
        <v>285086.288551134</v>
      </c>
      <c r="AA1013">
        <v>285086.288551134</v>
      </c>
      <c r="AB1013">
        <v>285086.288551134</v>
      </c>
      <c r="AC1013">
        <v>296981.410236892</v>
      </c>
      <c r="AD1013">
        <v>303848.89539271803</v>
      </c>
      <c r="AE1013">
        <v>307652.20193743601</v>
      </c>
      <c r="AF1013">
        <v>315488.15842659201</v>
      </c>
      <c r="AG1013">
        <v>323179.754795001</v>
      </c>
      <c r="AH1013">
        <v>290115.07809729502</v>
      </c>
      <c r="AI1013">
        <v>286145.56729345198</v>
      </c>
    </row>
    <row r="1014" spans="1:35" x14ac:dyDescent="0.15">
      <c r="A1014" t="s">
        <v>44</v>
      </c>
      <c r="B1014" t="s">
        <v>50</v>
      </c>
      <c r="C1014" t="s">
        <v>63</v>
      </c>
      <c r="D1014">
        <v>2033</v>
      </c>
      <c r="E1014">
        <v>1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>
        <v>291911.810414773</v>
      </c>
      <c r="T1014">
        <v>289274.17491185601</v>
      </c>
      <c r="U1014">
        <v>286731.32328683202</v>
      </c>
      <c r="V1014">
        <v>286731.32328683202</v>
      </c>
      <c r="W1014">
        <v>286731.32328683202</v>
      </c>
      <c r="X1014">
        <v>286731.32328683202</v>
      </c>
      <c r="Y1014">
        <v>286731.32328683202</v>
      </c>
      <c r="Z1014">
        <v>286731.32328683202</v>
      </c>
      <c r="AA1014">
        <v>286731.32328683202</v>
      </c>
      <c r="AB1014">
        <v>286731.32328683202</v>
      </c>
      <c r="AC1014">
        <v>298695.08344853402</v>
      </c>
      <c r="AD1014">
        <v>305602.196085868</v>
      </c>
      <c r="AE1014">
        <v>309427.448868017</v>
      </c>
      <c r="AF1014">
        <v>317308.62121331802</v>
      </c>
      <c r="AG1014">
        <v>325044.60043599602</v>
      </c>
      <c r="AH1014">
        <v>291789.13048068201</v>
      </c>
      <c r="AI1014">
        <v>287796.71439019998</v>
      </c>
    </row>
    <row r="1015" spans="1:35" x14ac:dyDescent="0.15">
      <c r="A1015" t="s">
        <v>44</v>
      </c>
      <c r="B1015" t="s">
        <v>50</v>
      </c>
      <c r="C1015" t="s">
        <v>63</v>
      </c>
      <c r="D1015">
        <v>2034</v>
      </c>
      <c r="E1015">
        <v>1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>
        <v>294270.89107319602</v>
      </c>
      <c r="U1015">
        <v>291684.11603947403</v>
      </c>
      <c r="V1015">
        <v>291684.11603947403</v>
      </c>
      <c r="W1015">
        <v>291684.11603947403</v>
      </c>
      <c r="X1015">
        <v>291684.11603947403</v>
      </c>
      <c r="Y1015">
        <v>291684.11603947403</v>
      </c>
      <c r="Z1015">
        <v>291684.11603947403</v>
      </c>
      <c r="AA1015">
        <v>291684.11603947403</v>
      </c>
      <c r="AB1015">
        <v>291684.11603947403</v>
      </c>
      <c r="AC1015">
        <v>303854.52967713302</v>
      </c>
      <c r="AD1015">
        <v>310880.950860949</v>
      </c>
      <c r="AE1015">
        <v>314772.27833643497</v>
      </c>
      <c r="AF1015">
        <v>322789.58444217301</v>
      </c>
      <c r="AG1015">
        <v>330659.18946265202</v>
      </c>
      <c r="AH1015">
        <v>296829.28819410602</v>
      </c>
      <c r="AI1015">
        <v>292767.90995030198</v>
      </c>
    </row>
    <row r="1016" spans="1:35" x14ac:dyDescent="0.15">
      <c r="A1016" t="s">
        <v>44</v>
      </c>
      <c r="B1016" t="s">
        <v>50</v>
      </c>
      <c r="C1016" t="s">
        <v>63</v>
      </c>
      <c r="D1016">
        <v>2035</v>
      </c>
      <c r="E1016">
        <v>1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>
        <v>293797.89723211701</v>
      </c>
      <c r="V1016">
        <v>293797.89723211701</v>
      </c>
      <c r="W1016">
        <v>293797.89723211701</v>
      </c>
      <c r="X1016">
        <v>293797.89723211701</v>
      </c>
      <c r="Y1016">
        <v>293797.89723211701</v>
      </c>
      <c r="Z1016">
        <v>293797.89723211701</v>
      </c>
      <c r="AA1016">
        <v>293797.89723211701</v>
      </c>
      <c r="AB1016">
        <v>293797.89723211701</v>
      </c>
      <c r="AC1016">
        <v>306056.50762112299</v>
      </c>
      <c r="AD1016">
        <v>313133.847988169</v>
      </c>
      <c r="AE1016">
        <v>317053.37519884697</v>
      </c>
      <c r="AF1016">
        <v>325128.78124877199</v>
      </c>
      <c r="AG1016">
        <v>333055.41585081199</v>
      </c>
      <c r="AH1016">
        <v>298980.35550394002</v>
      </c>
      <c r="AI1016">
        <v>294889.54519827297</v>
      </c>
    </row>
    <row r="1017" spans="1:35" x14ac:dyDescent="0.15">
      <c r="A1017" t="s">
        <v>44</v>
      </c>
      <c r="B1017" t="s">
        <v>50</v>
      </c>
      <c r="C1017" t="s">
        <v>63</v>
      </c>
      <c r="D1017">
        <v>2036</v>
      </c>
      <c r="E1017">
        <v>1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>
        <v>262583.56249806698</v>
      </c>
      <c r="W1017">
        <v>256718.00770088</v>
      </c>
      <c r="X1017">
        <v>256395.01795635201</v>
      </c>
      <c r="Y1017">
        <v>256395.01795635201</v>
      </c>
      <c r="Z1017">
        <v>256395.01795635201</v>
      </c>
      <c r="AA1017">
        <v>255044.838991211</v>
      </c>
      <c r="AB1017">
        <v>255044.838991211</v>
      </c>
      <c r="AC1017">
        <v>267143.292936349</v>
      </c>
      <c r="AD1017">
        <v>274128.16917987203</v>
      </c>
      <c r="AE1017">
        <v>277996.48850321397</v>
      </c>
      <c r="AF1017">
        <v>285966.39088880102</v>
      </c>
      <c r="AG1017">
        <v>293789.46549754502</v>
      </c>
      <c r="AH1017">
        <v>260159.58941842799</v>
      </c>
      <c r="AI1017">
        <v>256122.22478158399</v>
      </c>
    </row>
    <row r="1018" spans="1:35" x14ac:dyDescent="0.15">
      <c r="A1018" t="s">
        <v>44</v>
      </c>
      <c r="B1018" t="s">
        <v>50</v>
      </c>
      <c r="C1018" t="s">
        <v>63</v>
      </c>
      <c r="D1018">
        <v>2037</v>
      </c>
      <c r="E1018">
        <v>1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>
        <v>259771.84399806999</v>
      </c>
      <c r="X1018">
        <v>259445.012069605</v>
      </c>
      <c r="Y1018">
        <v>259445.012069605</v>
      </c>
      <c r="Z1018">
        <v>259445.012069605</v>
      </c>
      <c r="AA1018">
        <v>258078.77180214901</v>
      </c>
      <c r="AB1018">
        <v>258078.77180214901</v>
      </c>
      <c r="AC1018">
        <v>270321.14513232902</v>
      </c>
      <c r="AD1018">
        <v>277389.11125643703</v>
      </c>
      <c r="AE1018">
        <v>281303.44688406802</v>
      </c>
      <c r="AF1018">
        <v>289368.15670995798</v>
      </c>
      <c r="AG1018">
        <v>297284.29214217101</v>
      </c>
      <c r="AH1018">
        <v>263254.365684196</v>
      </c>
      <c r="AI1018">
        <v>259168.97383343201</v>
      </c>
    </row>
    <row r="1019" spans="1:35" x14ac:dyDescent="0.15">
      <c r="A1019" t="s">
        <v>44</v>
      </c>
      <c r="B1019" t="s">
        <v>50</v>
      </c>
      <c r="C1019" t="s">
        <v>63</v>
      </c>
      <c r="D1019">
        <v>2038</v>
      </c>
      <c r="E1019">
        <v>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>
        <v>16042.609024477</v>
      </c>
      <c r="Y1019">
        <v>16042.609024477</v>
      </c>
      <c r="Z1019">
        <v>16042.609024477</v>
      </c>
      <c r="AA1019">
        <v>15958.128470121899</v>
      </c>
      <c r="AB1019">
        <v>15958.128470121899</v>
      </c>
      <c r="AC1019">
        <v>16715.1274476744</v>
      </c>
      <c r="AD1019">
        <v>17152.1704118956</v>
      </c>
      <c r="AE1019">
        <v>17394.210740841299</v>
      </c>
      <c r="AF1019">
        <v>17892.886686085199</v>
      </c>
      <c r="AG1019">
        <v>18382.375632936601</v>
      </c>
      <c r="AH1019">
        <v>16278.157860769399</v>
      </c>
      <c r="AI1019">
        <v>16025.5403845236</v>
      </c>
    </row>
    <row r="1020" spans="1:35" x14ac:dyDescent="0.15">
      <c r="A1020" t="s">
        <v>44</v>
      </c>
      <c r="B1020" t="s">
        <v>50</v>
      </c>
      <c r="C1020" t="s">
        <v>63</v>
      </c>
      <c r="D1020">
        <v>2041</v>
      </c>
      <c r="E1020">
        <v>1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>
        <v>52535.946297453898</v>
      </c>
      <c r="AB1020">
        <v>52535.946297453898</v>
      </c>
      <c r="AC1020">
        <v>55028.071718450599</v>
      </c>
      <c r="AD1020">
        <v>56466.866107215799</v>
      </c>
      <c r="AE1020">
        <v>57263.689979584</v>
      </c>
      <c r="AF1020">
        <v>58905.387045014701</v>
      </c>
      <c r="AG1020">
        <v>60516.839482756899</v>
      </c>
      <c r="AH1020">
        <v>53589.518896029003</v>
      </c>
      <c r="AI1020">
        <v>52757.873870066498</v>
      </c>
    </row>
    <row r="1021" spans="1:35" x14ac:dyDescent="0.15">
      <c r="A1021" t="s">
        <v>44</v>
      </c>
      <c r="B1021" t="s">
        <v>50</v>
      </c>
      <c r="C1021" t="s">
        <v>63</v>
      </c>
      <c r="D1021">
        <v>2043</v>
      </c>
      <c r="E1021">
        <v>1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>
        <v>438987.48099428398</v>
      </c>
      <c r="AD1021">
        <v>449382.23810642399</v>
      </c>
      <c r="AE1021">
        <v>455138.99576345802</v>
      </c>
      <c r="AF1021">
        <v>466999.64964153501</v>
      </c>
      <c r="AG1021">
        <v>478641.79727492301</v>
      </c>
      <c r="AH1021">
        <v>428594.46910959901</v>
      </c>
      <c r="AI1021">
        <v>422586.141501498</v>
      </c>
    </row>
    <row r="1022" spans="1:35" x14ac:dyDescent="0.15">
      <c r="A1022" t="s">
        <v>44</v>
      </c>
      <c r="B1022" t="s">
        <v>50</v>
      </c>
      <c r="C1022" t="s">
        <v>63</v>
      </c>
      <c r="D1022">
        <v>2044</v>
      </c>
      <c r="E1022">
        <v>1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>
        <v>263053.01742814999</v>
      </c>
      <c r="AE1022">
        <v>266422.82678836503</v>
      </c>
      <c r="AF1022">
        <v>273365.64857065398</v>
      </c>
      <c r="AG1022">
        <v>280180.56425849098</v>
      </c>
      <c r="AH1022">
        <v>250884.56728366701</v>
      </c>
      <c r="AI1022">
        <v>247367.49746429099</v>
      </c>
    </row>
    <row r="1023" spans="1:35" x14ac:dyDescent="0.15">
      <c r="A1023" t="s">
        <v>44</v>
      </c>
      <c r="B1023" t="s">
        <v>50</v>
      </c>
      <c r="C1023" t="s">
        <v>63</v>
      </c>
      <c r="D1023">
        <v>2045</v>
      </c>
      <c r="E1023">
        <v>1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>
        <v>149629.62680971099</v>
      </c>
      <c r="AF1023">
        <v>153528.88666222899</v>
      </c>
      <c r="AG1023">
        <v>157356.311299236</v>
      </c>
      <c r="AH1023">
        <v>140902.95725595299</v>
      </c>
      <c r="AI1023">
        <v>138927.684150113</v>
      </c>
    </row>
    <row r="1024" spans="1:35" x14ac:dyDescent="0.15">
      <c r="A1024" t="s">
        <v>44</v>
      </c>
      <c r="B1024" t="s">
        <v>50</v>
      </c>
      <c r="C1024" t="s">
        <v>63</v>
      </c>
      <c r="D1024">
        <v>2046</v>
      </c>
      <c r="E1024">
        <v>1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>
        <v>320840.91526919999</v>
      </c>
      <c r="AG1024">
        <v>328839.37373755698</v>
      </c>
      <c r="AH1024">
        <v>294455.55655982299</v>
      </c>
      <c r="AI1024">
        <v>290327.67909674603</v>
      </c>
    </row>
    <row r="1025" spans="1:35" x14ac:dyDescent="0.15">
      <c r="A1025" t="s">
        <v>44</v>
      </c>
      <c r="B1025" t="s">
        <v>50</v>
      </c>
      <c r="C1025" t="s">
        <v>63</v>
      </c>
      <c r="D1025">
        <v>2047</v>
      </c>
      <c r="E1025">
        <v>1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>
        <v>327465.93959903502</v>
      </c>
      <c r="AH1025">
        <v>293225.73024960898</v>
      </c>
      <c r="AI1025">
        <v>289115.09332486201</v>
      </c>
    </row>
    <row r="1026" spans="1:35" x14ac:dyDescent="0.15">
      <c r="A1026" t="s">
        <v>44</v>
      </c>
      <c r="B1026" t="s">
        <v>50</v>
      </c>
      <c r="C1026" t="s">
        <v>63</v>
      </c>
      <c r="D1026">
        <v>2048</v>
      </c>
      <c r="E1026">
        <v>1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>
        <v>620447.37350299198</v>
      </c>
      <c r="AI1026">
        <v>611749.52191536804</v>
      </c>
    </row>
    <row r="1027" spans="1:35" x14ac:dyDescent="0.15">
      <c r="A1027" s="34" t="s">
        <v>44</v>
      </c>
      <c r="B1027" s="34" t="s">
        <v>50</v>
      </c>
      <c r="C1027" s="34" t="s">
        <v>63</v>
      </c>
      <c r="D1027" s="34">
        <v>2049</v>
      </c>
      <c r="E1027" s="34">
        <v>1</v>
      </c>
      <c r="AI1027" s="34">
        <v>123510.52219330501</v>
      </c>
    </row>
    <row r="1028" spans="1:35" x14ac:dyDescent="0.15">
      <c r="A1028" s="34" t="s">
        <v>44</v>
      </c>
      <c r="B1028" s="34" t="s">
        <v>50</v>
      </c>
      <c r="C1028" s="34" t="s">
        <v>62</v>
      </c>
      <c r="D1028" s="34">
        <v>2013</v>
      </c>
      <c r="E1028" s="34">
        <v>1</v>
      </c>
      <c r="F1028" s="34">
        <v>266531.94164672401</v>
      </c>
      <c r="G1028" s="34">
        <v>266531.94164672401</v>
      </c>
      <c r="H1028" s="34">
        <v>266531.94164672401</v>
      </c>
      <c r="I1028" s="34">
        <v>266531.94164672401</v>
      </c>
      <c r="J1028" s="34">
        <v>266531.94164672401</v>
      </c>
      <c r="K1028" s="34">
        <v>266531.94164672401</v>
      </c>
      <c r="L1028" s="34">
        <v>266531.94164672401</v>
      </c>
      <c r="M1028" s="34">
        <v>266531.94164672401</v>
      </c>
      <c r="N1028" s="34">
        <v>266531.94164672401</v>
      </c>
      <c r="O1028" s="34">
        <v>266531.94164672401</v>
      </c>
      <c r="P1028" s="34">
        <v>266531.94164672401</v>
      </c>
      <c r="Q1028" s="34">
        <v>266531.94164672401</v>
      </c>
      <c r="R1028" s="34">
        <v>266531.94164672401</v>
      </c>
      <c r="S1028" s="34">
        <v>266531.94164672401</v>
      </c>
      <c r="T1028" s="34">
        <v>266531.94164672401</v>
      </c>
      <c r="U1028" s="34">
        <v>266531.94164672401</v>
      </c>
      <c r="V1028" s="34">
        <v>266531.94164672401</v>
      </c>
      <c r="W1028" s="34">
        <v>266531.94164672401</v>
      </c>
      <c r="X1028" s="34">
        <v>281915.56812108698</v>
      </c>
      <c r="Y1028" s="34">
        <v>287261.56509436801</v>
      </c>
      <c r="Z1028" s="34">
        <v>289698.85320648103</v>
      </c>
      <c r="AA1028" s="34">
        <v>303974.02946405701</v>
      </c>
      <c r="AB1028" s="34">
        <v>310825.79910930898</v>
      </c>
    </row>
    <row r="1029" spans="1:35" x14ac:dyDescent="0.15">
      <c r="A1029" s="34" t="s">
        <v>44</v>
      </c>
      <c r="B1029" s="34" t="s">
        <v>50</v>
      </c>
      <c r="C1029" s="34" t="s">
        <v>62</v>
      </c>
      <c r="D1029" s="34">
        <v>2014</v>
      </c>
      <c r="E1029" s="34">
        <v>1</v>
      </c>
      <c r="F1029" s="34">
        <v>278793.70167405601</v>
      </c>
      <c r="G1029" s="34">
        <v>278793.70167405601</v>
      </c>
      <c r="H1029" s="34">
        <v>278793.70167405601</v>
      </c>
      <c r="I1029" s="34">
        <v>278793.70167405601</v>
      </c>
      <c r="J1029" s="34">
        <v>278793.70167405601</v>
      </c>
      <c r="K1029" s="34">
        <v>278793.70167405601</v>
      </c>
      <c r="L1029" s="34">
        <v>278793.70167405601</v>
      </c>
      <c r="M1029" s="34">
        <v>278793.70167405601</v>
      </c>
      <c r="N1029" s="34">
        <v>278793.70167405601</v>
      </c>
      <c r="O1029" s="34">
        <v>278793.70167405601</v>
      </c>
      <c r="P1029" s="34">
        <v>278793.70167405601</v>
      </c>
      <c r="Q1029" s="34">
        <v>278793.70167405601</v>
      </c>
      <c r="R1029" s="34">
        <v>278793.70167405601</v>
      </c>
      <c r="S1029" s="34">
        <v>278793.70167405601</v>
      </c>
      <c r="T1029" s="34">
        <v>278793.70167405601</v>
      </c>
      <c r="U1029" s="34">
        <v>278793.70167405601</v>
      </c>
      <c r="V1029" s="34">
        <v>278793.70167405601</v>
      </c>
      <c r="W1029" s="34">
        <v>278793.70167405601</v>
      </c>
      <c r="X1029" s="34">
        <v>294885.04946321901</v>
      </c>
      <c r="Y1029" s="34">
        <v>300476.98818587599</v>
      </c>
      <c r="Z1029" s="34">
        <v>303026.40335399599</v>
      </c>
      <c r="AA1029" s="34">
        <v>317958.30684860202</v>
      </c>
      <c r="AB1029" s="34">
        <v>325125.29107801802</v>
      </c>
      <c r="AC1029" s="34">
        <v>414924.61737609003</v>
      </c>
    </row>
    <row r="1030" spans="1:35" x14ac:dyDescent="0.15">
      <c r="A1030" s="34" t="s">
        <v>44</v>
      </c>
      <c r="B1030" s="34" t="s">
        <v>50</v>
      </c>
      <c r="C1030" s="34" t="s">
        <v>62</v>
      </c>
      <c r="D1030" s="34">
        <v>2015</v>
      </c>
      <c r="E1030" s="34">
        <v>1</v>
      </c>
      <c r="F1030" s="34">
        <v>174473.83617837101</v>
      </c>
      <c r="G1030" s="34">
        <v>174473.83617837101</v>
      </c>
      <c r="H1030" s="34">
        <v>174473.83617837101</v>
      </c>
      <c r="I1030" s="34">
        <v>174473.83617837101</v>
      </c>
      <c r="J1030" s="34">
        <v>174473.83617837101</v>
      </c>
      <c r="K1030" s="34">
        <v>174473.83617837101</v>
      </c>
      <c r="L1030" s="34">
        <v>174473.83617837101</v>
      </c>
      <c r="M1030" s="34">
        <v>174473.83617837101</v>
      </c>
      <c r="N1030" s="34">
        <v>174473.83617837101</v>
      </c>
      <c r="O1030" s="34">
        <v>174473.83617837101</v>
      </c>
      <c r="P1030" s="34">
        <v>174473.83617837101</v>
      </c>
      <c r="Q1030" s="34">
        <v>174473.83617837101</v>
      </c>
      <c r="R1030" s="34">
        <v>174473.83617837101</v>
      </c>
      <c r="S1030" s="34">
        <v>174473.83617837101</v>
      </c>
      <c r="T1030" s="34">
        <v>174473.83617837101</v>
      </c>
      <c r="U1030" s="34">
        <v>174473.83617837101</v>
      </c>
      <c r="V1030" s="34">
        <v>174473.83617837101</v>
      </c>
      <c r="W1030" s="34">
        <v>174473.83617837101</v>
      </c>
      <c r="X1030" s="34">
        <v>184544.07507257001</v>
      </c>
      <c r="Y1030" s="34">
        <v>188043.60535161899</v>
      </c>
      <c r="Z1030" s="34">
        <v>189639.072687223</v>
      </c>
      <c r="AA1030" s="34">
        <v>198983.711638913</v>
      </c>
      <c r="AB1030" s="34">
        <v>203468.93216157</v>
      </c>
      <c r="AC1030" s="34">
        <v>259666.87656052699</v>
      </c>
      <c r="AD1030" s="34">
        <v>336227.871241746</v>
      </c>
    </row>
    <row r="1031" spans="1:35" x14ac:dyDescent="0.15">
      <c r="A1031" s="34" t="s">
        <v>44</v>
      </c>
      <c r="B1031" s="34" t="s">
        <v>50</v>
      </c>
      <c r="C1031" s="34" t="s">
        <v>62</v>
      </c>
      <c r="D1031" s="34">
        <v>2016</v>
      </c>
      <c r="E1031" s="34">
        <v>1</v>
      </c>
      <c r="F1031" s="34">
        <v>100523.654960906</v>
      </c>
      <c r="G1031" s="34">
        <v>100523.654960906</v>
      </c>
      <c r="H1031" s="34">
        <v>100523.654960906</v>
      </c>
      <c r="I1031" s="34">
        <v>100523.654960906</v>
      </c>
      <c r="J1031" s="34">
        <v>100523.654960906</v>
      </c>
      <c r="K1031" s="34">
        <v>100523.654960906</v>
      </c>
      <c r="L1031" s="34">
        <v>100523.654960906</v>
      </c>
      <c r="M1031" s="34">
        <v>100523.654960906</v>
      </c>
      <c r="N1031" s="34">
        <v>100523.654960906</v>
      </c>
      <c r="O1031" s="34">
        <v>100523.654960906</v>
      </c>
      <c r="P1031" s="34">
        <v>100523.654960906</v>
      </c>
      <c r="Q1031" s="34">
        <v>100523.654960906</v>
      </c>
      <c r="R1031" s="34">
        <v>100523.654960906</v>
      </c>
      <c r="S1031" s="34">
        <v>100523.654960906</v>
      </c>
      <c r="T1031" s="34">
        <v>100523.654960906</v>
      </c>
      <c r="U1031" s="34">
        <v>100523.654960906</v>
      </c>
      <c r="V1031" s="34">
        <v>100523.654960906</v>
      </c>
      <c r="W1031" s="34">
        <v>100523.654960906</v>
      </c>
      <c r="X1031" s="34">
        <v>106325.655089679</v>
      </c>
      <c r="Y1031" s="34">
        <v>108341.92057682401</v>
      </c>
      <c r="Z1031" s="34">
        <v>109261.154150514</v>
      </c>
      <c r="AA1031" s="34">
        <v>114645.097567415</v>
      </c>
      <c r="AB1031" s="34">
        <v>117229.271619634</v>
      </c>
      <c r="AC1031" s="34">
        <v>149607.89580771801</v>
      </c>
      <c r="AD1031" s="34">
        <v>193718.75610272901</v>
      </c>
      <c r="AE1031" s="34">
        <v>239875.05092746101</v>
      </c>
    </row>
    <row r="1032" spans="1:35" x14ac:dyDescent="0.15">
      <c r="A1032" s="34" t="s">
        <v>44</v>
      </c>
      <c r="B1032" s="34" t="s">
        <v>50</v>
      </c>
      <c r="C1032" s="34" t="s">
        <v>62</v>
      </c>
      <c r="D1032" s="34">
        <v>2017</v>
      </c>
      <c r="E1032" s="34">
        <v>1</v>
      </c>
      <c r="F1032" s="34">
        <v>131424.80871399501</v>
      </c>
      <c r="G1032" s="34">
        <v>131424.80871399501</v>
      </c>
      <c r="H1032" s="34">
        <v>131424.80871399501</v>
      </c>
      <c r="I1032" s="34">
        <v>131424.80871399501</v>
      </c>
      <c r="J1032" s="34">
        <v>131424.80871399501</v>
      </c>
      <c r="K1032" s="34">
        <v>131424.80871399501</v>
      </c>
      <c r="L1032" s="34">
        <v>131424.80871399501</v>
      </c>
      <c r="M1032" s="34">
        <v>131424.80871399501</v>
      </c>
      <c r="N1032" s="34">
        <v>131424.80871399501</v>
      </c>
      <c r="O1032" s="34">
        <v>131424.80871399501</v>
      </c>
      <c r="P1032" s="34">
        <v>131424.80871399501</v>
      </c>
      <c r="Q1032" s="34">
        <v>131424.80871399501</v>
      </c>
      <c r="R1032" s="34">
        <v>131424.80871399501</v>
      </c>
      <c r="S1032" s="34">
        <v>131424.80871399501</v>
      </c>
      <c r="T1032" s="34">
        <v>131424.80871399501</v>
      </c>
      <c r="U1032" s="34">
        <v>131424.80871399501</v>
      </c>
      <c r="V1032" s="34">
        <v>131424.80871399501</v>
      </c>
      <c r="W1032" s="34">
        <v>131424.80871399501</v>
      </c>
      <c r="X1032" s="34">
        <v>139010.35419957299</v>
      </c>
      <c r="Y1032" s="34">
        <v>141646.423352329</v>
      </c>
      <c r="Z1032" s="34">
        <v>142848.23099285501</v>
      </c>
      <c r="AA1032" s="34">
        <v>149887.20837552499</v>
      </c>
      <c r="AB1032" s="34">
        <v>153265.7622157</v>
      </c>
      <c r="AC1032" s="34">
        <v>195597.634171571</v>
      </c>
      <c r="AD1032" s="34">
        <v>253268.252880532</v>
      </c>
      <c r="AE1032" s="34">
        <v>313613.076401386</v>
      </c>
      <c r="AF1032" s="34">
        <v>366228.680920724</v>
      </c>
    </row>
    <row r="1033" spans="1:35" x14ac:dyDescent="0.15">
      <c r="A1033" s="34" t="s">
        <v>44</v>
      </c>
      <c r="B1033" s="34" t="s">
        <v>50</v>
      </c>
      <c r="C1033" s="34" t="s">
        <v>62</v>
      </c>
      <c r="D1033" s="34">
        <v>2018</v>
      </c>
      <c r="E1033" s="34">
        <v>1</v>
      </c>
      <c r="F1033" s="34">
        <v>77328.808593416907</v>
      </c>
      <c r="G1033" s="34">
        <v>77328.808593416907</v>
      </c>
      <c r="H1033" s="34">
        <v>77328.808593416907</v>
      </c>
      <c r="I1033" s="34">
        <v>77328.808593416907</v>
      </c>
      <c r="J1033" s="34">
        <v>77328.808593416907</v>
      </c>
      <c r="K1033" s="34">
        <v>77328.808593416907</v>
      </c>
      <c r="L1033" s="34">
        <v>77328.808593416907</v>
      </c>
      <c r="M1033" s="34">
        <v>77328.808593416907</v>
      </c>
      <c r="N1033" s="34">
        <v>77328.808593416907</v>
      </c>
      <c r="O1033" s="34">
        <v>77328.808593416907</v>
      </c>
      <c r="P1033" s="34">
        <v>77328.808593416907</v>
      </c>
      <c r="Q1033" s="34">
        <v>77328.808593416907</v>
      </c>
      <c r="R1033" s="34">
        <v>77328.808593416907</v>
      </c>
      <c r="S1033" s="34">
        <v>77328.808593416907</v>
      </c>
      <c r="T1033" s="34">
        <v>77328.808593416907</v>
      </c>
      <c r="U1033" s="34">
        <v>77328.808593416907</v>
      </c>
      <c r="V1033" s="34">
        <v>77328.808593416907</v>
      </c>
      <c r="W1033" s="34">
        <v>77328.808593416907</v>
      </c>
      <c r="X1033" s="34">
        <v>81792.054160754298</v>
      </c>
      <c r="Y1033" s="34">
        <v>83343.086183909603</v>
      </c>
      <c r="Z1033" s="34">
        <v>84050.215636177905</v>
      </c>
      <c r="AA1033" s="34">
        <v>88191.866973121505</v>
      </c>
      <c r="AB1033" s="34">
        <v>90179.768236100907</v>
      </c>
      <c r="AC1033" s="34">
        <v>115087.342809789</v>
      </c>
      <c r="AD1033" s="34">
        <v>149020.055204403</v>
      </c>
      <c r="AE1033" s="34">
        <v>184526.23819457699</v>
      </c>
      <c r="AF1033" s="34">
        <v>215484.63981384001</v>
      </c>
      <c r="AG1033" s="34">
        <v>305094.178419045</v>
      </c>
    </row>
    <row r="1034" spans="1:35" x14ac:dyDescent="0.15">
      <c r="A1034" s="34" t="s">
        <v>44</v>
      </c>
      <c r="B1034" s="34" t="s">
        <v>50</v>
      </c>
      <c r="C1034" s="34" t="s">
        <v>62</v>
      </c>
      <c r="D1034" s="34">
        <v>2019</v>
      </c>
      <c r="E1034" s="34">
        <v>1</v>
      </c>
      <c r="F1034" s="34">
        <v>63548.564352174399</v>
      </c>
      <c r="G1034" s="34">
        <v>63548.564352174399</v>
      </c>
      <c r="H1034" s="34">
        <v>63548.564352174399</v>
      </c>
      <c r="I1034" s="34">
        <v>63548.564352174399</v>
      </c>
      <c r="J1034" s="34">
        <v>63548.564352174399</v>
      </c>
      <c r="K1034" s="34">
        <v>63548.564352174399</v>
      </c>
      <c r="L1034" s="34">
        <v>63548.564352174399</v>
      </c>
      <c r="M1034" s="34">
        <v>63548.564352174399</v>
      </c>
      <c r="N1034" s="34">
        <v>63548.564352174399</v>
      </c>
      <c r="O1034" s="34">
        <v>63548.564352174399</v>
      </c>
      <c r="P1034" s="34">
        <v>63548.564352174399</v>
      </c>
      <c r="Q1034" s="34">
        <v>63548.564352174399</v>
      </c>
      <c r="R1034" s="34">
        <v>63548.564352174399</v>
      </c>
      <c r="S1034" s="34">
        <v>63548.564352174399</v>
      </c>
      <c r="T1034" s="34">
        <v>63548.564352174399</v>
      </c>
      <c r="U1034" s="34">
        <v>63548.564352174399</v>
      </c>
      <c r="V1034" s="34">
        <v>63548.564352174399</v>
      </c>
      <c r="W1034" s="34">
        <v>63548.564352174399</v>
      </c>
      <c r="X1034" s="34">
        <v>67216.4450982337</v>
      </c>
      <c r="Y1034" s="34">
        <v>68491.078189427499</v>
      </c>
      <c r="Z1034" s="34">
        <v>69072.194882160606</v>
      </c>
      <c r="AA1034" s="34">
        <v>72475.790531666498</v>
      </c>
      <c r="AB1034" s="34">
        <v>74109.441348665801</v>
      </c>
      <c r="AC1034" s="34">
        <v>94578.405431314299</v>
      </c>
      <c r="AD1034" s="34">
        <v>122464.19853322</v>
      </c>
      <c r="AE1034" s="34">
        <v>151643.06467242001</v>
      </c>
      <c r="AF1034" s="34">
        <v>177084.578816086</v>
      </c>
      <c r="AG1034" s="34">
        <v>250725.407301659</v>
      </c>
      <c r="AH1034" s="34">
        <v>242652.69712184</v>
      </c>
    </row>
    <row r="1035" spans="1:35" x14ac:dyDescent="0.15">
      <c r="A1035" s="34" t="s">
        <v>44</v>
      </c>
      <c r="B1035" s="34" t="s">
        <v>50</v>
      </c>
      <c r="C1035" s="34" t="s">
        <v>62</v>
      </c>
      <c r="D1035" s="34">
        <v>2020</v>
      </c>
      <c r="E1035" s="34">
        <v>1</v>
      </c>
      <c r="F1035" s="34">
        <v>58765.339078354998</v>
      </c>
      <c r="G1035" s="34">
        <v>58765.339078354998</v>
      </c>
      <c r="H1035" s="34">
        <v>58765.339078354998</v>
      </c>
      <c r="I1035" s="34">
        <v>58765.339078354998</v>
      </c>
      <c r="J1035" s="34">
        <v>58765.339078354998</v>
      </c>
      <c r="K1035" s="34">
        <v>58765.339078354998</v>
      </c>
      <c r="L1035" s="34">
        <v>58765.339078354998</v>
      </c>
      <c r="M1035" s="34">
        <v>58765.339078354998</v>
      </c>
      <c r="N1035" s="34">
        <v>58765.339078354998</v>
      </c>
      <c r="O1035" s="34">
        <v>58765.339078354998</v>
      </c>
      <c r="P1035" s="34">
        <v>58765.339078354998</v>
      </c>
      <c r="Q1035" s="34">
        <v>58765.339078354998</v>
      </c>
      <c r="R1035" s="34">
        <v>58765.339078354998</v>
      </c>
      <c r="S1035" s="34">
        <v>58765.339078354998</v>
      </c>
      <c r="T1035" s="34">
        <v>58765.339078354998</v>
      </c>
      <c r="U1035" s="34">
        <v>58765.339078354998</v>
      </c>
      <c r="V1035" s="34">
        <v>58765.339078354998</v>
      </c>
      <c r="W1035" s="34">
        <v>58765.339078354998</v>
      </c>
      <c r="X1035" s="34">
        <v>62157.142779012</v>
      </c>
      <c r="Y1035" s="34">
        <v>63335.835745062301</v>
      </c>
      <c r="Z1035" s="34">
        <v>63873.212471675601</v>
      </c>
      <c r="AA1035" s="34">
        <v>67020.623502401504</v>
      </c>
      <c r="AB1035" s="34">
        <v>68531.311354680394</v>
      </c>
      <c r="AC1035" s="34">
        <v>87459.600721430805</v>
      </c>
      <c r="AD1035" s="34">
        <v>113246.46315975201</v>
      </c>
      <c r="AE1035" s="34">
        <v>140229.070557292</v>
      </c>
      <c r="AF1035" s="34">
        <v>163755.63202347801</v>
      </c>
      <c r="AG1035" s="34">
        <v>231853.60245099699</v>
      </c>
      <c r="AH1035" s="34">
        <v>224388.51561804599</v>
      </c>
      <c r="AI1035" s="34">
        <v>217559.662565295</v>
      </c>
    </row>
    <row r="1036" spans="1:35" x14ac:dyDescent="0.15">
      <c r="A1036" s="34" t="s">
        <v>44</v>
      </c>
      <c r="B1036" s="34" t="s">
        <v>50</v>
      </c>
      <c r="C1036" s="34" t="s">
        <v>62</v>
      </c>
      <c r="D1036" s="34">
        <v>2038</v>
      </c>
      <c r="E1036" s="34">
        <v>1</v>
      </c>
      <c r="X1036" s="34">
        <v>179430.149374812</v>
      </c>
      <c r="Y1036" s="34">
        <v>200941.434109817</v>
      </c>
      <c r="Z1036" s="34">
        <v>210748.622333634</v>
      </c>
      <c r="AA1036" s="34">
        <v>210748.622333634</v>
      </c>
      <c r="AB1036" s="34">
        <v>210748.622333634</v>
      </c>
      <c r="AC1036" s="34">
        <v>224288.88416096801</v>
      </c>
      <c r="AD1036" s="34">
        <v>238253.29386583099</v>
      </c>
      <c r="AE1036" s="34">
        <v>246868.06528375199</v>
      </c>
      <c r="AF1036" s="34">
        <v>251759.823504392</v>
      </c>
      <c r="AG1036" s="34">
        <v>258061.61597604401</v>
      </c>
      <c r="AH1036" s="34">
        <v>249598.421512489</v>
      </c>
      <c r="AI1036" s="34">
        <v>243050.67239480501</v>
      </c>
    </row>
    <row r="1037" spans="1:35" x14ac:dyDescent="0.15">
      <c r="A1037" s="34" t="s">
        <v>44</v>
      </c>
      <c r="B1037" s="34" t="s">
        <v>50</v>
      </c>
      <c r="C1037" s="34" t="s">
        <v>62</v>
      </c>
      <c r="D1037" s="34">
        <v>2039</v>
      </c>
      <c r="E1037" s="34">
        <v>1</v>
      </c>
      <c r="Y1037" s="34">
        <v>214839.74342269701</v>
      </c>
      <c r="Z1037" s="34">
        <v>225325.25533833099</v>
      </c>
      <c r="AA1037" s="34">
        <v>225325.25533833099</v>
      </c>
      <c r="AB1037" s="34">
        <v>225325.25533833099</v>
      </c>
      <c r="AC1037" s="34">
        <v>239802.04251638299</v>
      </c>
      <c r="AD1037" s="34">
        <v>254732.31417157</v>
      </c>
      <c r="AE1037" s="34">
        <v>263942.93461563298</v>
      </c>
      <c r="AF1037" s="34">
        <v>269173.03604127403</v>
      </c>
      <c r="AG1037" s="34">
        <v>275910.69810540002</v>
      </c>
      <c r="AH1037" s="34">
        <v>266862.13858286297</v>
      </c>
      <c r="AI1037" s="34">
        <v>259861.50804257</v>
      </c>
    </row>
    <row r="1038" spans="1:35" x14ac:dyDescent="0.15">
      <c r="A1038" s="34" t="s">
        <v>44</v>
      </c>
      <c r="B1038" s="34" t="s">
        <v>50</v>
      </c>
      <c r="C1038" s="34" t="s">
        <v>62</v>
      </c>
      <c r="D1038" s="34">
        <v>2040</v>
      </c>
      <c r="E1038" s="34">
        <v>1</v>
      </c>
      <c r="Z1038" s="34">
        <v>226421.21516158499</v>
      </c>
      <c r="AA1038" s="34">
        <v>226421.21516158499</v>
      </c>
      <c r="AB1038" s="34">
        <v>226421.21516158499</v>
      </c>
      <c r="AC1038" s="34">
        <v>240968.41600495501</v>
      </c>
      <c r="AD1038" s="34">
        <v>255971.30702923899</v>
      </c>
      <c r="AE1038" s="34">
        <v>265226.72702290799</v>
      </c>
      <c r="AF1038" s="34">
        <v>270482.26714615698</v>
      </c>
      <c r="AG1038" s="34">
        <v>277252.70053417998</v>
      </c>
      <c r="AH1038" s="34">
        <v>268160.12971037999</v>
      </c>
      <c r="AI1038" s="34">
        <v>261125.448793452</v>
      </c>
    </row>
    <row r="1039" spans="1:35" x14ac:dyDescent="0.15">
      <c r="A1039" s="34" t="s">
        <v>44</v>
      </c>
      <c r="B1039" s="34" t="s">
        <v>50</v>
      </c>
      <c r="C1039" s="34" t="s">
        <v>62</v>
      </c>
      <c r="D1039" s="34">
        <v>2041</v>
      </c>
      <c r="E1039" s="34">
        <v>1</v>
      </c>
      <c r="AA1039" s="34">
        <v>142073.47226414701</v>
      </c>
      <c r="AB1039" s="34">
        <v>161608.84101491101</v>
      </c>
      <c r="AC1039" s="34">
        <v>186730.797257584</v>
      </c>
      <c r="AD1039" s="34">
        <v>198775.55992549501</v>
      </c>
      <c r="AE1039" s="34">
        <v>206206.08361823799</v>
      </c>
      <c r="AF1039" s="34">
        <v>210425.38597628099</v>
      </c>
      <c r="AG1039" s="34">
        <v>215860.88925265899</v>
      </c>
      <c r="AH1039" s="34">
        <v>208561.10566850999</v>
      </c>
      <c r="AI1039" s="34">
        <v>202913.45669527299</v>
      </c>
    </row>
    <row r="1040" spans="1:35" x14ac:dyDescent="0.15">
      <c r="A1040" s="34" t="s">
        <v>44</v>
      </c>
      <c r="B1040" s="34" t="s">
        <v>50</v>
      </c>
      <c r="C1040" s="34" t="s">
        <v>62</v>
      </c>
      <c r="D1040" s="34">
        <v>2042</v>
      </c>
      <c r="E1040" s="34">
        <v>1</v>
      </c>
      <c r="AB1040" s="34">
        <v>201789.30132132999</v>
      </c>
      <c r="AC1040" s="34">
        <v>233157.275784845</v>
      </c>
      <c r="AD1040" s="34">
        <v>248196.70201966801</v>
      </c>
      <c r="AE1040" s="34">
        <v>257474.66091717599</v>
      </c>
      <c r="AF1040" s="34">
        <v>262742.99939139601</v>
      </c>
      <c r="AG1040" s="34">
        <v>269529.920215666</v>
      </c>
      <c r="AH1040" s="34">
        <v>260415.207060174</v>
      </c>
      <c r="AI1040" s="34">
        <v>253363.395208417</v>
      </c>
    </row>
    <row r="1041" spans="1:35" x14ac:dyDescent="0.15">
      <c r="A1041" s="34" t="s">
        <v>44</v>
      </c>
      <c r="B1041" s="34" t="s">
        <v>50</v>
      </c>
      <c r="C1041" s="34" t="s">
        <v>62</v>
      </c>
      <c r="D1041" s="34">
        <v>2043</v>
      </c>
      <c r="E1041" s="34">
        <v>1</v>
      </c>
      <c r="AC1041" s="34">
        <v>700674.59054670797</v>
      </c>
      <c r="AD1041" s="34">
        <v>774458.74022945599</v>
      </c>
      <c r="AE1041" s="34">
        <v>804814.24250661</v>
      </c>
      <c r="AF1041" s="34">
        <v>822208.38493172196</v>
      </c>
      <c r="AG1041" s="34">
        <v>843696.923439087</v>
      </c>
      <c r="AH1041" s="34">
        <v>812430.25965893106</v>
      </c>
      <c r="AI1041" s="34">
        <v>788929.80357948702</v>
      </c>
    </row>
    <row r="1042" spans="1:35" x14ac:dyDescent="0.15">
      <c r="A1042" s="34" t="s">
        <v>44</v>
      </c>
      <c r="B1042" s="34" t="s">
        <v>50</v>
      </c>
      <c r="C1042" s="34" t="s">
        <v>62</v>
      </c>
      <c r="D1042" s="34">
        <v>2044</v>
      </c>
      <c r="E1042" s="34">
        <v>1</v>
      </c>
      <c r="AD1042" s="34">
        <v>793197.32392486394</v>
      </c>
      <c r="AE1042" s="34">
        <v>828185.95464291098</v>
      </c>
      <c r="AF1042" s="34">
        <v>848342.60297723103</v>
      </c>
      <c r="AG1042" s="34">
        <v>871181.92348511005</v>
      </c>
      <c r="AH1042" s="34">
        <v>832318.40796619595</v>
      </c>
      <c r="AI1042" s="34">
        <v>804596.89178008004</v>
      </c>
    </row>
    <row r="1043" spans="1:35" x14ac:dyDescent="0.15">
      <c r="A1043" s="34" t="s">
        <v>44</v>
      </c>
      <c r="B1043" s="34" t="s">
        <v>50</v>
      </c>
      <c r="C1043" s="34" t="s">
        <v>62</v>
      </c>
      <c r="D1043" s="34">
        <v>2045</v>
      </c>
      <c r="E1043" s="34">
        <v>1</v>
      </c>
      <c r="AE1043" s="34">
        <v>613169.55331829202</v>
      </c>
      <c r="AF1043" s="34">
        <v>626200.27736542595</v>
      </c>
      <c r="AG1043" s="34">
        <v>642753.80063096003</v>
      </c>
      <c r="AH1043" s="34">
        <v>619911.78892960097</v>
      </c>
      <c r="AI1043" s="34">
        <v>602414.52442890499</v>
      </c>
    </row>
    <row r="1044" spans="1:35" x14ac:dyDescent="0.15">
      <c r="A1044" s="34" t="s">
        <v>44</v>
      </c>
      <c r="B1044" s="34" t="s">
        <v>50</v>
      </c>
      <c r="C1044" s="34" t="s">
        <v>62</v>
      </c>
      <c r="D1044" s="34">
        <v>2046</v>
      </c>
      <c r="E1044" s="34">
        <v>1</v>
      </c>
      <c r="AF1044" s="34">
        <v>220130.406016875</v>
      </c>
      <c r="AG1044" s="34">
        <v>219371.85988095801</v>
      </c>
      <c r="AH1044" s="34">
        <v>207364.42526699201</v>
      </c>
      <c r="AI1044" s="34">
        <v>198175.414998177</v>
      </c>
    </row>
    <row r="1045" spans="1:35" x14ac:dyDescent="0.15">
      <c r="A1045" s="34" t="s">
        <v>44</v>
      </c>
      <c r="B1045" s="34" t="s">
        <v>50</v>
      </c>
      <c r="C1045" s="34" t="s">
        <v>62</v>
      </c>
      <c r="D1045" s="34">
        <v>2047</v>
      </c>
      <c r="E1045" s="34">
        <v>1</v>
      </c>
      <c r="AG1045" s="34">
        <v>285229.93885798199</v>
      </c>
      <c r="AH1045" s="34">
        <v>270352.83790285798</v>
      </c>
      <c r="AI1045" s="34">
        <v>259106.464792491</v>
      </c>
    </row>
    <row r="1046" spans="1:35" x14ac:dyDescent="0.15">
      <c r="A1046" s="34" t="s">
        <v>44</v>
      </c>
      <c r="B1046" s="34" t="s">
        <v>50</v>
      </c>
      <c r="C1046" s="34" t="s">
        <v>62</v>
      </c>
      <c r="D1046" s="34">
        <v>2048</v>
      </c>
      <c r="E1046" s="34">
        <v>1</v>
      </c>
      <c r="AH1046" s="34">
        <v>157827.99461301501</v>
      </c>
      <c r="AI1046" s="34">
        <v>152474.237370838</v>
      </c>
    </row>
    <row r="1047" spans="1:35" x14ac:dyDescent="0.15">
      <c r="A1047" s="34" t="s">
        <v>44</v>
      </c>
      <c r="B1047" s="34" t="s">
        <v>50</v>
      </c>
      <c r="C1047" s="34" t="s">
        <v>62</v>
      </c>
      <c r="D1047" s="34">
        <v>2049</v>
      </c>
      <c r="E1047" s="34">
        <v>1</v>
      </c>
      <c r="AI1047" s="34">
        <v>125302.834245847</v>
      </c>
    </row>
    <row r="1048" spans="1:35" x14ac:dyDescent="0.15">
      <c r="A1048" s="34" t="s">
        <v>44</v>
      </c>
      <c r="B1048" s="34" t="s">
        <v>47</v>
      </c>
      <c r="C1048" s="34" t="s">
        <v>63</v>
      </c>
      <c r="D1048" s="34">
        <v>2013</v>
      </c>
      <c r="E1048" s="34">
        <v>1</v>
      </c>
      <c r="F1048" s="34">
        <v>86303.233252406193</v>
      </c>
      <c r="G1048" s="34">
        <v>86303.233252406106</v>
      </c>
      <c r="H1048" s="34">
        <v>86303.233252406106</v>
      </c>
      <c r="I1048" s="34">
        <v>86303.233252406106</v>
      </c>
      <c r="J1048" s="34">
        <v>86303.233252406106</v>
      </c>
      <c r="K1048" s="34">
        <v>86303.233252406193</v>
      </c>
      <c r="L1048" s="34">
        <v>86303.233252406106</v>
      </c>
      <c r="M1048" s="34">
        <v>84055.713316470603</v>
      </c>
      <c r="N1048" s="34">
        <v>78996.635312317594</v>
      </c>
      <c r="O1048" s="34">
        <v>70597.325563181395</v>
      </c>
      <c r="P1048" s="34">
        <v>72114.211718348393</v>
      </c>
      <c r="Q1048" s="34">
        <v>70991.263495053994</v>
      </c>
      <c r="R1048" s="34">
        <v>71457.471777042301</v>
      </c>
      <c r="S1048" s="34">
        <v>70836.317235149996</v>
      </c>
      <c r="T1048" s="34">
        <v>71987.447714102207</v>
      </c>
      <c r="U1048" s="34">
        <v>71839.356813866601</v>
      </c>
      <c r="V1048" s="34">
        <v>70069.556232667295</v>
      </c>
      <c r="W1048" s="34">
        <v>72405.109802426407</v>
      </c>
      <c r="X1048" s="34">
        <v>71328.047304762396</v>
      </c>
      <c r="Y1048" s="34">
        <v>70673.161991203495</v>
      </c>
      <c r="Z1048" s="34">
        <v>70422.311852521801</v>
      </c>
      <c r="AA1048" s="34">
        <v>68447.471422988601</v>
      </c>
      <c r="AB1048" s="34">
        <v>62866.919861082701</v>
      </c>
    </row>
    <row r="1049" spans="1:35" x14ac:dyDescent="0.15">
      <c r="A1049" s="34" t="s">
        <v>44</v>
      </c>
      <c r="B1049" s="34" t="s">
        <v>47</v>
      </c>
      <c r="C1049" s="34" t="s">
        <v>63</v>
      </c>
      <c r="D1049" s="34">
        <v>2014</v>
      </c>
      <c r="E1049" s="34">
        <v>1</v>
      </c>
      <c r="F1049" s="34">
        <v>50518.965806286396</v>
      </c>
      <c r="G1049" s="34">
        <v>50518.965806286396</v>
      </c>
      <c r="H1049" s="34">
        <v>50518.965806286396</v>
      </c>
      <c r="I1049" s="34">
        <v>50518.965806286396</v>
      </c>
      <c r="J1049" s="34">
        <v>50518.965806286396</v>
      </c>
      <c r="K1049" s="34">
        <v>50518.965806286396</v>
      </c>
      <c r="L1049" s="34">
        <v>50518.965806286396</v>
      </c>
      <c r="M1049" s="34">
        <v>49203.344380372902</v>
      </c>
      <c r="N1049" s="34">
        <v>46241.9328657468</v>
      </c>
      <c r="O1049" s="34">
        <v>41325.263744301199</v>
      </c>
      <c r="P1049" s="34">
        <v>42213.197103423401</v>
      </c>
      <c r="Q1049" s="34">
        <v>41555.861558080302</v>
      </c>
      <c r="R1049" s="34">
        <v>41828.763967049097</v>
      </c>
      <c r="S1049" s="34">
        <v>41465.161308380397</v>
      </c>
      <c r="T1049" s="34">
        <v>42138.9937838646</v>
      </c>
      <c r="U1049" s="34">
        <v>42052.306427629199</v>
      </c>
      <c r="V1049" s="34">
        <v>41016.325599609998</v>
      </c>
      <c r="W1049" s="34">
        <v>42383.478908737299</v>
      </c>
      <c r="X1049" s="34">
        <v>41753.003300348602</v>
      </c>
      <c r="Y1049" s="34">
        <v>41369.655799728796</v>
      </c>
      <c r="Z1049" s="34">
        <v>41222.816694159003</v>
      </c>
      <c r="AA1049" s="34">
        <v>40066.8125402859</v>
      </c>
      <c r="AB1049" s="34">
        <v>36800.148211365398</v>
      </c>
      <c r="AC1049" s="34">
        <v>34097.702508126997</v>
      </c>
    </row>
    <row r="1050" spans="1:35" x14ac:dyDescent="0.15">
      <c r="A1050" s="34" t="s">
        <v>44</v>
      </c>
      <c r="B1050" s="34" t="s">
        <v>47</v>
      </c>
      <c r="C1050" s="34" t="s">
        <v>63</v>
      </c>
      <c r="D1050" s="34">
        <v>2015</v>
      </c>
      <c r="E1050" s="34">
        <v>1</v>
      </c>
      <c r="F1050" s="34">
        <v>28372.696482242001</v>
      </c>
      <c r="G1050" s="34">
        <v>28372.696482242001</v>
      </c>
      <c r="H1050" s="34">
        <v>28372.696482242001</v>
      </c>
      <c r="I1050" s="34">
        <v>28372.696482242001</v>
      </c>
      <c r="J1050" s="34">
        <v>28372.696482242001</v>
      </c>
      <c r="K1050" s="34">
        <v>28372.696482242001</v>
      </c>
      <c r="L1050" s="34">
        <v>28372.696482242001</v>
      </c>
      <c r="M1050" s="34">
        <v>27633.811059565101</v>
      </c>
      <c r="N1050" s="34">
        <v>25970.609354572</v>
      </c>
      <c r="O1050" s="34">
        <v>23209.286780762901</v>
      </c>
      <c r="P1050" s="34">
        <v>23707.972042678899</v>
      </c>
      <c r="Q1050" s="34">
        <v>23338.7961971851</v>
      </c>
      <c r="R1050" s="34">
        <v>23492.064917068099</v>
      </c>
      <c r="S1050" s="34">
        <v>23287.856701205201</v>
      </c>
      <c r="T1050" s="34">
        <v>23666.2976293133</v>
      </c>
      <c r="U1050" s="34">
        <v>23617.611873220201</v>
      </c>
      <c r="V1050" s="34">
        <v>23035.7795034224</v>
      </c>
      <c r="W1050" s="34">
        <v>23803.6065019659</v>
      </c>
      <c r="X1050" s="34">
        <v>23449.515859159299</v>
      </c>
      <c r="Y1050" s="34">
        <v>23234.218453349</v>
      </c>
      <c r="Z1050" s="34">
        <v>23151.749992097699</v>
      </c>
      <c r="AA1050" s="34">
        <v>22502.509563942</v>
      </c>
      <c r="AB1050" s="34">
        <v>20667.870354002102</v>
      </c>
      <c r="AC1050" s="34">
        <v>19150.110232155301</v>
      </c>
      <c r="AD1050" s="34">
        <v>19810.381171891899</v>
      </c>
    </row>
    <row r="1051" spans="1:35" x14ac:dyDescent="0.15">
      <c r="A1051" s="34" t="s">
        <v>44</v>
      </c>
      <c r="B1051" s="34" t="s">
        <v>47</v>
      </c>
      <c r="C1051" s="34" t="s">
        <v>63</v>
      </c>
      <c r="D1051" s="34">
        <v>2016</v>
      </c>
      <c r="E1051" s="34">
        <v>1</v>
      </c>
      <c r="F1051" s="34">
        <v>59292.567711019699</v>
      </c>
      <c r="G1051" s="34">
        <v>59292.567711019699</v>
      </c>
      <c r="H1051" s="34">
        <v>59292.567711019699</v>
      </c>
      <c r="I1051" s="34">
        <v>59292.567711019699</v>
      </c>
      <c r="J1051" s="34">
        <v>59292.567711019699</v>
      </c>
      <c r="K1051" s="34">
        <v>59292.567711019699</v>
      </c>
      <c r="L1051" s="34">
        <v>59292.567711019699</v>
      </c>
      <c r="M1051" s="34">
        <v>57748.4630122585</v>
      </c>
      <c r="N1051" s="34">
        <v>54272.744735988599</v>
      </c>
      <c r="O1051" s="34">
        <v>48502.200304936203</v>
      </c>
      <c r="P1051" s="34">
        <v>49544.340577967501</v>
      </c>
      <c r="Q1051" s="34">
        <v>48772.845918307197</v>
      </c>
      <c r="R1051" s="34">
        <v>49093.1431433994</v>
      </c>
      <c r="S1051" s="34">
        <v>48666.393804513798</v>
      </c>
      <c r="T1051" s="34">
        <v>49457.250407393003</v>
      </c>
      <c r="U1051" s="34">
        <v>49355.508104136301</v>
      </c>
      <c r="V1051" s="34">
        <v>48139.609037077404</v>
      </c>
      <c r="W1051" s="34">
        <v>49744.195133784197</v>
      </c>
      <c r="X1051" s="34">
        <v>49004.225162033901</v>
      </c>
      <c r="Y1051" s="34">
        <v>48554.3019050039</v>
      </c>
      <c r="Z1051" s="34">
        <v>48381.961330119499</v>
      </c>
      <c r="AA1051" s="34">
        <v>47025.194550083499</v>
      </c>
      <c r="AB1051" s="34">
        <v>43191.210365720297</v>
      </c>
      <c r="AC1051" s="34">
        <v>40019.432355476798</v>
      </c>
      <c r="AD1051" s="34">
        <v>41399.250429041203</v>
      </c>
      <c r="AE1051" s="34">
        <v>38618.538049577903</v>
      </c>
    </row>
    <row r="1052" spans="1:35" x14ac:dyDescent="0.15">
      <c r="A1052" s="34" t="s">
        <v>44</v>
      </c>
      <c r="B1052" s="34" t="s">
        <v>47</v>
      </c>
      <c r="C1052" s="34" t="s">
        <v>63</v>
      </c>
      <c r="D1052" s="34">
        <v>2017</v>
      </c>
      <c r="E1052" s="34">
        <v>1</v>
      </c>
      <c r="F1052" s="34">
        <v>59044.925721773201</v>
      </c>
      <c r="G1052" s="34">
        <v>59044.925721773201</v>
      </c>
      <c r="H1052" s="34">
        <v>59044.925721773201</v>
      </c>
      <c r="I1052" s="34">
        <v>59044.925721773303</v>
      </c>
      <c r="J1052" s="34">
        <v>59044.925721773201</v>
      </c>
      <c r="K1052" s="34">
        <v>59044.925721773201</v>
      </c>
      <c r="L1052" s="34">
        <v>59044.925721773201</v>
      </c>
      <c r="M1052" s="34">
        <v>57507.270147648902</v>
      </c>
      <c r="N1052" s="34">
        <v>54046.068594489901</v>
      </c>
      <c r="O1052" s="34">
        <v>48299.625482660304</v>
      </c>
      <c r="P1052" s="34">
        <v>49337.413141186102</v>
      </c>
      <c r="Q1052" s="34">
        <v>48569.1407145911</v>
      </c>
      <c r="R1052" s="34">
        <v>48888.100182776601</v>
      </c>
      <c r="S1052" s="34">
        <v>48463.1332098649</v>
      </c>
      <c r="T1052" s="34">
        <v>49250.686712374103</v>
      </c>
      <c r="U1052" s="34">
        <v>49149.369347138098</v>
      </c>
      <c r="V1052" s="34">
        <v>47938.548617471497</v>
      </c>
      <c r="W1052" s="34">
        <v>49536.432982270802</v>
      </c>
      <c r="X1052" s="34">
        <v>48799.553577228296</v>
      </c>
      <c r="Y1052" s="34">
        <v>48351.5094746131</v>
      </c>
      <c r="Z1052" s="34">
        <v>48179.888699265801</v>
      </c>
      <c r="AA1052" s="34">
        <v>46828.788606258597</v>
      </c>
      <c r="AB1052" s="34">
        <v>43010.8174823312</v>
      </c>
      <c r="AC1052" s="34">
        <v>39852.286754946799</v>
      </c>
      <c r="AD1052" s="34">
        <v>41226.341865196802</v>
      </c>
      <c r="AE1052" s="34">
        <v>38457.243439585698</v>
      </c>
      <c r="AF1052" s="34">
        <v>38600.332279545699</v>
      </c>
    </row>
    <row r="1053" spans="1:35" x14ac:dyDescent="0.15">
      <c r="A1053" s="34" t="s">
        <v>44</v>
      </c>
      <c r="B1053" s="34" t="s">
        <v>47</v>
      </c>
      <c r="C1053" s="34" t="s">
        <v>63</v>
      </c>
      <c r="D1053" s="34">
        <v>2018</v>
      </c>
      <c r="E1053" s="34">
        <v>1</v>
      </c>
      <c r="F1053" s="34">
        <v>124935.38357486</v>
      </c>
      <c r="G1053" s="34">
        <v>124935.38357486</v>
      </c>
      <c r="H1053" s="34">
        <v>124935.38357486</v>
      </c>
      <c r="I1053" s="34">
        <v>124935.38357486</v>
      </c>
      <c r="J1053" s="34">
        <v>124935.38357486</v>
      </c>
      <c r="K1053" s="34">
        <v>124935.38357486</v>
      </c>
      <c r="L1053" s="34">
        <v>124935.38357486</v>
      </c>
      <c r="M1053" s="34">
        <v>121681.800195579</v>
      </c>
      <c r="N1053" s="34">
        <v>114358.113386123</v>
      </c>
      <c r="O1053" s="34">
        <v>102198.99783823499</v>
      </c>
      <c r="P1053" s="34">
        <v>104394.89185626</v>
      </c>
      <c r="Q1053" s="34">
        <v>102769.275274762</v>
      </c>
      <c r="R1053" s="34">
        <v>103444.173634197</v>
      </c>
      <c r="S1053" s="34">
        <v>102544.970000382</v>
      </c>
      <c r="T1053" s="34">
        <v>104211.384137057</v>
      </c>
      <c r="U1053" s="34">
        <v>103997.00290558299</v>
      </c>
      <c r="V1053" s="34">
        <v>101434.98169119201</v>
      </c>
      <c r="W1053" s="34">
        <v>104816.005438519</v>
      </c>
      <c r="X1053" s="34">
        <v>103256.81453444</v>
      </c>
      <c r="Y1053" s="34">
        <v>102308.78113217199</v>
      </c>
      <c r="Z1053" s="34">
        <v>101945.642265702</v>
      </c>
      <c r="AA1053" s="34">
        <v>99086.798659677806</v>
      </c>
      <c r="AB1053" s="34">
        <v>91008.209669773903</v>
      </c>
      <c r="AC1053" s="34">
        <v>84324.955467402295</v>
      </c>
      <c r="AD1053" s="34">
        <v>87232.370459522106</v>
      </c>
      <c r="AE1053" s="34">
        <v>81373.130741100496</v>
      </c>
      <c r="AF1053" s="34">
        <v>81675.897810195005</v>
      </c>
      <c r="AG1053" s="34">
        <v>81280.252544695904</v>
      </c>
    </row>
    <row r="1054" spans="1:35" x14ac:dyDescent="0.15">
      <c r="A1054" s="34" t="s">
        <v>44</v>
      </c>
      <c r="B1054" s="34" t="s">
        <v>47</v>
      </c>
      <c r="C1054" s="34" t="s">
        <v>63</v>
      </c>
      <c r="D1054" s="34">
        <v>2019</v>
      </c>
      <c r="E1054" s="34">
        <v>1</v>
      </c>
      <c r="F1054" s="34">
        <v>25224.1054761081</v>
      </c>
      <c r="G1054" s="34">
        <v>25224.1054761081</v>
      </c>
      <c r="H1054" s="34">
        <v>25224.105476108001</v>
      </c>
      <c r="I1054" s="34">
        <v>25224.1054761081</v>
      </c>
      <c r="J1054" s="34">
        <v>25224.1054761081</v>
      </c>
      <c r="K1054" s="34">
        <v>25224.1054761081</v>
      </c>
      <c r="L1054" s="34">
        <v>25224.105476108001</v>
      </c>
      <c r="M1054" s="34">
        <v>24567.216066670899</v>
      </c>
      <c r="N1054" s="34">
        <v>23088.584126945101</v>
      </c>
      <c r="O1054" s="34">
        <v>20633.6926118255</v>
      </c>
      <c r="P1054" s="34">
        <v>21077.0374893144</v>
      </c>
      <c r="Q1054" s="34">
        <v>20748.830035652201</v>
      </c>
      <c r="R1054" s="34">
        <v>20885.090132007001</v>
      </c>
      <c r="S1054" s="34">
        <v>20703.543426383301</v>
      </c>
      <c r="T1054" s="34">
        <v>21039.9877926439</v>
      </c>
      <c r="U1054" s="34">
        <v>20996.7048199577</v>
      </c>
      <c r="V1054" s="34">
        <v>20479.4398827185</v>
      </c>
      <c r="W1054" s="34">
        <v>21162.059147009699</v>
      </c>
      <c r="X1054" s="34">
        <v>20847.262852345</v>
      </c>
      <c r="Y1054" s="34">
        <v>20655.857552665799</v>
      </c>
      <c r="Z1054" s="34">
        <v>20582.540828386202</v>
      </c>
      <c r="AA1054" s="34">
        <v>20005.348278168</v>
      </c>
      <c r="AB1054" s="34">
        <v>18374.303693770002</v>
      </c>
      <c r="AC1054" s="34">
        <v>17024.973311130601</v>
      </c>
      <c r="AD1054" s="34">
        <v>17611.972288727</v>
      </c>
      <c r="AE1054" s="34">
        <v>16429.008132069899</v>
      </c>
      <c r="AF1054" s="34">
        <v>16490.135958847299</v>
      </c>
      <c r="AG1054" s="34">
        <v>16410.256283270101</v>
      </c>
      <c r="AH1054" s="34">
        <v>16026.9080707913</v>
      </c>
    </row>
    <row r="1055" spans="1:35" x14ac:dyDescent="0.15">
      <c r="A1055" s="34" t="s">
        <v>44</v>
      </c>
      <c r="B1055" s="34" t="s">
        <v>47</v>
      </c>
      <c r="C1055" s="34" t="s">
        <v>63</v>
      </c>
      <c r="D1055" s="34">
        <v>2020</v>
      </c>
      <c r="E1055" s="34">
        <v>1</v>
      </c>
      <c r="F1055" s="34">
        <v>222028.73207300701</v>
      </c>
      <c r="G1055" s="34">
        <v>222028.73207300599</v>
      </c>
      <c r="H1055" s="34">
        <v>222028.73207300599</v>
      </c>
      <c r="I1055" s="34">
        <v>222028.73207300701</v>
      </c>
      <c r="J1055" s="34">
        <v>222028.73207300599</v>
      </c>
      <c r="K1055" s="34">
        <v>222028.73207300701</v>
      </c>
      <c r="L1055" s="34">
        <v>222028.73207300599</v>
      </c>
      <c r="M1055" s="34">
        <v>216246.631184328</v>
      </c>
      <c r="N1055" s="34">
        <v>203231.352006601</v>
      </c>
      <c r="O1055" s="34">
        <v>181622.797800584</v>
      </c>
      <c r="P1055" s="34">
        <v>185525.22760580201</v>
      </c>
      <c r="Q1055" s="34">
        <v>182636.265503159</v>
      </c>
      <c r="R1055" s="34">
        <v>183835.66012408899</v>
      </c>
      <c r="S1055" s="34">
        <v>182237.641716663</v>
      </c>
      <c r="T1055" s="34">
        <v>185199.10713412799</v>
      </c>
      <c r="U1055" s="34">
        <v>184818.119845799</v>
      </c>
      <c r="V1055" s="34">
        <v>180265.02763526101</v>
      </c>
      <c r="W1055" s="34">
        <v>186273.608985459</v>
      </c>
      <c r="X1055" s="34">
        <v>183502.69517716201</v>
      </c>
      <c r="Y1055" s="34">
        <v>181817.89901897599</v>
      </c>
      <c r="Z1055" s="34">
        <v>181172.547319707</v>
      </c>
      <c r="AA1055" s="34">
        <v>176091.95763503801</v>
      </c>
      <c r="AB1055" s="34">
        <v>161735.10516423601</v>
      </c>
      <c r="AC1055" s="34">
        <v>149857.96984664199</v>
      </c>
      <c r="AD1055" s="34">
        <v>155024.87809824699</v>
      </c>
      <c r="AE1055" s="34">
        <v>144612.13890164101</v>
      </c>
      <c r="AF1055" s="34">
        <v>145150.20095052599</v>
      </c>
      <c r="AG1055" s="34">
        <v>144447.08055231799</v>
      </c>
      <c r="AH1055" s="34">
        <v>141072.75603406099</v>
      </c>
      <c r="AI1055" s="34">
        <v>153232.27444024701</v>
      </c>
    </row>
    <row r="1056" spans="1:35" x14ac:dyDescent="0.15">
      <c r="A1056" s="34" t="s">
        <v>44</v>
      </c>
      <c r="B1056" s="34" t="s">
        <v>47</v>
      </c>
      <c r="C1056" s="34" t="s">
        <v>63</v>
      </c>
      <c r="D1056" s="34">
        <v>2021</v>
      </c>
      <c r="E1056" s="34">
        <v>1</v>
      </c>
      <c r="G1056" s="34">
        <v>52166.159747071499</v>
      </c>
      <c r="H1056" s="34">
        <v>52166.159747071499</v>
      </c>
      <c r="I1056" s="34">
        <v>52166.159747071499</v>
      </c>
      <c r="J1056" s="34">
        <v>52166.159747071499</v>
      </c>
      <c r="K1056" s="34">
        <v>52166.159747071499</v>
      </c>
      <c r="L1056" s="34">
        <v>52166.159747071397</v>
      </c>
      <c r="M1056" s="34">
        <v>51180.8626729916</v>
      </c>
      <c r="N1056" s="34">
        <v>48131.265931964102</v>
      </c>
      <c r="O1056" s="34">
        <v>43602.770078249501</v>
      </c>
      <c r="P1056" s="34">
        <v>43052.534929452799</v>
      </c>
      <c r="Q1056" s="34">
        <v>43699.932170702697</v>
      </c>
      <c r="R1056" s="34">
        <v>42522.673176676602</v>
      </c>
      <c r="S1056" s="34">
        <v>43586.732504658197</v>
      </c>
      <c r="T1056" s="34">
        <v>43286.561183464801</v>
      </c>
      <c r="U1056" s="34">
        <v>43286.735901901702</v>
      </c>
      <c r="V1056" s="34">
        <v>43003.385186739601</v>
      </c>
      <c r="W1056" s="34">
        <v>43628.401054690403</v>
      </c>
      <c r="X1056" s="34">
        <v>43005.294440205398</v>
      </c>
      <c r="Y1056" s="34">
        <v>42478.057861587498</v>
      </c>
      <c r="Z1056" s="34">
        <v>42303.938660116801</v>
      </c>
      <c r="AA1056" s="34">
        <v>41012.707700111998</v>
      </c>
      <c r="AB1056" s="34">
        <v>37231.540255796797</v>
      </c>
      <c r="AC1056" s="34">
        <v>34072.679810139598</v>
      </c>
      <c r="AD1056" s="34">
        <v>37310.300473251104</v>
      </c>
      <c r="AE1056" s="34">
        <v>34782.628766989597</v>
      </c>
      <c r="AF1056" s="34">
        <v>34949.429914790999</v>
      </c>
      <c r="AG1056" s="34">
        <v>34985.652725443702</v>
      </c>
      <c r="AH1056" s="34">
        <v>33951.916039285999</v>
      </c>
      <c r="AI1056" s="34">
        <v>35707.858028066898</v>
      </c>
    </row>
    <row r="1057" spans="1:35" x14ac:dyDescent="0.15">
      <c r="A1057" s="34" t="s">
        <v>44</v>
      </c>
      <c r="B1057" s="34" t="s">
        <v>47</v>
      </c>
      <c r="C1057" s="34" t="s">
        <v>63</v>
      </c>
      <c r="D1057" s="34">
        <v>2022</v>
      </c>
      <c r="E1057" s="34">
        <v>1</v>
      </c>
      <c r="H1057" s="34">
        <v>40366.460787000498</v>
      </c>
      <c r="I1057" s="34">
        <v>40366.460787000498</v>
      </c>
      <c r="J1057" s="34">
        <v>40366.460787000498</v>
      </c>
      <c r="K1057" s="34">
        <v>40366.460787000498</v>
      </c>
      <c r="L1057" s="34">
        <v>40366.460787000397</v>
      </c>
      <c r="M1057" s="34">
        <v>39604.032502127098</v>
      </c>
      <c r="N1057" s="34">
        <v>37244.237802656899</v>
      </c>
      <c r="O1057" s="34">
        <v>33740.0628511295</v>
      </c>
      <c r="P1057" s="34">
        <v>33314.2878723842</v>
      </c>
      <c r="Q1057" s="34">
        <v>33815.247411657198</v>
      </c>
      <c r="R1057" s="34">
        <v>32904.277939322797</v>
      </c>
      <c r="S1057" s="34">
        <v>33727.652888643701</v>
      </c>
      <c r="T1057" s="34">
        <v>33495.378672464401</v>
      </c>
      <c r="U1057" s="34">
        <v>33495.513870549999</v>
      </c>
      <c r="V1057" s="34">
        <v>33276.255531657203</v>
      </c>
      <c r="W1057" s="34">
        <v>33759.896241404997</v>
      </c>
      <c r="X1057" s="34">
        <v>33277.732922470197</v>
      </c>
      <c r="Y1057" s="34">
        <v>32869.754363583699</v>
      </c>
      <c r="Z1057" s="34">
        <v>32735.019969629699</v>
      </c>
      <c r="AA1057" s="34">
        <v>31735.8583643532</v>
      </c>
      <c r="AB1057" s="34">
        <v>28809.970238601301</v>
      </c>
      <c r="AC1057" s="34">
        <v>26365.626684667601</v>
      </c>
      <c r="AD1057" s="34">
        <v>28870.915327234601</v>
      </c>
      <c r="AE1057" s="34">
        <v>26914.989084859699</v>
      </c>
      <c r="AF1057" s="34">
        <v>27044.0607287108</v>
      </c>
      <c r="AG1057" s="34">
        <v>27072.090138445001</v>
      </c>
      <c r="AH1057" s="34">
        <v>26272.179015828598</v>
      </c>
      <c r="AI1057" s="34">
        <v>27630.936566279601</v>
      </c>
    </row>
    <row r="1058" spans="1:35" x14ac:dyDescent="0.15">
      <c r="A1058" s="34" t="s">
        <v>44</v>
      </c>
      <c r="B1058" s="34" t="s">
        <v>47</v>
      </c>
      <c r="C1058" s="34" t="s">
        <v>63</v>
      </c>
      <c r="D1058" s="34">
        <v>2023</v>
      </c>
      <c r="E1058" s="34">
        <v>1</v>
      </c>
      <c r="I1058" s="34">
        <v>33884.139275902002</v>
      </c>
      <c r="J1058" s="34">
        <v>33884.139275902002</v>
      </c>
      <c r="K1058" s="34">
        <v>33884.139275902002</v>
      </c>
      <c r="L1058" s="34">
        <v>33884.139275902002</v>
      </c>
      <c r="M1058" s="34">
        <v>33244.146923615903</v>
      </c>
      <c r="N1058" s="34">
        <v>31263.304147200601</v>
      </c>
      <c r="O1058" s="34">
        <v>28321.853502537699</v>
      </c>
      <c r="P1058" s="34">
        <v>27964.452373017699</v>
      </c>
      <c r="Q1058" s="34">
        <v>28384.964413691399</v>
      </c>
      <c r="R1058" s="34">
        <v>27620.284630651899</v>
      </c>
      <c r="S1058" s="34">
        <v>28311.4364164449</v>
      </c>
      <c r="T1058" s="34">
        <v>28116.462377656899</v>
      </c>
      <c r="U1058" s="34">
        <v>28116.5758647121</v>
      </c>
      <c r="V1058" s="34">
        <v>27932.527524887399</v>
      </c>
      <c r="W1058" s="34">
        <v>28338.501911769199</v>
      </c>
      <c r="X1058" s="34">
        <v>27933.7676662101</v>
      </c>
      <c r="Y1058" s="34">
        <v>27591.305086103399</v>
      </c>
      <c r="Z1058" s="34">
        <v>27478.207259814299</v>
      </c>
      <c r="AA1058" s="34">
        <v>26639.497837876901</v>
      </c>
      <c r="AB1058" s="34">
        <v>24183.468777469199</v>
      </c>
      <c r="AC1058" s="34">
        <v>22131.6545781348</v>
      </c>
      <c r="AD1058" s="34">
        <v>24234.626888216899</v>
      </c>
      <c r="AE1058" s="34">
        <v>22592.796618287299</v>
      </c>
      <c r="AF1058" s="34">
        <v>22701.141057496301</v>
      </c>
      <c r="AG1058" s="34">
        <v>22724.669313497299</v>
      </c>
      <c r="AH1058" s="34">
        <v>22053.213373129001</v>
      </c>
      <c r="AI1058" s="34">
        <v>23193.772371466901</v>
      </c>
    </row>
    <row r="1059" spans="1:35" x14ac:dyDescent="0.15">
      <c r="A1059" s="34" t="s">
        <v>44</v>
      </c>
      <c r="B1059" s="34" t="s">
        <v>47</v>
      </c>
      <c r="C1059" s="34" t="s">
        <v>63</v>
      </c>
      <c r="D1059" s="34">
        <v>2024</v>
      </c>
      <c r="E1059" s="34">
        <v>1</v>
      </c>
      <c r="J1059" s="34">
        <v>40811.932567964897</v>
      </c>
      <c r="K1059" s="34">
        <v>40811.932567964897</v>
      </c>
      <c r="L1059" s="34">
        <v>40811.932567964897</v>
      </c>
      <c r="M1059" s="34">
        <v>40041.090360262999</v>
      </c>
      <c r="N1059" s="34">
        <v>37655.253696077903</v>
      </c>
      <c r="O1059" s="34">
        <v>34112.407753186999</v>
      </c>
      <c r="P1059" s="34">
        <v>33681.934053415098</v>
      </c>
      <c r="Q1059" s="34">
        <v>34188.422027279499</v>
      </c>
      <c r="R1059" s="34">
        <v>33267.399377496899</v>
      </c>
      <c r="S1059" s="34">
        <v>34099.860838191998</v>
      </c>
      <c r="T1059" s="34">
        <v>33865.023315576203</v>
      </c>
      <c r="U1059" s="34">
        <v>33865.160005666097</v>
      </c>
      <c r="V1059" s="34">
        <v>33643.481999534401</v>
      </c>
      <c r="W1059" s="34">
        <v>34132.460018625599</v>
      </c>
      <c r="X1059" s="34">
        <v>33644.975694375702</v>
      </c>
      <c r="Y1059" s="34">
        <v>33232.494810249897</v>
      </c>
      <c r="Z1059" s="34">
        <v>33096.273529180602</v>
      </c>
      <c r="AA1059" s="34">
        <v>32086.085485343599</v>
      </c>
      <c r="AB1059" s="34">
        <v>29127.908162846001</v>
      </c>
      <c r="AC1059" s="34">
        <v>26656.589589179799</v>
      </c>
      <c r="AD1059" s="34">
        <v>29189.525822634801</v>
      </c>
      <c r="AE1059" s="34">
        <v>27212.014582971598</v>
      </c>
      <c r="AF1059" s="34">
        <v>27342.510621578502</v>
      </c>
      <c r="AG1059" s="34">
        <v>27370.8493552125</v>
      </c>
      <c r="AH1059" s="34">
        <v>26562.110660759001</v>
      </c>
      <c r="AI1059" s="34">
        <v>27935.863039443699</v>
      </c>
    </row>
    <row r="1060" spans="1:35" x14ac:dyDescent="0.15">
      <c r="A1060" s="34" t="s">
        <v>44</v>
      </c>
      <c r="B1060" s="34" t="s">
        <v>47</v>
      </c>
      <c r="C1060" s="34" t="s">
        <v>63</v>
      </c>
      <c r="D1060" s="34">
        <v>2025</v>
      </c>
      <c r="E1060" s="34">
        <v>1</v>
      </c>
      <c r="K1060" s="34">
        <v>42995.097843723401</v>
      </c>
      <c r="L1060" s="34">
        <v>42995.097843723401</v>
      </c>
      <c r="M1060" s="34">
        <v>42183.020736445498</v>
      </c>
      <c r="N1060" s="34">
        <v>39669.557776931098</v>
      </c>
      <c r="O1060" s="34">
        <v>35937.193285096197</v>
      </c>
      <c r="P1060" s="34">
        <v>35483.6921231499</v>
      </c>
      <c r="Q1060" s="34">
        <v>36017.273814159198</v>
      </c>
      <c r="R1060" s="34">
        <v>35046.982616168498</v>
      </c>
      <c r="S1060" s="34">
        <v>35923.975194113897</v>
      </c>
      <c r="T1060" s="34">
        <v>35676.575435589097</v>
      </c>
      <c r="U1060" s="34">
        <v>35676.7194376841</v>
      </c>
      <c r="V1060" s="34">
        <v>35443.183141710702</v>
      </c>
      <c r="W1060" s="34">
        <v>35958.3182125444</v>
      </c>
      <c r="X1060" s="34">
        <v>35444.756739230099</v>
      </c>
      <c r="Y1060" s="34">
        <v>35010.210888157802</v>
      </c>
      <c r="Z1060" s="34">
        <v>34866.702680154704</v>
      </c>
      <c r="AA1060" s="34">
        <v>33802.476336229302</v>
      </c>
      <c r="AB1060" s="34">
        <v>30686.0563233309</v>
      </c>
      <c r="AC1060" s="34">
        <v>28082.5387442297</v>
      </c>
      <c r="AD1060" s="34">
        <v>30750.970115568201</v>
      </c>
      <c r="AE1060" s="34">
        <v>28667.6752582421</v>
      </c>
      <c r="AF1060" s="34">
        <v>28805.151961624899</v>
      </c>
      <c r="AG1060" s="34">
        <v>28835.006627863298</v>
      </c>
      <c r="AH1060" s="34">
        <v>27983.005825398799</v>
      </c>
      <c r="AI1060" s="34">
        <v>29430.244763085298</v>
      </c>
    </row>
    <row r="1061" spans="1:35" x14ac:dyDescent="0.15">
      <c r="A1061" s="34" t="s">
        <v>44</v>
      </c>
      <c r="B1061" s="34" t="s">
        <v>47</v>
      </c>
      <c r="C1061" s="34" t="s">
        <v>63</v>
      </c>
      <c r="D1061" s="34">
        <v>2026</v>
      </c>
      <c r="E1061" s="34">
        <v>1</v>
      </c>
      <c r="L1061" s="34">
        <v>45763.386768288503</v>
      </c>
      <c r="M1061" s="34">
        <v>44899.023140576501</v>
      </c>
      <c r="N1061" s="34">
        <v>42223.727971761902</v>
      </c>
      <c r="O1061" s="34">
        <v>38251.050890739702</v>
      </c>
      <c r="P1061" s="34">
        <v>37768.350533842</v>
      </c>
      <c r="Q1061" s="34">
        <v>38336.2874969556</v>
      </c>
      <c r="R1061" s="34">
        <v>37303.522981965703</v>
      </c>
      <c r="S1061" s="34">
        <v>38236.9817377363</v>
      </c>
      <c r="T1061" s="34">
        <v>37973.652860641901</v>
      </c>
      <c r="U1061" s="34">
        <v>37973.806134477702</v>
      </c>
      <c r="V1061" s="34">
        <v>37725.233334948098</v>
      </c>
      <c r="W1061" s="34">
        <v>38273.535970987199</v>
      </c>
      <c r="X1061" s="34">
        <v>37726.908250357301</v>
      </c>
      <c r="Y1061" s="34">
        <v>37264.383663869303</v>
      </c>
      <c r="Z1061" s="34">
        <v>37111.635514507303</v>
      </c>
      <c r="AA1061" s="34">
        <v>35978.887730955801</v>
      </c>
      <c r="AB1061" s="34">
        <v>32661.813423994401</v>
      </c>
      <c r="AC1061" s="34">
        <v>29890.665365126999</v>
      </c>
      <c r="AD1061" s="34">
        <v>32730.906765555101</v>
      </c>
      <c r="AE1061" s="34">
        <v>30513.476567937301</v>
      </c>
      <c r="AF1061" s="34">
        <v>30659.804867303101</v>
      </c>
      <c r="AG1061" s="34">
        <v>30691.581760633399</v>
      </c>
      <c r="AH1061" s="34">
        <v>29784.72390461</v>
      </c>
      <c r="AI1061" s="34">
        <v>31325.144989176599</v>
      </c>
    </row>
    <row r="1062" spans="1:35" x14ac:dyDescent="0.15">
      <c r="A1062" s="34" t="s">
        <v>44</v>
      </c>
      <c r="B1062" s="34" t="s">
        <v>47</v>
      </c>
      <c r="C1062" s="34" t="s">
        <v>63</v>
      </c>
      <c r="D1062" s="34">
        <v>2027</v>
      </c>
      <c r="E1062" s="34">
        <v>1</v>
      </c>
      <c r="M1062" s="34">
        <v>47243.873236607898</v>
      </c>
      <c r="N1062" s="34">
        <v>44428.860860274799</v>
      </c>
      <c r="O1062" s="34">
        <v>40248.710841461201</v>
      </c>
      <c r="P1062" s="34">
        <v>39740.801473341198</v>
      </c>
      <c r="Q1062" s="34">
        <v>40338.3989268027</v>
      </c>
      <c r="R1062" s="34">
        <v>39251.698316932401</v>
      </c>
      <c r="S1062" s="34">
        <v>40233.906927377</v>
      </c>
      <c r="T1062" s="34">
        <v>39956.825707813798</v>
      </c>
      <c r="U1062" s="34">
        <v>39956.986986370903</v>
      </c>
      <c r="V1062" s="34">
        <v>39695.432480067502</v>
      </c>
      <c r="W1062" s="34">
        <v>40272.370204329804</v>
      </c>
      <c r="X1062" s="34">
        <v>39697.194867882099</v>
      </c>
      <c r="Y1062" s="34">
        <v>39210.5149491579</v>
      </c>
      <c r="Z1062" s="34">
        <v>39049.7895324157</v>
      </c>
      <c r="AA1062" s="34">
        <v>37857.884030872803</v>
      </c>
      <c r="AB1062" s="34">
        <v>34367.575620735697</v>
      </c>
      <c r="AC1062" s="34">
        <v>31451.704440129</v>
      </c>
      <c r="AD1062" s="34">
        <v>34440.277359924301</v>
      </c>
      <c r="AE1062" s="34">
        <v>32107.041938759699</v>
      </c>
      <c r="AF1062" s="34">
        <v>32261.012229037999</v>
      </c>
      <c r="AG1062" s="34">
        <v>32294.4486696405</v>
      </c>
      <c r="AH1062" s="34">
        <v>31340.230190110298</v>
      </c>
      <c r="AI1062" s="34">
        <v>32961.099718215701</v>
      </c>
    </row>
    <row r="1063" spans="1:35" x14ac:dyDescent="0.15">
      <c r="A1063" s="34" t="s">
        <v>44</v>
      </c>
      <c r="B1063" s="34" t="s">
        <v>47</v>
      </c>
      <c r="C1063" s="34" t="s">
        <v>63</v>
      </c>
      <c r="D1063" s="34">
        <v>2028</v>
      </c>
      <c r="E1063" s="34">
        <v>1</v>
      </c>
      <c r="N1063" s="34">
        <v>46299.635581520401</v>
      </c>
      <c r="O1063" s="34">
        <v>41943.471169477103</v>
      </c>
      <c r="P1063" s="34">
        <v>41414.175162398402</v>
      </c>
      <c r="Q1063" s="34">
        <v>42036.935768544303</v>
      </c>
      <c r="R1063" s="34">
        <v>40904.477243860398</v>
      </c>
      <c r="S1063" s="34">
        <v>41928.043904091297</v>
      </c>
      <c r="T1063" s="34">
        <v>41639.295571501803</v>
      </c>
      <c r="U1063" s="34">
        <v>41639.463641046597</v>
      </c>
      <c r="V1063" s="34">
        <v>41366.895808064299</v>
      </c>
      <c r="W1063" s="34">
        <v>41968.1267617587</v>
      </c>
      <c r="X1063" s="34">
        <v>41368.732405086899</v>
      </c>
      <c r="Y1063" s="34">
        <v>40861.559759975898</v>
      </c>
      <c r="Z1063" s="34">
        <v>40694.066646721003</v>
      </c>
      <c r="AA1063" s="34">
        <v>39451.973347444298</v>
      </c>
      <c r="AB1063" s="34">
        <v>35814.697839420798</v>
      </c>
      <c r="AC1063" s="34">
        <v>32776.0475015396</v>
      </c>
      <c r="AD1063" s="34">
        <v>35890.460844940098</v>
      </c>
      <c r="AE1063" s="34">
        <v>33458.979424213299</v>
      </c>
      <c r="AF1063" s="34">
        <v>33619.432971574897</v>
      </c>
      <c r="AG1063" s="34">
        <v>33654.277326912001</v>
      </c>
      <c r="AH1063" s="34">
        <v>32659.879383504402</v>
      </c>
      <c r="AI1063" s="34">
        <v>34348.999181387197</v>
      </c>
    </row>
    <row r="1064" spans="1:35" x14ac:dyDescent="0.15">
      <c r="A1064" s="34" t="s">
        <v>44</v>
      </c>
      <c r="B1064" s="34" t="s">
        <v>47</v>
      </c>
      <c r="C1064" s="34" t="s">
        <v>63</v>
      </c>
      <c r="D1064" s="34">
        <v>2029</v>
      </c>
      <c r="E1064" s="34">
        <v>1</v>
      </c>
      <c r="O1064" s="34">
        <v>43873.163399981902</v>
      </c>
      <c r="P1064" s="34">
        <v>43319.516084725401</v>
      </c>
      <c r="Q1064" s="34">
        <v>43970.928022523898</v>
      </c>
      <c r="R1064" s="34">
        <v>42786.368506779501</v>
      </c>
      <c r="S1064" s="34">
        <v>43857.026372782799</v>
      </c>
      <c r="T1064" s="34">
        <v>43554.993602867602</v>
      </c>
      <c r="U1064" s="34">
        <v>43555.169404783803</v>
      </c>
      <c r="V1064" s="34">
        <v>43270.061550317303</v>
      </c>
      <c r="W1064" s="34">
        <v>43898.9533214818</v>
      </c>
      <c r="X1064" s="34">
        <v>43271.982643613199</v>
      </c>
      <c r="Y1064" s="34">
        <v>42741.476519285803</v>
      </c>
      <c r="Z1064" s="34">
        <v>42566.277554552798</v>
      </c>
      <c r="AA1064" s="34">
        <v>41267.039299878998</v>
      </c>
      <c r="AB1064" s="34">
        <v>37462.423748403198</v>
      </c>
      <c r="AC1064" s="34">
        <v>34283.974300321199</v>
      </c>
      <c r="AD1064" s="34">
        <v>37541.672380625198</v>
      </c>
      <c r="AE1064" s="34">
        <v>34998.325854904302</v>
      </c>
      <c r="AF1064" s="34">
        <v>35166.161384611703</v>
      </c>
      <c r="AG1064" s="34">
        <v>35202.608823334602</v>
      </c>
      <c r="AH1064" s="34">
        <v>34162.461638580899</v>
      </c>
      <c r="AI1064" s="34">
        <v>35929.292728817098</v>
      </c>
    </row>
    <row r="1065" spans="1:35" x14ac:dyDescent="0.15">
      <c r="A1065" s="34" t="s">
        <v>44</v>
      </c>
      <c r="B1065" s="34" t="s">
        <v>47</v>
      </c>
      <c r="C1065" s="34" t="s">
        <v>63</v>
      </c>
      <c r="D1065" s="34">
        <v>2030</v>
      </c>
      <c r="E1065" s="34">
        <v>1</v>
      </c>
      <c r="P1065" s="34">
        <v>44528.955307243799</v>
      </c>
      <c r="Q1065" s="34">
        <v>45198.5540397898</v>
      </c>
      <c r="R1065" s="34">
        <v>43980.9227617258</v>
      </c>
      <c r="S1065" s="34">
        <v>45081.472365543297</v>
      </c>
      <c r="T1065" s="34">
        <v>44771.007131200196</v>
      </c>
      <c r="U1065" s="34">
        <v>44771.187841336803</v>
      </c>
      <c r="V1065" s="34">
        <v>44478.120049802499</v>
      </c>
      <c r="W1065" s="34">
        <v>45124.569874322799</v>
      </c>
      <c r="X1065" s="34">
        <v>44480.0947781754</v>
      </c>
      <c r="Y1065" s="34">
        <v>43934.777433120304</v>
      </c>
      <c r="Z1065" s="34">
        <v>43754.687081805801</v>
      </c>
      <c r="AA1065" s="34">
        <v>42419.175344724601</v>
      </c>
      <c r="AB1065" s="34">
        <v>38508.338586493999</v>
      </c>
      <c r="AC1065" s="34">
        <v>35241.149886990403</v>
      </c>
      <c r="AD1065" s="34">
        <v>38589.799764302799</v>
      </c>
      <c r="AE1065" s="34">
        <v>35975.445449883497</v>
      </c>
      <c r="AF1065" s="34">
        <v>36147.9667861489</v>
      </c>
      <c r="AG1065" s="34">
        <v>36185.4318023042</v>
      </c>
      <c r="AH1065" s="34">
        <v>35116.2447086104</v>
      </c>
      <c r="AI1065" s="34">
        <v>36932.404023472103</v>
      </c>
    </row>
    <row r="1066" spans="1:35" x14ac:dyDescent="0.15">
      <c r="A1066" s="34" t="s">
        <v>44</v>
      </c>
      <c r="B1066" s="34" t="s">
        <v>47</v>
      </c>
      <c r="C1066" s="34" t="s">
        <v>63</v>
      </c>
      <c r="D1066" s="34">
        <v>2031</v>
      </c>
      <c r="E1066" s="34">
        <v>1</v>
      </c>
      <c r="Q1066" s="34">
        <v>43059.369032304901</v>
      </c>
      <c r="R1066" s="34">
        <v>48171.266794926501</v>
      </c>
      <c r="S1066" s="34">
        <v>43024.157369517103</v>
      </c>
      <c r="T1066" s="34">
        <v>47049.329220244799</v>
      </c>
      <c r="U1066" s="34">
        <v>46658.280379764103</v>
      </c>
      <c r="V1066" s="34">
        <v>42926.331990301398</v>
      </c>
      <c r="W1066" s="34">
        <v>47023.182521327297</v>
      </c>
      <c r="X1066" s="34">
        <v>46238.309969087401</v>
      </c>
      <c r="Y1066" s="34">
        <v>46250.413007462303</v>
      </c>
      <c r="Z1066" s="34">
        <v>46163.2455242551</v>
      </c>
      <c r="AA1066" s="34">
        <v>45214.691735697197</v>
      </c>
      <c r="AB1066" s="34">
        <v>42970.826262758201</v>
      </c>
      <c r="AC1066" s="34">
        <v>41216.024014050803</v>
      </c>
      <c r="AD1066" s="34">
        <v>35833.782708557897</v>
      </c>
      <c r="AE1066" s="34">
        <v>33498.152215332499</v>
      </c>
      <c r="AF1066" s="34">
        <v>33499.4940925837</v>
      </c>
      <c r="AG1066" s="34">
        <v>32659.4041975783</v>
      </c>
      <c r="AH1066" s="34">
        <v>32610.370634548701</v>
      </c>
      <c r="AI1066" s="34">
        <v>39281.461518970202</v>
      </c>
    </row>
    <row r="1067" spans="1:35" x14ac:dyDescent="0.15">
      <c r="A1067" s="34" t="s">
        <v>44</v>
      </c>
      <c r="B1067" s="34" t="s">
        <v>47</v>
      </c>
      <c r="C1067" s="34" t="s">
        <v>63</v>
      </c>
      <c r="D1067" s="34">
        <v>2032</v>
      </c>
      <c r="E1067" s="34">
        <v>1</v>
      </c>
      <c r="R1067" s="34">
        <v>46447.84300837</v>
      </c>
      <c r="S1067" s="34">
        <v>47610.123197396097</v>
      </c>
      <c r="T1067" s="34">
        <v>47282.243754246403</v>
      </c>
      <c r="U1067" s="34">
        <v>47282.434600539003</v>
      </c>
      <c r="V1067" s="34">
        <v>46972.9284347465</v>
      </c>
      <c r="W1067" s="34">
        <v>47655.638075123599</v>
      </c>
      <c r="X1067" s="34">
        <v>46975.013926993903</v>
      </c>
      <c r="Y1067" s="34">
        <v>46399.109356503497</v>
      </c>
      <c r="Z1067" s="34">
        <v>46208.917613358601</v>
      </c>
      <c r="AA1067" s="34">
        <v>44798.496103199497</v>
      </c>
      <c r="AB1067" s="34">
        <v>40668.297817870603</v>
      </c>
      <c r="AC1067" s="34">
        <v>37217.850254152698</v>
      </c>
      <c r="AD1067" s="34">
        <v>40754.328209243802</v>
      </c>
      <c r="AE1067" s="34">
        <v>37993.3329608657</v>
      </c>
      <c r="AF1067" s="34">
        <v>38175.531137694998</v>
      </c>
      <c r="AG1067" s="34">
        <v>38215.097592407903</v>
      </c>
      <c r="AH1067" s="34">
        <v>37085.939058297197</v>
      </c>
      <c r="AI1067" s="34">
        <v>39003.9679998887</v>
      </c>
    </row>
    <row r="1068" spans="1:35" x14ac:dyDescent="0.15">
      <c r="A1068" s="34" t="s">
        <v>44</v>
      </c>
      <c r="B1068" s="34" t="s">
        <v>47</v>
      </c>
      <c r="C1068" s="34" t="s">
        <v>63</v>
      </c>
      <c r="D1068" s="34">
        <v>2033</v>
      </c>
      <c r="E1068" s="34">
        <v>1</v>
      </c>
      <c r="S1068" s="34">
        <v>47884.848112538901</v>
      </c>
      <c r="T1068" s="34">
        <v>47555.076705114603</v>
      </c>
      <c r="U1068" s="34">
        <v>47555.268652648498</v>
      </c>
      <c r="V1068" s="34">
        <v>47243.976541989199</v>
      </c>
      <c r="W1068" s="34">
        <v>47930.625624976899</v>
      </c>
      <c r="X1068" s="34">
        <v>47246.074068162103</v>
      </c>
      <c r="Y1068" s="34">
        <v>46666.846352852299</v>
      </c>
      <c r="Z1068" s="34">
        <v>46475.557145407998</v>
      </c>
      <c r="AA1068" s="34">
        <v>45056.9970734542</v>
      </c>
      <c r="AB1068" s="34">
        <v>40902.966285765397</v>
      </c>
      <c r="AC1068" s="34">
        <v>37432.608588435403</v>
      </c>
      <c r="AD1068" s="34">
        <v>40989.493098705701</v>
      </c>
      <c r="AE1068" s="34">
        <v>38212.566066614898</v>
      </c>
      <c r="AF1068" s="34">
        <v>38395.815582430601</v>
      </c>
      <c r="AG1068" s="34">
        <v>38435.610347641101</v>
      </c>
      <c r="AH1068" s="34">
        <v>37299.936224793499</v>
      </c>
      <c r="AI1068" s="34">
        <v>39229.032777700202</v>
      </c>
    </row>
    <row r="1069" spans="1:35" x14ac:dyDescent="0.15">
      <c r="A1069" s="34" t="s">
        <v>44</v>
      </c>
      <c r="B1069" s="34" t="s">
        <v>47</v>
      </c>
      <c r="C1069" s="34" t="s">
        <v>63</v>
      </c>
      <c r="D1069" s="34">
        <v>2034</v>
      </c>
      <c r="E1069" s="34">
        <v>1</v>
      </c>
      <c r="T1069" s="34">
        <v>48376.509245363399</v>
      </c>
      <c r="U1069" s="34">
        <v>48376.704508462302</v>
      </c>
      <c r="V1069" s="34">
        <v>48060.035359494301</v>
      </c>
      <c r="W1069" s="34">
        <v>48758.545129911799</v>
      </c>
      <c r="X1069" s="34">
        <v>48062.1691168412</v>
      </c>
      <c r="Y1069" s="34">
        <v>47472.936234332898</v>
      </c>
      <c r="Z1069" s="34">
        <v>47278.342833299197</v>
      </c>
      <c r="AA1069" s="34">
        <v>45835.279564544202</v>
      </c>
      <c r="AB1069" s="34">
        <v>41609.495006309196</v>
      </c>
      <c r="AC1069" s="34">
        <v>38079.192820684802</v>
      </c>
      <c r="AD1069" s="34">
        <v>41697.516421817301</v>
      </c>
      <c r="AE1069" s="34">
        <v>38872.622729085801</v>
      </c>
      <c r="AF1069" s="34">
        <v>39059.037566581203</v>
      </c>
      <c r="AG1069" s="34">
        <v>39099.519718235802</v>
      </c>
      <c r="AH1069" s="34">
        <v>37944.228769083697</v>
      </c>
      <c r="AI1069" s="34">
        <v>39906.647162509398</v>
      </c>
    </row>
    <row r="1070" spans="1:35" x14ac:dyDescent="0.15">
      <c r="A1070" s="34" t="s">
        <v>44</v>
      </c>
      <c r="B1070" s="34" t="s">
        <v>47</v>
      </c>
      <c r="C1070" s="34" t="s">
        <v>63</v>
      </c>
      <c r="D1070" s="34">
        <v>2035</v>
      </c>
      <c r="E1070" s="34">
        <v>1</v>
      </c>
      <c r="U1070" s="34">
        <v>48727.281596925503</v>
      </c>
      <c r="V1070" s="34">
        <v>48408.317604822099</v>
      </c>
      <c r="W1070" s="34">
        <v>49111.8893471962</v>
      </c>
      <c r="X1070" s="34">
        <v>48410.466825116397</v>
      </c>
      <c r="Y1070" s="34">
        <v>47816.963880178802</v>
      </c>
      <c r="Z1070" s="34">
        <v>47620.960296523801</v>
      </c>
      <c r="AA1070" s="34">
        <v>46167.439413419801</v>
      </c>
      <c r="AB1070" s="34">
        <v>41911.0313709697</v>
      </c>
      <c r="AC1070" s="34">
        <v>38355.1457340911</v>
      </c>
      <c r="AD1070" s="34">
        <v>41999.690661502202</v>
      </c>
      <c r="AE1070" s="34">
        <v>39154.325483247201</v>
      </c>
      <c r="AF1070" s="34">
        <v>39342.091234816697</v>
      </c>
      <c r="AG1070" s="34">
        <v>39382.866753185801</v>
      </c>
      <c r="AH1070" s="34">
        <v>38219.203622807298</v>
      </c>
      <c r="AI1070" s="34">
        <v>40195.843301740199</v>
      </c>
    </row>
    <row r="1071" spans="1:35" x14ac:dyDescent="0.15">
      <c r="A1071" s="34" t="s">
        <v>44</v>
      </c>
      <c r="B1071" s="34" t="s">
        <v>47</v>
      </c>
      <c r="C1071" s="34" t="s">
        <v>63</v>
      </c>
      <c r="D1071" s="34">
        <v>2036</v>
      </c>
      <c r="E1071" s="34">
        <v>1</v>
      </c>
      <c r="V1071" s="34">
        <v>44361.864896067003</v>
      </c>
      <c r="W1071" s="34">
        <v>49374.258482561498</v>
      </c>
      <c r="X1071" s="34">
        <v>48526.624816666401</v>
      </c>
      <c r="Y1071" s="34">
        <v>48659.825344520003</v>
      </c>
      <c r="Z1071" s="34">
        <v>48589.164975731997</v>
      </c>
      <c r="AA1071" s="34">
        <v>47685.189634905502</v>
      </c>
      <c r="AB1071" s="34">
        <v>45709.385666182403</v>
      </c>
      <c r="AC1071" s="34">
        <v>44209.380583882798</v>
      </c>
      <c r="AD1071" s="34">
        <v>36716.121482699098</v>
      </c>
      <c r="AE1071" s="34">
        <v>34344.418211194803</v>
      </c>
      <c r="AF1071" s="34">
        <v>34308.780725761397</v>
      </c>
      <c r="AG1071" s="34">
        <v>33244.167033907397</v>
      </c>
      <c r="AH1071" s="34">
        <v>33413.8207588718</v>
      </c>
      <c r="AI1071" s="34">
        <v>41410.545905307597</v>
      </c>
    </row>
    <row r="1072" spans="1:35" x14ac:dyDescent="0.15">
      <c r="A1072" s="34" t="s">
        <v>44</v>
      </c>
      <c r="B1072" s="34" t="s">
        <v>47</v>
      </c>
      <c r="C1072" s="34" t="s">
        <v>63</v>
      </c>
      <c r="D1072" s="34">
        <v>2037</v>
      </c>
      <c r="E1072" s="34">
        <v>1</v>
      </c>
      <c r="W1072" s="34">
        <v>49961.5990592948</v>
      </c>
      <c r="X1072" s="34">
        <v>49103.882211160999</v>
      </c>
      <c r="Y1072" s="34">
        <v>49238.667250402897</v>
      </c>
      <c r="Z1072" s="34">
        <v>49167.166328196203</v>
      </c>
      <c r="AA1072" s="34">
        <v>48252.437582369799</v>
      </c>
      <c r="AB1072" s="34">
        <v>46253.130073985201</v>
      </c>
      <c r="AC1072" s="34">
        <v>44735.281405225403</v>
      </c>
      <c r="AD1072" s="34">
        <v>37152.884861630198</v>
      </c>
      <c r="AE1072" s="34">
        <v>34752.968557462002</v>
      </c>
      <c r="AF1072" s="34">
        <v>34716.907139763302</v>
      </c>
      <c r="AG1072" s="34">
        <v>33639.629139846998</v>
      </c>
      <c r="AH1072" s="34">
        <v>33811.301011913201</v>
      </c>
      <c r="AI1072" s="34">
        <v>41903.1526737405</v>
      </c>
    </row>
    <row r="1073" spans="1:35" x14ac:dyDescent="0.15">
      <c r="A1073" s="34" t="s">
        <v>44</v>
      </c>
      <c r="B1073" s="34" t="s">
        <v>47</v>
      </c>
      <c r="C1073" s="34" t="s">
        <v>63</v>
      </c>
      <c r="D1073" s="34">
        <v>2038</v>
      </c>
      <c r="E1073" s="34">
        <v>1</v>
      </c>
      <c r="X1073" s="34">
        <v>3036.3057574846898</v>
      </c>
      <c r="Y1073" s="34">
        <v>3044.6401003562601</v>
      </c>
      <c r="Z1073" s="34">
        <v>3040.2188885907999</v>
      </c>
      <c r="AA1073" s="34">
        <v>2983.6572475876401</v>
      </c>
      <c r="AB1073" s="34">
        <v>2860.0314032483702</v>
      </c>
      <c r="AC1073" s="34">
        <v>2766.1762446658499</v>
      </c>
      <c r="AD1073" s="34">
        <v>2297.3238190705201</v>
      </c>
      <c r="AE1073" s="34">
        <v>2148.9265974314799</v>
      </c>
      <c r="AF1073" s="34">
        <v>2146.6967637553798</v>
      </c>
      <c r="AG1073" s="34">
        <v>2080.0839982006801</v>
      </c>
      <c r="AH1073" s="34">
        <v>2090.6992137412999</v>
      </c>
      <c r="AI1073" s="34">
        <v>2591.0534562808898</v>
      </c>
    </row>
    <row r="1074" spans="1:35" x14ac:dyDescent="0.15">
      <c r="A1074" s="34" t="s">
        <v>44</v>
      </c>
      <c r="B1074" s="34" t="s">
        <v>47</v>
      </c>
      <c r="C1074" s="34" t="s">
        <v>63</v>
      </c>
      <c r="D1074" s="34">
        <v>2041</v>
      </c>
      <c r="E1074" s="34">
        <v>1</v>
      </c>
      <c r="AA1074" s="34">
        <v>9822.5338405284492</v>
      </c>
      <c r="AB1074" s="34">
        <v>9415.5437143776908</v>
      </c>
      <c r="AC1074" s="34">
        <v>9106.56202017326</v>
      </c>
      <c r="AD1074" s="34">
        <v>7563.0473217783501</v>
      </c>
      <c r="AE1074" s="34">
        <v>7074.5070470640103</v>
      </c>
      <c r="AF1074" s="34">
        <v>7067.1661848520498</v>
      </c>
      <c r="AG1074" s="34">
        <v>6847.8694997515104</v>
      </c>
      <c r="AH1074" s="34">
        <v>6882.8159782575704</v>
      </c>
      <c r="AI1074" s="34">
        <v>8530.0381863616494</v>
      </c>
    </row>
    <row r="1075" spans="1:35" x14ac:dyDescent="0.15">
      <c r="A1075" s="34" t="s">
        <v>44</v>
      </c>
      <c r="B1075" s="34" t="s">
        <v>47</v>
      </c>
      <c r="C1075" s="34" t="s">
        <v>63</v>
      </c>
      <c r="D1075" s="34">
        <v>2043</v>
      </c>
      <c r="E1075" s="34">
        <v>1</v>
      </c>
      <c r="AC1075" s="34">
        <v>58250.241784717</v>
      </c>
      <c r="AD1075" s="34">
        <v>60258.634499788801</v>
      </c>
      <c r="AE1075" s="34">
        <v>56211.171582306299</v>
      </c>
      <c r="AF1075" s="34">
        <v>56420.317912493498</v>
      </c>
      <c r="AG1075" s="34">
        <v>56147.012907485703</v>
      </c>
      <c r="AH1075" s="34">
        <v>54835.402859320297</v>
      </c>
      <c r="AI1075" s="34">
        <v>59561.844088110702</v>
      </c>
    </row>
    <row r="1076" spans="1:35" x14ac:dyDescent="0.15">
      <c r="A1076" s="34" t="s">
        <v>44</v>
      </c>
      <c r="B1076" s="34" t="s">
        <v>47</v>
      </c>
      <c r="C1076" s="34" t="s">
        <v>63</v>
      </c>
      <c r="D1076" s="34">
        <v>2044</v>
      </c>
      <c r="E1076" s="34">
        <v>1</v>
      </c>
      <c r="AD1076" s="34">
        <v>35273.347024266601</v>
      </c>
      <c r="AE1076" s="34">
        <v>32904.100438423098</v>
      </c>
      <c r="AF1076" s="34">
        <v>33026.527558532704</v>
      </c>
      <c r="AG1076" s="34">
        <v>32866.544140967198</v>
      </c>
      <c r="AH1076" s="34">
        <v>32098.7724054557</v>
      </c>
      <c r="AI1076" s="34">
        <v>34865.469710113503</v>
      </c>
    </row>
    <row r="1077" spans="1:35" x14ac:dyDescent="0.15">
      <c r="A1077" s="34" t="s">
        <v>44</v>
      </c>
      <c r="B1077" s="34" t="s">
        <v>47</v>
      </c>
      <c r="C1077" s="34" t="s">
        <v>63</v>
      </c>
      <c r="D1077" s="34">
        <v>2045</v>
      </c>
      <c r="E1077" s="34">
        <v>1</v>
      </c>
      <c r="AE1077" s="34">
        <v>18479.753887685802</v>
      </c>
      <c r="AF1077" s="34">
        <v>18548.511976150701</v>
      </c>
      <c r="AG1077" s="34">
        <v>18458.661345277</v>
      </c>
      <c r="AH1077" s="34">
        <v>18027.461813147998</v>
      </c>
      <c r="AI1077" s="34">
        <v>19581.307218144899</v>
      </c>
    </row>
    <row r="1078" spans="1:35" x14ac:dyDescent="0.15">
      <c r="A1078" s="34" t="s">
        <v>44</v>
      </c>
      <c r="B1078" s="34" t="s">
        <v>47</v>
      </c>
      <c r="C1078" s="34" t="s">
        <v>63</v>
      </c>
      <c r="D1078" s="34">
        <v>2046</v>
      </c>
      <c r="E1078" s="34">
        <v>1</v>
      </c>
      <c r="AF1078" s="34">
        <v>38762.227022479703</v>
      </c>
      <c r="AG1078" s="34">
        <v>38574.459369930802</v>
      </c>
      <c r="AH1078" s="34">
        <v>37673.349125731002</v>
      </c>
      <c r="AI1078" s="34">
        <v>40920.537278816802</v>
      </c>
    </row>
    <row r="1079" spans="1:35" x14ac:dyDescent="0.15">
      <c r="A1079" s="34" t="s">
        <v>44</v>
      </c>
      <c r="B1079" s="34" t="s">
        <v>47</v>
      </c>
      <c r="C1079" s="34" t="s">
        <v>63</v>
      </c>
      <c r="D1079" s="34">
        <v>2047</v>
      </c>
      <c r="E1079" s="34">
        <v>1</v>
      </c>
      <c r="AG1079" s="34">
        <v>38413.348859435799</v>
      </c>
      <c r="AH1079" s="34">
        <v>37516.002202174801</v>
      </c>
      <c r="AI1079" s="34">
        <v>40749.628113571103</v>
      </c>
    </row>
    <row r="1080" spans="1:35" x14ac:dyDescent="0.15">
      <c r="A1080" s="34" t="s">
        <v>44</v>
      </c>
      <c r="B1080" s="34" t="s">
        <v>47</v>
      </c>
      <c r="C1080" s="34" t="s">
        <v>63</v>
      </c>
      <c r="D1080" s="34">
        <v>2048</v>
      </c>
      <c r="E1080" s="34">
        <v>1</v>
      </c>
      <c r="AH1080" s="34">
        <v>79381.522934080494</v>
      </c>
      <c r="AI1080" s="34">
        <v>86223.6738664328</v>
      </c>
    </row>
    <row r="1081" spans="1:35" x14ac:dyDescent="0.15">
      <c r="A1081" s="34" t="s">
        <v>44</v>
      </c>
      <c r="B1081" s="34" t="s">
        <v>47</v>
      </c>
      <c r="C1081" s="34" t="s">
        <v>63</v>
      </c>
      <c r="D1081" s="34">
        <v>2049</v>
      </c>
      <c r="E1081" s="34">
        <v>1</v>
      </c>
      <c r="AI1081" s="34">
        <v>17408.319260021701</v>
      </c>
    </row>
    <row r="1082" spans="1:35" x14ac:dyDescent="0.15">
      <c r="A1082" s="34" t="s">
        <v>44</v>
      </c>
      <c r="B1082" s="34" t="s">
        <v>47</v>
      </c>
      <c r="C1082" s="34" t="s">
        <v>62</v>
      </c>
      <c r="D1082" s="34">
        <v>2013</v>
      </c>
      <c r="E1082" s="34">
        <v>1</v>
      </c>
      <c r="F1082" s="34">
        <v>118158.602389719</v>
      </c>
      <c r="G1082" s="34">
        <v>118158.602389715</v>
      </c>
      <c r="H1082" s="34">
        <v>118140.165161358</v>
      </c>
      <c r="I1082" s="34">
        <v>118158.602389719</v>
      </c>
      <c r="J1082" s="34">
        <v>118158.602389719</v>
      </c>
      <c r="K1082" s="34">
        <v>118158.602389719</v>
      </c>
      <c r="L1082" s="34">
        <v>118158.602389719</v>
      </c>
      <c r="M1082" s="34">
        <v>114629.101400677</v>
      </c>
      <c r="N1082" s="34">
        <v>109522.93007857099</v>
      </c>
      <c r="O1082" s="34">
        <v>102049.309482299</v>
      </c>
      <c r="P1082" s="34">
        <v>97979.429702788606</v>
      </c>
      <c r="Q1082" s="34">
        <v>98680.887841724296</v>
      </c>
      <c r="R1082" s="34">
        <v>100948.31218673701</v>
      </c>
      <c r="S1082" s="34">
        <v>100695.717694526</v>
      </c>
      <c r="T1082" s="34">
        <v>99021.070054021606</v>
      </c>
      <c r="U1082" s="34">
        <v>101281.15274564701</v>
      </c>
      <c r="V1082" s="34">
        <v>99489.581332254194</v>
      </c>
      <c r="W1082" s="34">
        <v>101752.84486599801</v>
      </c>
      <c r="X1082" s="34">
        <v>98157.323139064494</v>
      </c>
      <c r="Y1082" s="34">
        <v>96880.294449598397</v>
      </c>
      <c r="Z1082" s="34">
        <v>97051.481571985394</v>
      </c>
      <c r="AA1082" s="34">
        <v>87800.963650442194</v>
      </c>
      <c r="AB1082" s="34">
        <v>85284.895749096802</v>
      </c>
    </row>
    <row r="1083" spans="1:35" x14ac:dyDescent="0.15">
      <c r="A1083" s="34" t="s">
        <v>44</v>
      </c>
      <c r="B1083" s="34" t="s">
        <v>47</v>
      </c>
      <c r="C1083" s="34" t="s">
        <v>62</v>
      </c>
      <c r="D1083" s="34">
        <v>2014</v>
      </c>
      <c r="E1083" s="34">
        <v>1</v>
      </c>
      <c r="F1083" s="34">
        <v>123594.470296268</v>
      </c>
      <c r="G1083" s="34">
        <v>123594.470296264</v>
      </c>
      <c r="H1083" s="34">
        <v>123575.184866118</v>
      </c>
      <c r="I1083" s="34">
        <v>123594.470296268</v>
      </c>
      <c r="J1083" s="34">
        <v>123594.470296268</v>
      </c>
      <c r="K1083" s="34">
        <v>123594.470296268</v>
      </c>
      <c r="L1083" s="34">
        <v>123594.470296268</v>
      </c>
      <c r="M1083" s="34">
        <v>119902.595169715</v>
      </c>
      <c r="N1083" s="34">
        <v>114561.515239571</v>
      </c>
      <c r="O1083" s="34">
        <v>106744.07190400299</v>
      </c>
      <c r="P1083" s="34">
        <v>102486.957945774</v>
      </c>
      <c r="Q1083" s="34">
        <v>103220.686555992</v>
      </c>
      <c r="R1083" s="34">
        <v>105592.42340114</v>
      </c>
      <c r="S1083" s="34">
        <v>105328.20833906899</v>
      </c>
      <c r="T1083" s="34">
        <v>103576.51879742699</v>
      </c>
      <c r="U1083" s="34">
        <v>105940.576237578</v>
      </c>
      <c r="V1083" s="34">
        <v>104066.58386327801</v>
      </c>
      <c r="W1083" s="34">
        <v>106433.968479688</v>
      </c>
      <c r="X1083" s="34">
        <v>102673.03534158799</v>
      </c>
      <c r="Y1083" s="34">
        <v>101337.257148248</v>
      </c>
      <c r="Z1083" s="34">
        <v>101516.31970725799</v>
      </c>
      <c r="AA1083" s="34">
        <v>91840.233164627294</v>
      </c>
      <c r="AB1083" s="34">
        <v>89208.413955471799</v>
      </c>
      <c r="AC1083" s="34">
        <v>85368.261061138095</v>
      </c>
    </row>
    <row r="1084" spans="1:35" x14ac:dyDescent="0.15">
      <c r="A1084" s="34" t="s">
        <v>44</v>
      </c>
      <c r="B1084" s="34" t="s">
        <v>47</v>
      </c>
      <c r="C1084" s="34" t="s">
        <v>62</v>
      </c>
      <c r="D1084" s="34">
        <v>2015</v>
      </c>
      <c r="E1084" s="34">
        <v>1</v>
      </c>
      <c r="F1084" s="34">
        <v>77347.519809592603</v>
      </c>
      <c r="G1084" s="34">
        <v>77347.519809590201</v>
      </c>
      <c r="H1084" s="34">
        <v>77335.450659678405</v>
      </c>
      <c r="I1084" s="34">
        <v>77347.519809592603</v>
      </c>
      <c r="J1084" s="34">
        <v>77347.519809592603</v>
      </c>
      <c r="K1084" s="34">
        <v>77347.519809592603</v>
      </c>
      <c r="L1084" s="34">
        <v>77347.519809592603</v>
      </c>
      <c r="M1084" s="34">
        <v>75037.081617648902</v>
      </c>
      <c r="N1084" s="34">
        <v>71694.543033915004</v>
      </c>
      <c r="O1084" s="34">
        <v>66802.254149074201</v>
      </c>
      <c r="P1084" s="34">
        <v>64138.079890901099</v>
      </c>
      <c r="Q1084" s="34">
        <v>64597.259723766598</v>
      </c>
      <c r="R1084" s="34">
        <v>66081.532945484694</v>
      </c>
      <c r="S1084" s="34">
        <v>65916.182669711503</v>
      </c>
      <c r="T1084" s="34">
        <v>64819.9455872787</v>
      </c>
      <c r="U1084" s="34">
        <v>66299.412906850295</v>
      </c>
      <c r="V1084" s="34">
        <v>65126.636633391397</v>
      </c>
      <c r="W1084" s="34">
        <v>66608.186156406504</v>
      </c>
      <c r="X1084" s="34">
        <v>64254.530287301102</v>
      </c>
      <c r="Y1084" s="34">
        <v>63418.577594410301</v>
      </c>
      <c r="Z1084" s="34">
        <v>63530.637986731999</v>
      </c>
      <c r="AA1084" s="34">
        <v>57475.178598124599</v>
      </c>
      <c r="AB1084" s="34">
        <v>55828.141413309902</v>
      </c>
      <c r="AC1084" s="34">
        <v>53424.908474535798</v>
      </c>
      <c r="AD1084" s="34">
        <v>45710.901961747797</v>
      </c>
    </row>
    <row r="1085" spans="1:35" x14ac:dyDescent="0.15">
      <c r="A1085" s="34" t="s">
        <v>44</v>
      </c>
      <c r="B1085" s="34" t="s">
        <v>47</v>
      </c>
      <c r="C1085" s="34" t="s">
        <v>62</v>
      </c>
      <c r="D1085" s="34">
        <v>2016</v>
      </c>
      <c r="E1085" s="34">
        <v>1</v>
      </c>
      <c r="F1085" s="34">
        <v>44564.019246257798</v>
      </c>
      <c r="G1085" s="34">
        <v>44564.019246256401</v>
      </c>
      <c r="H1085" s="34">
        <v>44557.065567195001</v>
      </c>
      <c r="I1085" s="34">
        <v>44564.019246257798</v>
      </c>
      <c r="J1085" s="34">
        <v>44564.019246257798</v>
      </c>
      <c r="K1085" s="34">
        <v>44564.019246257798</v>
      </c>
      <c r="L1085" s="34">
        <v>44564.019246257798</v>
      </c>
      <c r="M1085" s="34">
        <v>43232.852942457401</v>
      </c>
      <c r="N1085" s="34">
        <v>41307.038719279102</v>
      </c>
      <c r="O1085" s="34">
        <v>38488.3309370645</v>
      </c>
      <c r="P1085" s="34">
        <v>36953.358475001303</v>
      </c>
      <c r="Q1085" s="34">
        <v>37217.916394371998</v>
      </c>
      <c r="R1085" s="34">
        <v>38073.085126118996</v>
      </c>
      <c r="S1085" s="34">
        <v>37977.818039468199</v>
      </c>
      <c r="T1085" s="34">
        <v>37346.217562035199</v>
      </c>
      <c r="U1085" s="34">
        <v>38198.617357993797</v>
      </c>
      <c r="V1085" s="34">
        <v>37522.918582510902</v>
      </c>
      <c r="W1085" s="34">
        <v>38376.518046598001</v>
      </c>
      <c r="X1085" s="34">
        <v>37020.451740812197</v>
      </c>
      <c r="Y1085" s="34">
        <v>36538.814941252902</v>
      </c>
      <c r="Z1085" s="34">
        <v>36603.378892268498</v>
      </c>
      <c r="AA1085" s="34">
        <v>33114.506729293702</v>
      </c>
      <c r="AB1085" s="34">
        <v>32165.5610231602</v>
      </c>
      <c r="AC1085" s="34">
        <v>30780.9307311946</v>
      </c>
      <c r="AD1085" s="34">
        <v>26336.4813739573</v>
      </c>
      <c r="AE1085" s="34">
        <v>31462.811349816198</v>
      </c>
    </row>
    <row r="1086" spans="1:35" x14ac:dyDescent="0.15">
      <c r="A1086" s="34" t="s">
        <v>44</v>
      </c>
      <c r="B1086" s="34" t="s">
        <v>47</v>
      </c>
      <c r="C1086" s="34" t="s">
        <v>62</v>
      </c>
      <c r="D1086" s="34">
        <v>2017</v>
      </c>
      <c r="E1086" s="34">
        <v>1</v>
      </c>
      <c r="F1086" s="34">
        <v>58263.079543257103</v>
      </c>
      <c r="G1086" s="34">
        <v>58263.079543255299</v>
      </c>
      <c r="H1086" s="34">
        <v>58253.988290645502</v>
      </c>
      <c r="I1086" s="34">
        <v>58263.079543257103</v>
      </c>
      <c r="J1086" s="34">
        <v>58263.079543257103</v>
      </c>
      <c r="K1086" s="34">
        <v>58263.079543257103</v>
      </c>
      <c r="L1086" s="34">
        <v>58263.079543257103</v>
      </c>
      <c r="M1086" s="34">
        <v>56522.710304678098</v>
      </c>
      <c r="N1086" s="34">
        <v>54004.897298392898</v>
      </c>
      <c r="O1086" s="34">
        <v>50319.713634485401</v>
      </c>
      <c r="P1086" s="34">
        <v>48312.887855156601</v>
      </c>
      <c r="Q1086" s="34">
        <v>48658.771358503</v>
      </c>
      <c r="R1086" s="34">
        <v>49776.820508543897</v>
      </c>
      <c r="S1086" s="34">
        <v>49652.268146766997</v>
      </c>
      <c r="T1086" s="34">
        <v>48826.512537675997</v>
      </c>
      <c r="U1086" s="34">
        <v>49940.9415760478</v>
      </c>
      <c r="V1086" s="34">
        <v>49057.531772149901</v>
      </c>
      <c r="W1086" s="34">
        <v>50173.529258807503</v>
      </c>
      <c r="X1086" s="34">
        <v>48400.605712497003</v>
      </c>
      <c r="Y1086" s="34">
        <v>47770.9128876955</v>
      </c>
      <c r="Z1086" s="34">
        <v>47855.323914287699</v>
      </c>
      <c r="AA1086" s="34">
        <v>43293.966124174804</v>
      </c>
      <c r="AB1086" s="34">
        <v>42053.3127878327</v>
      </c>
      <c r="AC1086" s="34">
        <v>40243.0446342129</v>
      </c>
      <c r="AD1086" s="34">
        <v>34432.363488157302</v>
      </c>
      <c r="AE1086" s="34">
        <v>41134.536591036202</v>
      </c>
      <c r="AF1086" s="34">
        <v>35859.084897842898</v>
      </c>
    </row>
    <row r="1087" spans="1:35" x14ac:dyDescent="0.15">
      <c r="A1087" s="34" t="s">
        <v>44</v>
      </c>
      <c r="B1087" s="34" t="s">
        <v>47</v>
      </c>
      <c r="C1087" s="34" t="s">
        <v>62</v>
      </c>
      <c r="D1087" s="34">
        <v>2018</v>
      </c>
      <c r="E1087" s="34">
        <v>1</v>
      </c>
      <c r="F1087" s="34">
        <v>34281.3093673064</v>
      </c>
      <c r="G1087" s="34">
        <v>34281.309367305301</v>
      </c>
      <c r="H1087" s="34">
        <v>34275.960181410999</v>
      </c>
      <c r="I1087" s="34">
        <v>34281.3093673064</v>
      </c>
      <c r="J1087" s="34">
        <v>34281.3093673064</v>
      </c>
      <c r="K1087" s="34">
        <v>34281.3093673064</v>
      </c>
      <c r="L1087" s="34">
        <v>34281.3093673064</v>
      </c>
      <c r="M1087" s="34">
        <v>33257.296617743901</v>
      </c>
      <c r="N1087" s="34">
        <v>31775.845117511999</v>
      </c>
      <c r="O1087" s="34">
        <v>29607.5264799096</v>
      </c>
      <c r="P1087" s="34">
        <v>28426.733841985599</v>
      </c>
      <c r="Q1087" s="34">
        <v>28630.247619084599</v>
      </c>
      <c r="R1087" s="34">
        <v>29288.094562652801</v>
      </c>
      <c r="S1087" s="34">
        <v>29214.8094208447</v>
      </c>
      <c r="T1087" s="34">
        <v>28728.944552064098</v>
      </c>
      <c r="U1087" s="34">
        <v>29384.661464589699</v>
      </c>
      <c r="V1087" s="34">
        <v>28864.873547044899</v>
      </c>
      <c r="W1087" s="34">
        <v>29521.513316057499</v>
      </c>
      <c r="X1087" s="34">
        <v>28478.345995481399</v>
      </c>
      <c r="Y1087" s="34">
        <v>28107.8421583581</v>
      </c>
      <c r="Z1087" s="34">
        <v>28157.508611613001</v>
      </c>
      <c r="AA1087" s="34">
        <v>25473.659443946901</v>
      </c>
      <c r="AB1087" s="34">
        <v>24743.673642061</v>
      </c>
      <c r="AC1087" s="34">
        <v>23678.533194653901</v>
      </c>
      <c r="AD1087" s="34">
        <v>20259.596887745902</v>
      </c>
      <c r="AE1087" s="34">
        <v>24203.076555731099</v>
      </c>
      <c r="AF1087" s="34">
        <v>21099.062951157099</v>
      </c>
      <c r="AG1087" s="34">
        <v>21799.021488394301</v>
      </c>
    </row>
    <row r="1088" spans="1:35" x14ac:dyDescent="0.15">
      <c r="A1088" s="34" t="s">
        <v>44</v>
      </c>
      <c r="B1088" s="34" t="s">
        <v>47</v>
      </c>
      <c r="C1088" s="34" t="s">
        <v>62</v>
      </c>
      <c r="D1088" s="34">
        <v>2019</v>
      </c>
      <c r="E1088" s="34">
        <v>1</v>
      </c>
      <c r="F1088" s="34">
        <v>28172.268964590399</v>
      </c>
      <c r="G1088" s="34">
        <v>28172.268964589501</v>
      </c>
      <c r="H1088" s="34">
        <v>28167.8730209532</v>
      </c>
      <c r="I1088" s="34">
        <v>28172.268964590399</v>
      </c>
      <c r="J1088" s="34">
        <v>28172.268964590399</v>
      </c>
      <c r="K1088" s="34">
        <v>28172.268964590399</v>
      </c>
      <c r="L1088" s="34">
        <v>28172.268964590399</v>
      </c>
      <c r="M1088" s="34">
        <v>27330.738604861599</v>
      </c>
      <c r="N1088" s="34">
        <v>26113.2865619611</v>
      </c>
      <c r="O1088" s="34">
        <v>24331.369331059599</v>
      </c>
      <c r="P1088" s="34">
        <v>23360.997767051402</v>
      </c>
      <c r="Q1088" s="34">
        <v>23528.244729674701</v>
      </c>
      <c r="R1088" s="34">
        <v>24068.861216436198</v>
      </c>
      <c r="S1088" s="34">
        <v>24008.635724346499</v>
      </c>
      <c r="T1088" s="34">
        <v>23609.353549413401</v>
      </c>
      <c r="U1088" s="34">
        <v>24148.2195835655</v>
      </c>
      <c r="V1088" s="34">
        <v>23721.059557070599</v>
      </c>
      <c r="W1088" s="34">
        <v>24260.683991693699</v>
      </c>
      <c r="X1088" s="34">
        <v>23403.412467567799</v>
      </c>
      <c r="Y1088" s="34">
        <v>23098.933614674101</v>
      </c>
      <c r="Z1088" s="34">
        <v>23139.7493450367</v>
      </c>
      <c r="AA1088" s="34">
        <v>20934.170794878199</v>
      </c>
      <c r="AB1088" s="34">
        <v>20334.270828085399</v>
      </c>
      <c r="AC1088" s="34">
        <v>19458.941859523999</v>
      </c>
      <c r="AD1088" s="34">
        <v>16649.271080062099</v>
      </c>
      <c r="AE1088" s="34">
        <v>19890.009894105799</v>
      </c>
      <c r="AF1088" s="34">
        <v>17339.1415710539</v>
      </c>
      <c r="AG1088" s="34">
        <v>17914.365229048501</v>
      </c>
      <c r="AH1088" s="34">
        <v>17492.317729942501</v>
      </c>
    </row>
    <row r="1089" spans="1:35" x14ac:dyDescent="0.15">
      <c r="A1089" s="34" t="s">
        <v>44</v>
      </c>
      <c r="B1089" s="34" t="s">
        <v>47</v>
      </c>
      <c r="C1089" s="34" t="s">
        <v>62</v>
      </c>
      <c r="D1089" s="34">
        <v>2020</v>
      </c>
      <c r="E1089" s="34">
        <v>1</v>
      </c>
      <c r="F1089" s="34">
        <v>26051.7756016643</v>
      </c>
      <c r="G1089" s="34">
        <v>26051.775601663499</v>
      </c>
      <c r="H1089" s="34">
        <v>26047.710535505299</v>
      </c>
      <c r="I1089" s="34">
        <v>26051.7756016643</v>
      </c>
      <c r="J1089" s="34">
        <v>26051.7756016643</v>
      </c>
      <c r="K1089" s="34">
        <v>26051.7756016643</v>
      </c>
      <c r="L1089" s="34">
        <v>26051.7756016643</v>
      </c>
      <c r="M1089" s="34">
        <v>25273.586236753799</v>
      </c>
      <c r="N1089" s="34">
        <v>24147.770369125399</v>
      </c>
      <c r="O1089" s="34">
        <v>22499.975940549801</v>
      </c>
      <c r="P1089" s="34">
        <v>21602.643096413201</v>
      </c>
      <c r="Q1089" s="34">
        <v>21757.3015779788</v>
      </c>
      <c r="R1089" s="34">
        <v>22257.226501220699</v>
      </c>
      <c r="S1089" s="34">
        <v>22201.534110686101</v>
      </c>
      <c r="T1089" s="34">
        <v>21832.305432790999</v>
      </c>
      <c r="U1089" s="34">
        <v>22330.611657920799</v>
      </c>
      <c r="V1089" s="34">
        <v>21935.603461377199</v>
      </c>
      <c r="W1089" s="34">
        <v>22434.611003071601</v>
      </c>
      <c r="X1089" s="34">
        <v>21641.8652925897</v>
      </c>
      <c r="Y1089" s="34">
        <v>21360.304202816998</v>
      </c>
      <c r="Z1089" s="34">
        <v>21398.047781431898</v>
      </c>
      <c r="AA1089" s="34">
        <v>19358.480519994999</v>
      </c>
      <c r="AB1089" s="34">
        <v>18803.734314143501</v>
      </c>
      <c r="AC1089" s="34">
        <v>17994.290321710501</v>
      </c>
      <c r="AD1089" s="34">
        <v>15396.100138552099</v>
      </c>
      <c r="AE1089" s="34">
        <v>18392.912375194701</v>
      </c>
      <c r="AF1089" s="34">
        <v>16034.0448936628</v>
      </c>
      <c r="AG1089" s="34">
        <v>16565.972147292301</v>
      </c>
      <c r="AH1089" s="34">
        <v>16175.691664247999</v>
      </c>
      <c r="AI1089" s="34">
        <v>17107.1888074366</v>
      </c>
    </row>
    <row r="1090" spans="1:35" x14ac:dyDescent="0.15">
      <c r="A1090" s="34" t="s">
        <v>44</v>
      </c>
      <c r="B1090" s="34" t="s">
        <v>47</v>
      </c>
      <c r="C1090" s="34" t="s">
        <v>62</v>
      </c>
      <c r="D1090" s="34">
        <v>2038</v>
      </c>
      <c r="E1090" s="34">
        <v>1</v>
      </c>
      <c r="X1090" s="34">
        <v>49776.494152079496</v>
      </c>
      <c r="Y1090" s="34">
        <v>44277.623587722599</v>
      </c>
      <c r="Z1090" s="34">
        <v>48381.632348130603</v>
      </c>
      <c r="AA1090" s="34">
        <v>42147.035465832101</v>
      </c>
      <c r="AB1090" s="34">
        <v>43707.014697871004</v>
      </c>
      <c r="AC1090" s="34">
        <v>41946.189100998898</v>
      </c>
      <c r="AD1090" s="34">
        <v>33852.976510029199</v>
      </c>
      <c r="AE1090" s="34">
        <v>43597.081423341602</v>
      </c>
      <c r="AF1090" s="34">
        <v>33917.954161400397</v>
      </c>
      <c r="AG1090" s="34">
        <v>39919.249216421696</v>
      </c>
      <c r="AH1090" s="34">
        <v>42370.045908523898</v>
      </c>
      <c r="AI1090" s="34">
        <v>37531.3608533113</v>
      </c>
    </row>
    <row r="1091" spans="1:35" x14ac:dyDescent="0.15">
      <c r="A1091" s="34" t="s">
        <v>44</v>
      </c>
      <c r="B1091" s="34" t="s">
        <v>47</v>
      </c>
      <c r="C1091" s="34" t="s">
        <v>62</v>
      </c>
      <c r="D1091" s="34">
        <v>2039</v>
      </c>
      <c r="E1091" s="34">
        <v>1</v>
      </c>
      <c r="Y1091" s="34">
        <v>47340.128396587097</v>
      </c>
      <c r="Z1091" s="34">
        <v>51727.994906033302</v>
      </c>
      <c r="AA1091" s="34">
        <v>45062.176079414698</v>
      </c>
      <c r="AB1091" s="34">
        <v>46730.052789067398</v>
      </c>
      <c r="AC1091" s="34">
        <v>44847.437980827402</v>
      </c>
      <c r="AD1091" s="34">
        <v>36194.450486177499</v>
      </c>
      <c r="AE1091" s="34">
        <v>46612.515872909898</v>
      </c>
      <c r="AF1091" s="34">
        <v>36263.922379869502</v>
      </c>
      <c r="AG1091" s="34">
        <v>42680.302831897403</v>
      </c>
      <c r="AH1091" s="34">
        <v>45300.611255816999</v>
      </c>
      <c r="AI1091" s="34">
        <v>40127.253852599701</v>
      </c>
    </row>
    <row r="1092" spans="1:35" x14ac:dyDescent="0.15">
      <c r="A1092" s="34" t="s">
        <v>44</v>
      </c>
      <c r="B1092" s="34" t="s">
        <v>47</v>
      </c>
      <c r="C1092" s="34" t="s">
        <v>62</v>
      </c>
      <c r="D1092" s="34">
        <v>2040</v>
      </c>
      <c r="E1092" s="34">
        <v>1</v>
      </c>
      <c r="Z1092" s="34">
        <v>51979.594772499098</v>
      </c>
      <c r="AA1092" s="34">
        <v>45281.3540604062</v>
      </c>
      <c r="AB1092" s="34">
        <v>46957.343157909898</v>
      </c>
      <c r="AC1092" s="34">
        <v>45065.571496882098</v>
      </c>
      <c r="AD1092" s="34">
        <v>36370.496724305798</v>
      </c>
      <c r="AE1092" s="34">
        <v>46839.234553782197</v>
      </c>
      <c r="AF1092" s="34">
        <v>36440.306522438303</v>
      </c>
      <c r="AG1092" s="34">
        <v>42887.895616283</v>
      </c>
      <c r="AH1092" s="34">
        <v>45520.948961995004</v>
      </c>
      <c r="AI1092" s="34">
        <v>40322.428858499203</v>
      </c>
    </row>
    <row r="1093" spans="1:35" x14ac:dyDescent="0.15">
      <c r="A1093" s="34" t="s">
        <v>44</v>
      </c>
      <c r="B1093" s="34" t="s">
        <v>47</v>
      </c>
      <c r="C1093" s="34" t="s">
        <v>62</v>
      </c>
      <c r="D1093" s="34">
        <v>2041</v>
      </c>
      <c r="E1093" s="34">
        <v>1</v>
      </c>
      <c r="AA1093" s="34">
        <v>36848.073431798897</v>
      </c>
      <c r="AB1093" s="34">
        <v>37306.163829940102</v>
      </c>
      <c r="AC1093" s="34">
        <v>37007.387409933101</v>
      </c>
      <c r="AD1093" s="34">
        <v>30400.8933090057</v>
      </c>
      <c r="AE1093" s="34">
        <v>33147.658289409497</v>
      </c>
      <c r="AF1093" s="34">
        <v>30377.786922825198</v>
      </c>
      <c r="AG1093" s="34">
        <v>32955.602760261499</v>
      </c>
      <c r="AH1093" s="34">
        <v>27181.340624308101</v>
      </c>
      <c r="AI1093" s="34">
        <v>31468.8614234163</v>
      </c>
    </row>
    <row r="1094" spans="1:35" x14ac:dyDescent="0.15">
      <c r="A1094" s="34" t="s">
        <v>44</v>
      </c>
      <c r="B1094" s="34" t="s">
        <v>47</v>
      </c>
      <c r="C1094" s="34" t="s">
        <v>62</v>
      </c>
      <c r="D1094" s="34">
        <v>2042</v>
      </c>
      <c r="E1094" s="34">
        <v>1</v>
      </c>
      <c r="AB1094" s="34">
        <v>46581.515509588498</v>
      </c>
      <c r="AC1094" s="34">
        <v>46208.454947642298</v>
      </c>
      <c r="AD1094" s="34">
        <v>37959.402355979597</v>
      </c>
      <c r="AE1094" s="34">
        <v>41389.089635516801</v>
      </c>
      <c r="AF1094" s="34">
        <v>37930.551078449702</v>
      </c>
      <c r="AG1094" s="34">
        <v>41149.2837511463</v>
      </c>
      <c r="AH1094" s="34">
        <v>33939.379176973103</v>
      </c>
      <c r="AI1094" s="34">
        <v>39292.897097276</v>
      </c>
    </row>
    <row r="1095" spans="1:35" x14ac:dyDescent="0.15">
      <c r="A1095" s="34" t="s">
        <v>44</v>
      </c>
      <c r="B1095" s="34" t="s">
        <v>47</v>
      </c>
      <c r="C1095" s="34" t="s">
        <v>62</v>
      </c>
      <c r="D1095" s="34">
        <v>2043</v>
      </c>
      <c r="E1095" s="34">
        <v>1</v>
      </c>
      <c r="AC1095" s="34">
        <v>142412.10970437701</v>
      </c>
      <c r="AD1095" s="34">
        <v>113292.749828867</v>
      </c>
      <c r="AE1095" s="34">
        <v>128833.530056428</v>
      </c>
      <c r="AF1095" s="34">
        <v>114750.255129948</v>
      </c>
      <c r="AG1095" s="34">
        <v>122556.939374828</v>
      </c>
      <c r="AH1095" s="34">
        <v>113676.605539515</v>
      </c>
      <c r="AI1095" s="34">
        <v>121606.76609323701</v>
      </c>
    </row>
    <row r="1096" spans="1:35" x14ac:dyDescent="0.15">
      <c r="A1096" s="34" t="s">
        <v>44</v>
      </c>
      <c r="B1096" s="34" t="s">
        <v>47</v>
      </c>
      <c r="C1096" s="34" t="s">
        <v>62</v>
      </c>
      <c r="D1096" s="34">
        <v>2044</v>
      </c>
      <c r="E1096" s="34">
        <v>1</v>
      </c>
      <c r="AD1096" s="34">
        <v>105726.383589334</v>
      </c>
      <c r="AE1096" s="34">
        <v>129313.321986165</v>
      </c>
      <c r="AF1096" s="34">
        <v>110337.57941146599</v>
      </c>
      <c r="AG1096" s="34">
        <v>110986.27958957</v>
      </c>
      <c r="AH1096" s="34">
        <v>129358.08503247501</v>
      </c>
      <c r="AI1096" s="34">
        <v>121776.16511089601</v>
      </c>
    </row>
    <row r="1097" spans="1:35" x14ac:dyDescent="0.15">
      <c r="A1097" s="34" t="s">
        <v>44</v>
      </c>
      <c r="B1097" s="34" t="s">
        <v>47</v>
      </c>
      <c r="C1097" s="34" t="s">
        <v>62</v>
      </c>
      <c r="D1097" s="34">
        <v>2045</v>
      </c>
      <c r="E1097" s="34">
        <v>1</v>
      </c>
      <c r="AE1097" s="34">
        <v>96379.307146106599</v>
      </c>
      <c r="AF1097" s="34">
        <v>90159.728995377998</v>
      </c>
      <c r="AG1097" s="34">
        <v>100125.685107324</v>
      </c>
      <c r="AH1097" s="34">
        <v>82716.424260955202</v>
      </c>
      <c r="AI1097" s="34">
        <v>97665.822991977198</v>
      </c>
    </row>
    <row r="1098" spans="1:35" x14ac:dyDescent="0.15">
      <c r="A1098" s="34" t="s">
        <v>44</v>
      </c>
      <c r="B1098" s="34" t="s">
        <v>47</v>
      </c>
      <c r="C1098" s="34" t="s">
        <v>62</v>
      </c>
      <c r="D1098" s="34">
        <v>2046</v>
      </c>
      <c r="E1098" s="34">
        <v>1</v>
      </c>
      <c r="AF1098" s="34">
        <v>28254.820549222801</v>
      </c>
      <c r="AG1098" s="34">
        <v>27095.8337842765</v>
      </c>
      <c r="AH1098" s="34">
        <v>27521.400560028102</v>
      </c>
      <c r="AI1098" s="34">
        <v>30401.581651183202</v>
      </c>
    </row>
    <row r="1099" spans="1:35" x14ac:dyDescent="0.15">
      <c r="A1099" s="34" t="s">
        <v>44</v>
      </c>
      <c r="B1099" s="34" t="s">
        <v>47</v>
      </c>
      <c r="C1099" s="34" t="s">
        <v>62</v>
      </c>
      <c r="D1099" s="34">
        <v>2047</v>
      </c>
      <c r="E1099" s="34">
        <v>1</v>
      </c>
      <c r="AG1099" s="34">
        <v>35633.6710948982</v>
      </c>
      <c r="AH1099" s="34">
        <v>37288.7614352007</v>
      </c>
      <c r="AI1099" s="34">
        <v>39637.086189910799</v>
      </c>
    </row>
    <row r="1100" spans="1:35" x14ac:dyDescent="0.15">
      <c r="A1100" s="34" t="s">
        <v>44</v>
      </c>
      <c r="B1100" s="34" t="s">
        <v>47</v>
      </c>
      <c r="C1100" s="34" t="s">
        <v>62</v>
      </c>
      <c r="D1100" s="34">
        <v>2048</v>
      </c>
      <c r="E1100" s="34">
        <v>1</v>
      </c>
      <c r="AH1100" s="34">
        <v>24092.6689564359</v>
      </c>
      <c r="AI1100" s="34">
        <v>23140.881093059001</v>
      </c>
    </row>
    <row r="1101" spans="1:35" x14ac:dyDescent="0.15">
      <c r="A1101" s="34" t="s">
        <v>44</v>
      </c>
      <c r="B1101" s="34" t="s">
        <v>47</v>
      </c>
      <c r="C1101" s="34" t="s">
        <v>62</v>
      </c>
      <c r="D1101" s="34">
        <v>2049</v>
      </c>
      <c r="E1101" s="34">
        <v>1</v>
      </c>
      <c r="AI1101" s="34">
        <v>19017.101104458401</v>
      </c>
    </row>
    <row r="1102" spans="1:35" x14ac:dyDescent="0.15">
      <c r="A1102" s="34" t="s">
        <v>44</v>
      </c>
      <c r="B1102" s="34" t="s">
        <v>46</v>
      </c>
      <c r="C1102" s="34" t="s">
        <v>64</v>
      </c>
      <c r="D1102" s="34">
        <v>2020</v>
      </c>
      <c r="E1102" s="34">
        <v>0</v>
      </c>
      <c r="F1102" s="34">
        <v>4925.7979654589899</v>
      </c>
      <c r="G1102" s="34">
        <v>6548.7653150899996</v>
      </c>
      <c r="H1102" s="34">
        <v>6555.9181833678804</v>
      </c>
      <c r="I1102" s="34">
        <v>4638.2833873165</v>
      </c>
      <c r="J1102" s="34">
        <v>3517.3100472669798</v>
      </c>
      <c r="K1102" s="34">
        <v>5243.3839094715304</v>
      </c>
      <c r="L1102" s="34">
        <v>6086.2158822639103</v>
      </c>
      <c r="M1102" s="34">
        <v>5528.4883681191304</v>
      </c>
      <c r="N1102" s="34">
        <v>5811.6066012753099</v>
      </c>
      <c r="O1102" s="34">
        <v>6123.8985425745996</v>
      </c>
      <c r="P1102" s="34">
        <v>6010.8065509060698</v>
      </c>
      <c r="Q1102" s="34">
        <v>5534.3295108253797</v>
      </c>
      <c r="R1102" s="34">
        <v>5657.1621416395301</v>
      </c>
      <c r="S1102" s="34">
        <v>6027.8829885431596</v>
      </c>
      <c r="T1102" s="34">
        <v>5614.3701141353204</v>
      </c>
    </row>
    <row r="1103" spans="1:35" x14ac:dyDescent="0.15">
      <c r="A1103" s="34" t="s">
        <v>44</v>
      </c>
      <c r="B1103" s="34" t="s">
        <v>46</v>
      </c>
      <c r="C1103" s="34" t="s">
        <v>64</v>
      </c>
      <c r="D1103" s="34">
        <v>2021</v>
      </c>
      <c r="E1103" s="34">
        <v>0</v>
      </c>
      <c r="G1103" s="34">
        <v>2229.1621021625601</v>
      </c>
      <c r="H1103" s="34">
        <v>2231.5968974437501</v>
      </c>
      <c r="I1103" s="34">
        <v>1578.84502629394</v>
      </c>
      <c r="J1103" s="34">
        <v>1197.2721393536999</v>
      </c>
      <c r="K1103" s="34">
        <v>1784.81776880139</v>
      </c>
      <c r="L1103" s="34">
        <v>2071.7129317583599</v>
      </c>
      <c r="M1103" s="34">
        <v>1881.8656891033099</v>
      </c>
      <c r="N1103" s="34">
        <v>1978.2375096553001</v>
      </c>
      <c r="O1103" s="34">
        <v>2084.5398929077701</v>
      </c>
      <c r="P1103" s="34">
        <v>2046.04402845762</v>
      </c>
      <c r="Q1103" s="34">
        <v>1883.8539805334599</v>
      </c>
      <c r="R1103" s="34">
        <v>1925.66550260601</v>
      </c>
      <c r="S1103" s="34">
        <v>2051.8567497552999</v>
      </c>
      <c r="T1103" s="34">
        <v>1911.0993422082199</v>
      </c>
      <c r="U1103" s="34">
        <v>1964.90594325502</v>
      </c>
    </row>
    <row r="1104" spans="1:35" x14ac:dyDescent="0.15">
      <c r="A1104" s="34" t="s">
        <v>44</v>
      </c>
      <c r="B1104" s="34" t="s">
        <v>46</v>
      </c>
      <c r="C1104" s="34" t="s">
        <v>64</v>
      </c>
      <c r="D1104" s="34">
        <v>2022</v>
      </c>
      <c r="E1104" s="34">
        <v>0</v>
      </c>
      <c r="H1104" s="34">
        <v>1668.01887160104</v>
      </c>
      <c r="I1104" s="34">
        <v>1180.1160425560699</v>
      </c>
      <c r="J1104" s="34">
        <v>894.907375598047</v>
      </c>
      <c r="K1104" s="34">
        <v>1334.0714553510099</v>
      </c>
      <c r="L1104" s="34">
        <v>1548.51275813801</v>
      </c>
      <c r="M1104" s="34">
        <v>1406.61043526206</v>
      </c>
      <c r="N1104" s="34">
        <v>1478.6440608489199</v>
      </c>
      <c r="O1104" s="34">
        <v>1558.1003379052299</v>
      </c>
      <c r="P1104" s="34">
        <v>1529.3264009746799</v>
      </c>
      <c r="Q1104" s="34">
        <v>1408.0965941788099</v>
      </c>
      <c r="R1104" s="34">
        <v>1439.3488368877299</v>
      </c>
      <c r="S1104" s="34">
        <v>1533.6711501679599</v>
      </c>
      <c r="T1104" s="34">
        <v>1428.4612834688701</v>
      </c>
      <c r="U1104" s="34">
        <v>1468.6793112253899</v>
      </c>
      <c r="V1104" s="34">
        <v>1499.91478593896</v>
      </c>
    </row>
    <row r="1105" spans="1:35" x14ac:dyDescent="0.15">
      <c r="A1105" s="34" t="s">
        <v>44</v>
      </c>
      <c r="B1105" s="34" t="s">
        <v>46</v>
      </c>
      <c r="C1105" s="34" t="s">
        <v>64</v>
      </c>
      <c r="D1105" s="34">
        <v>2023</v>
      </c>
      <c r="E1105" s="34">
        <v>0</v>
      </c>
      <c r="I1105" s="34">
        <v>381.68408061624899</v>
      </c>
      <c r="J1105" s="34">
        <v>289.43924713709703</v>
      </c>
      <c r="K1105" s="34">
        <v>431.47776875326798</v>
      </c>
      <c r="L1105" s="34">
        <v>500.83436467169099</v>
      </c>
      <c r="M1105" s="34">
        <v>454.93899871521398</v>
      </c>
      <c r="N1105" s="34">
        <v>478.23678229251999</v>
      </c>
      <c r="O1105" s="34">
        <v>503.93526868182198</v>
      </c>
      <c r="P1105" s="34">
        <v>494.62893501038297</v>
      </c>
      <c r="Q1105" s="34">
        <v>455.41966602193298</v>
      </c>
      <c r="R1105" s="34">
        <v>465.52755634406799</v>
      </c>
      <c r="S1105" s="34">
        <v>496.034154108797</v>
      </c>
      <c r="T1105" s="34">
        <v>462.006202793245</v>
      </c>
      <c r="U1105" s="34">
        <v>475.01389050774998</v>
      </c>
      <c r="V1105" s="34">
        <v>485.11635756924198</v>
      </c>
      <c r="W1105" s="34">
        <v>479.08316089061799</v>
      </c>
    </row>
    <row r="1106" spans="1:35" x14ac:dyDescent="0.15">
      <c r="A1106" s="34" t="s">
        <v>44</v>
      </c>
      <c r="B1106" s="34" t="s">
        <v>46</v>
      </c>
      <c r="C1106" s="34" t="s">
        <v>64</v>
      </c>
      <c r="D1106" s="34">
        <v>2024</v>
      </c>
      <c r="E1106" s="34">
        <v>0</v>
      </c>
      <c r="J1106" s="34">
        <v>344.55734300339498</v>
      </c>
      <c r="K1106" s="34">
        <v>513.64434864025395</v>
      </c>
      <c r="L1106" s="34">
        <v>596.208564259887</v>
      </c>
      <c r="M1106" s="34">
        <v>541.57331521696199</v>
      </c>
      <c r="N1106" s="34">
        <v>569.30771021233795</v>
      </c>
      <c r="O1106" s="34">
        <v>599.89997534946099</v>
      </c>
      <c r="P1106" s="34">
        <v>588.82143076833995</v>
      </c>
      <c r="Q1106" s="34">
        <v>542.145516297879</v>
      </c>
      <c r="R1106" s="34">
        <v>554.178258461263</v>
      </c>
      <c r="S1106" s="34">
        <v>590.49424661372495</v>
      </c>
      <c r="T1106" s="34">
        <v>549.98633136344097</v>
      </c>
      <c r="U1106" s="34">
        <v>565.47108114032505</v>
      </c>
      <c r="V1106" s="34">
        <v>577.49736728816799</v>
      </c>
      <c r="W1106" s="34">
        <v>570.31526521332796</v>
      </c>
      <c r="X1106" s="34">
        <v>563.81696055111195</v>
      </c>
    </row>
    <row r="1107" spans="1:35" x14ac:dyDescent="0.15">
      <c r="A1107" s="34" t="s">
        <v>44</v>
      </c>
      <c r="B1107" s="34" t="s">
        <v>46</v>
      </c>
      <c r="C1107" s="34" t="s">
        <v>64</v>
      </c>
      <c r="D1107" s="34">
        <v>2025</v>
      </c>
      <c r="E1107" s="34">
        <v>0</v>
      </c>
      <c r="K1107" s="34">
        <v>625.12664295928005</v>
      </c>
      <c r="L1107" s="34">
        <v>725.61074460568295</v>
      </c>
      <c r="M1107" s="34">
        <v>659.11736273189797</v>
      </c>
      <c r="N1107" s="34">
        <v>692.87128075681699</v>
      </c>
      <c r="O1107" s="34">
        <v>730.10334620505103</v>
      </c>
      <c r="P1107" s="34">
        <v>716.62029435954003</v>
      </c>
      <c r="Q1107" s="34">
        <v>659.81375536574797</v>
      </c>
      <c r="R1107" s="34">
        <v>674.45810555494495</v>
      </c>
      <c r="S1107" s="34">
        <v>718.65618116815097</v>
      </c>
      <c r="T1107" s="34">
        <v>669.35635505164896</v>
      </c>
      <c r="U1107" s="34">
        <v>688.20194280261501</v>
      </c>
      <c r="V1107" s="34">
        <v>702.83843575103504</v>
      </c>
      <c r="W1107" s="34">
        <v>694.09751730946903</v>
      </c>
      <c r="X1107" s="34">
        <v>686.18880890223795</v>
      </c>
      <c r="Y1107" s="34">
        <v>720.33319130256803</v>
      </c>
    </row>
    <row r="1108" spans="1:35" x14ac:dyDescent="0.15">
      <c r="A1108" s="34" t="s">
        <v>44</v>
      </c>
      <c r="B1108" s="34" t="s">
        <v>46</v>
      </c>
      <c r="C1108" s="34" t="s">
        <v>64</v>
      </c>
      <c r="D1108" s="34">
        <v>2026</v>
      </c>
      <c r="E1108" s="34">
        <v>0</v>
      </c>
      <c r="L1108" s="34">
        <v>850.53976316174703</v>
      </c>
      <c r="M1108" s="34">
        <v>772.598159221625</v>
      </c>
      <c r="N1108" s="34">
        <v>812.16351799852396</v>
      </c>
      <c r="O1108" s="34">
        <v>855.80585979649697</v>
      </c>
      <c r="P1108" s="34">
        <v>840.00141945622795</v>
      </c>
      <c r="Q1108" s="34">
        <v>773.41445036707103</v>
      </c>
      <c r="R1108" s="34">
        <v>790.58013077378405</v>
      </c>
      <c r="S1108" s="34">
        <v>842.38782662686799</v>
      </c>
      <c r="T1108" s="34">
        <v>784.60000755063299</v>
      </c>
      <c r="U1108" s="34">
        <v>806.69025616052795</v>
      </c>
      <c r="V1108" s="34">
        <v>823.84672653864095</v>
      </c>
      <c r="W1108" s="34">
        <v>813.60087674055706</v>
      </c>
      <c r="X1108" s="34">
        <v>804.33051928566999</v>
      </c>
      <c r="Y1108" s="34">
        <v>844.35356902132798</v>
      </c>
      <c r="Z1108" s="34">
        <v>810.91044796226095</v>
      </c>
    </row>
    <row r="1109" spans="1:35" x14ac:dyDescent="0.15">
      <c r="A1109" s="34" t="s">
        <v>44</v>
      </c>
      <c r="B1109" s="34" t="s">
        <v>46</v>
      </c>
      <c r="C1109" s="34" t="s">
        <v>64</v>
      </c>
      <c r="D1109" s="34">
        <v>2027</v>
      </c>
      <c r="E1109" s="34">
        <v>0</v>
      </c>
      <c r="M1109" s="34">
        <v>887.38500068374105</v>
      </c>
      <c r="N1109" s="34">
        <v>932.82868380183504</v>
      </c>
      <c r="O1109" s="34">
        <v>982.95507750856098</v>
      </c>
      <c r="P1109" s="34">
        <v>964.80253192615203</v>
      </c>
      <c r="Q1109" s="34">
        <v>888.32257024692694</v>
      </c>
      <c r="R1109" s="34">
        <v>908.03859873810802</v>
      </c>
      <c r="S1109" s="34">
        <v>967.54349358063405</v>
      </c>
      <c r="T1109" s="34">
        <v>901.16999364615299</v>
      </c>
      <c r="U1109" s="34">
        <v>926.54224575913395</v>
      </c>
      <c r="V1109" s="34">
        <v>946.24769586472303</v>
      </c>
      <c r="W1109" s="34">
        <v>934.47959452826899</v>
      </c>
      <c r="X1109" s="34">
        <v>923.83191687300405</v>
      </c>
      <c r="Y1109" s="34">
        <v>969.80129124068696</v>
      </c>
      <c r="Z1109" s="34">
        <v>931.38944201525601</v>
      </c>
      <c r="AA1109" s="34">
        <v>947.64883616069596</v>
      </c>
    </row>
    <row r="1110" spans="1:35" x14ac:dyDescent="0.15">
      <c r="A1110" s="34" t="s">
        <v>44</v>
      </c>
      <c r="B1110" s="34" t="s">
        <v>46</v>
      </c>
      <c r="C1110" s="34" t="s">
        <v>64</v>
      </c>
      <c r="D1110" s="34">
        <v>2028</v>
      </c>
      <c r="E1110" s="34">
        <v>0</v>
      </c>
      <c r="N1110" s="34">
        <v>1024.9674450473401</v>
      </c>
      <c r="O1110" s="34">
        <v>1080.04499849223</v>
      </c>
      <c r="P1110" s="34">
        <v>1060.0994623077299</v>
      </c>
      <c r="Q1110" s="34">
        <v>976.06530653950995</v>
      </c>
      <c r="R1110" s="34">
        <v>997.72875632401394</v>
      </c>
      <c r="S1110" s="34">
        <v>1063.11115835948</v>
      </c>
      <c r="T1110" s="34">
        <v>990.18171501365498</v>
      </c>
      <c r="U1110" s="34">
        <v>1018.0600734678</v>
      </c>
      <c r="V1110" s="34">
        <v>1039.71190000246</v>
      </c>
      <c r="W1110" s="34">
        <v>1026.7814220172399</v>
      </c>
      <c r="X1110" s="34">
        <v>1015.08203589038</v>
      </c>
      <c r="Y1110" s="34">
        <v>1065.5919666142499</v>
      </c>
      <c r="Z1110" s="34">
        <v>1023.38604430098</v>
      </c>
      <c r="AA1110" s="34">
        <v>1041.25143584034</v>
      </c>
      <c r="AB1110" s="34">
        <v>983.32712380748103</v>
      </c>
    </row>
    <row r="1111" spans="1:35" x14ac:dyDescent="0.15">
      <c r="A1111" s="34" t="s">
        <v>44</v>
      </c>
      <c r="B1111" s="34" t="s">
        <v>46</v>
      </c>
      <c r="C1111" s="34" t="s">
        <v>64</v>
      </c>
      <c r="D1111" s="34">
        <v>2029</v>
      </c>
      <c r="E1111" s="34">
        <v>0</v>
      </c>
      <c r="O1111" s="34">
        <v>1176.00970515987</v>
      </c>
      <c r="P1111" s="34">
        <v>1154.2919580656901</v>
      </c>
      <c r="Q1111" s="34">
        <v>1062.79115681545</v>
      </c>
      <c r="R1111" s="34">
        <v>1086.3794584412101</v>
      </c>
      <c r="S1111" s="34">
        <v>1157.5712508644201</v>
      </c>
      <c r="T1111" s="34">
        <v>1078.16184358385</v>
      </c>
      <c r="U1111" s="34">
        <v>1108.5172641003801</v>
      </c>
      <c r="V1111" s="34">
        <v>1132.09290972139</v>
      </c>
      <c r="W1111" s="34">
        <v>1118.01352633995</v>
      </c>
      <c r="X1111" s="34">
        <v>1105.27462041584</v>
      </c>
      <c r="Y1111" s="34">
        <v>1160.2724851540199</v>
      </c>
      <c r="Z1111" s="34">
        <v>1114.31646079862</v>
      </c>
      <c r="AA1111" s="34">
        <v>1133.76923717933</v>
      </c>
      <c r="AB1111" s="34">
        <v>1070.69820475897</v>
      </c>
      <c r="AC1111" s="34">
        <v>1124.5393168957801</v>
      </c>
    </row>
    <row r="1112" spans="1:35" x14ac:dyDescent="0.15">
      <c r="A1112" s="34" t="s">
        <v>44</v>
      </c>
      <c r="B1112" s="34" t="s">
        <v>46</v>
      </c>
      <c r="C1112" s="34" t="s">
        <v>64</v>
      </c>
      <c r="D1112" s="34">
        <v>2030</v>
      </c>
      <c r="E1112" s="34">
        <v>0</v>
      </c>
      <c r="P1112" s="34">
        <v>1248.48445382365</v>
      </c>
      <c r="Q1112" s="34">
        <v>1149.5170070914</v>
      </c>
      <c r="R1112" s="34">
        <v>1175.0301605584</v>
      </c>
      <c r="S1112" s="34">
        <v>1252.03134336934</v>
      </c>
      <c r="T1112" s="34">
        <v>1166.1419721540501</v>
      </c>
      <c r="U1112" s="34">
        <v>1198.9744547329501</v>
      </c>
      <c r="V1112" s="34">
        <v>1224.4739194403201</v>
      </c>
      <c r="W1112" s="34">
        <v>1209.24563066266</v>
      </c>
      <c r="X1112" s="34">
        <v>1195.4672049413</v>
      </c>
      <c r="Y1112" s="34">
        <v>1254.9530036937899</v>
      </c>
      <c r="Z1112" s="34">
        <v>1205.24687729627</v>
      </c>
      <c r="AA1112" s="34">
        <v>1226.2870385183301</v>
      </c>
      <c r="AB1112" s="34">
        <v>1158.06928571046</v>
      </c>
      <c r="AC1112" s="34">
        <v>1216.3039385724901</v>
      </c>
      <c r="AD1112" s="34">
        <v>1079.1157118093899</v>
      </c>
    </row>
    <row r="1113" spans="1:35" x14ac:dyDescent="0.15">
      <c r="A1113" s="34" t="s">
        <v>44</v>
      </c>
      <c r="B1113" s="34" t="s">
        <v>46</v>
      </c>
      <c r="C1113" s="34" t="s">
        <v>64</v>
      </c>
      <c r="D1113" s="34">
        <v>2031</v>
      </c>
      <c r="E1113" s="34">
        <v>0</v>
      </c>
      <c r="Q1113" s="34">
        <v>1213.7260955704101</v>
      </c>
      <c r="R1113" s="34">
        <v>1240.6643487255701</v>
      </c>
      <c r="S1113" s="34">
        <v>1321.9666212373099</v>
      </c>
      <c r="T1113" s="34">
        <v>1231.2796887839099</v>
      </c>
      <c r="U1113" s="34">
        <v>1265.9461101091599</v>
      </c>
      <c r="V1113" s="34">
        <v>1292.86990988548</v>
      </c>
      <c r="W1113" s="34">
        <v>1276.79100773241</v>
      </c>
      <c r="X1113" s="34">
        <v>1262.2429542884599</v>
      </c>
      <c r="Y1113" s="34">
        <v>1325.05147805657</v>
      </c>
      <c r="Z1113" s="34">
        <v>1272.56889420072</v>
      </c>
      <c r="AA1113" s="34">
        <v>1294.7843051713101</v>
      </c>
      <c r="AB1113" s="34">
        <v>1222.7560826628201</v>
      </c>
      <c r="AC1113" s="34">
        <v>1284.2435747217401</v>
      </c>
      <c r="AD1113" s="34">
        <v>1139.39236347371</v>
      </c>
      <c r="AE1113" s="34">
        <v>1004.94381631956</v>
      </c>
    </row>
    <row r="1114" spans="1:35" x14ac:dyDescent="0.15">
      <c r="A1114" s="34" t="s">
        <v>44</v>
      </c>
      <c r="B1114" s="34" t="s">
        <v>46</v>
      </c>
      <c r="C1114" s="34" t="s">
        <v>64</v>
      </c>
      <c r="D1114" s="34">
        <v>2032</v>
      </c>
      <c r="E1114" s="34">
        <v>0</v>
      </c>
      <c r="R1114" s="34">
        <v>1295.31000765208</v>
      </c>
      <c r="S1114" s="34">
        <v>1380.19327792377</v>
      </c>
      <c r="T1114" s="34">
        <v>1285.5119958422499</v>
      </c>
      <c r="U1114" s="34">
        <v>1321.7053163952401</v>
      </c>
      <c r="V1114" s="34">
        <v>1349.8149879031801</v>
      </c>
      <c r="W1114" s="34">
        <v>1333.0278827587999</v>
      </c>
      <c r="X1114" s="34">
        <v>1317.83905329243</v>
      </c>
      <c r="Y1114" s="34">
        <v>1383.4140087477499</v>
      </c>
      <c r="Z1114" s="34">
        <v>1328.6198042026299</v>
      </c>
      <c r="AA1114" s="34">
        <v>1351.81370365163</v>
      </c>
      <c r="AB1114" s="34">
        <v>1276.61296338334</v>
      </c>
      <c r="AC1114" s="34">
        <v>1340.8087016514401</v>
      </c>
      <c r="AD1114" s="34">
        <v>1189.57744902228</v>
      </c>
      <c r="AE1114" s="34">
        <v>1049.20705083848</v>
      </c>
      <c r="AF1114" s="34">
        <v>1017.62181124884</v>
      </c>
    </row>
    <row r="1115" spans="1:35" x14ac:dyDescent="0.15">
      <c r="A1115" s="34" t="s">
        <v>44</v>
      </c>
      <c r="B1115" s="34" t="s">
        <v>46</v>
      </c>
      <c r="C1115" s="34" t="s">
        <v>64</v>
      </c>
      <c r="D1115" s="34">
        <v>2033</v>
      </c>
      <c r="E1115" s="34">
        <v>0</v>
      </c>
      <c r="S1115" s="34">
        <v>1424.9708427125399</v>
      </c>
      <c r="T1115" s="34">
        <v>1327.2178189333199</v>
      </c>
      <c r="U1115" s="34">
        <v>1364.5853581858901</v>
      </c>
      <c r="V1115" s="34">
        <v>1393.6069908352699</v>
      </c>
      <c r="W1115" s="34">
        <v>1376.27526219486</v>
      </c>
      <c r="X1115" s="34">
        <v>1360.59366203732</v>
      </c>
      <c r="Y1115" s="34">
        <v>1428.29606359993</v>
      </c>
      <c r="Z1115" s="34">
        <v>1371.72417249213</v>
      </c>
      <c r="AA1115" s="34">
        <v>1395.6705508525299</v>
      </c>
      <c r="AB1115" s="34">
        <v>1318.0300754591699</v>
      </c>
      <c r="AC1115" s="34">
        <v>1384.3085139370401</v>
      </c>
      <c r="AD1115" s="34">
        <v>1228.1708707892501</v>
      </c>
      <c r="AE1115" s="34">
        <v>1083.24644042776</v>
      </c>
      <c r="AF1115" s="34">
        <v>1050.6364819565599</v>
      </c>
      <c r="AG1115" s="34">
        <v>1097.6431199789499</v>
      </c>
    </row>
    <row r="1116" spans="1:35" x14ac:dyDescent="0.15">
      <c r="A1116" s="34" t="s">
        <v>44</v>
      </c>
      <c r="B1116" s="34" t="s">
        <v>46</v>
      </c>
      <c r="C1116" s="34" t="s">
        <v>64</v>
      </c>
      <c r="D1116" s="34">
        <v>2034</v>
      </c>
      <c r="E1116" s="34">
        <v>0</v>
      </c>
      <c r="T1116" s="34">
        <v>1372.75527241437</v>
      </c>
      <c r="U1116" s="34">
        <v>1411.4049091163199</v>
      </c>
      <c r="V1116" s="34">
        <v>1441.4222873229601</v>
      </c>
      <c r="W1116" s="34">
        <v>1423.4958991056101</v>
      </c>
      <c r="X1116" s="34">
        <v>1407.2762560379399</v>
      </c>
      <c r="Y1116" s="34">
        <v>1477.30155812052</v>
      </c>
      <c r="Z1116" s="34">
        <v>1418.7886594230699</v>
      </c>
      <c r="AA1116" s="34">
        <v>1443.55664903301</v>
      </c>
      <c r="AB1116" s="34">
        <v>1363.25229323808</v>
      </c>
      <c r="AC1116" s="34">
        <v>1431.8047754079</v>
      </c>
      <c r="AD1116" s="34">
        <v>1270.30997794825</v>
      </c>
      <c r="AE1116" s="34">
        <v>1120.4131237602201</v>
      </c>
      <c r="AF1116" s="34">
        <v>1086.68430262329</v>
      </c>
      <c r="AG1116" s="34">
        <v>1135.3037600048799</v>
      </c>
      <c r="AH1116" s="34">
        <v>1116.98887669546</v>
      </c>
    </row>
    <row r="1117" spans="1:35" x14ac:dyDescent="0.15">
      <c r="A1117" s="34" t="s">
        <v>44</v>
      </c>
      <c r="B1117" s="34" t="s">
        <v>46</v>
      </c>
      <c r="C1117" s="34" t="s">
        <v>64</v>
      </c>
      <c r="D1117" s="34">
        <v>2035</v>
      </c>
      <c r="E1117" s="34">
        <v>0</v>
      </c>
      <c r="U1117" s="34">
        <v>7210.3623628683499</v>
      </c>
      <c r="V1117" s="34">
        <v>7363.7104011634801</v>
      </c>
      <c r="W1117" s="34">
        <v>7272.1309018506699</v>
      </c>
      <c r="X1117" s="34">
        <v>7189.27055245065</v>
      </c>
      <c r="Y1117" s="34">
        <v>7547.0047500033797</v>
      </c>
      <c r="Z1117" s="34">
        <v>7248.08329962061</v>
      </c>
      <c r="AA1117" s="34">
        <v>7374.6140909859496</v>
      </c>
      <c r="AB1117" s="34">
        <v>6964.3678881718597</v>
      </c>
      <c r="AC1117" s="34">
        <v>7314.5779760962196</v>
      </c>
      <c r="AD1117" s="34">
        <v>6489.5588749998396</v>
      </c>
      <c r="AE1117" s="34">
        <v>5723.7895137281903</v>
      </c>
      <c r="AF1117" s="34">
        <v>5551.4810422903902</v>
      </c>
      <c r="AG1117" s="34">
        <v>5799.8604430866799</v>
      </c>
      <c r="AH1117" s="34">
        <v>5706.2962614393</v>
      </c>
      <c r="AI1117" s="34">
        <v>6537.3183133967696</v>
      </c>
    </row>
    <row r="1118" spans="1:35" x14ac:dyDescent="0.15">
      <c r="A1118" s="34" t="s">
        <v>44</v>
      </c>
      <c r="B1118" s="34" t="s">
        <v>46</v>
      </c>
      <c r="C1118" s="34" t="s">
        <v>64</v>
      </c>
      <c r="D1118" s="34">
        <v>2036</v>
      </c>
      <c r="E1118" s="34">
        <v>0</v>
      </c>
      <c r="V1118" s="34">
        <v>3485.4101556266601</v>
      </c>
      <c r="W1118" s="34">
        <v>3442.0635138437801</v>
      </c>
      <c r="X1118" s="34">
        <v>3402.8438422972199</v>
      </c>
      <c r="Y1118" s="34">
        <v>3572.16750350044</v>
      </c>
      <c r="Z1118" s="34">
        <v>3430.6812415292902</v>
      </c>
      <c r="AA1118" s="34">
        <v>3490.57111785503</v>
      </c>
      <c r="AB1118" s="34">
        <v>3296.3923406220702</v>
      </c>
      <c r="AC1118" s="34">
        <v>3462.1546710990601</v>
      </c>
      <c r="AD1118" s="34">
        <v>3071.6545296088402</v>
      </c>
      <c r="AE1118" s="34">
        <v>2709.1986258266602</v>
      </c>
      <c r="AF1118" s="34">
        <v>2627.6411414156901</v>
      </c>
      <c r="AG1118" s="34">
        <v>2745.2047117928</v>
      </c>
      <c r="AH1118" s="34">
        <v>2700.9186751141801</v>
      </c>
      <c r="AI1118" s="34">
        <v>3094.2601485899199</v>
      </c>
    </row>
    <row r="1119" spans="1:35" x14ac:dyDescent="0.15">
      <c r="A1119" s="34" t="s">
        <v>44</v>
      </c>
      <c r="B1119" s="34" t="s">
        <v>46</v>
      </c>
      <c r="C1119" s="34" t="s">
        <v>64</v>
      </c>
      <c r="D1119" s="34">
        <v>2037</v>
      </c>
      <c r="E1119" s="34">
        <v>0</v>
      </c>
      <c r="W1119" s="34">
        <v>2961.7578121917199</v>
      </c>
      <c r="X1119" s="34">
        <v>2928.0108554236599</v>
      </c>
      <c r="Y1119" s="34">
        <v>3073.7070851243998</v>
      </c>
      <c r="Z1119" s="34">
        <v>2951.96382268155</v>
      </c>
      <c r="AA1119" s="34">
        <v>3003.4966628994998</v>
      </c>
      <c r="AB1119" s="34">
        <v>2836.41360120744</v>
      </c>
      <c r="AC1119" s="34">
        <v>2979.0454484359202</v>
      </c>
      <c r="AD1119" s="34">
        <v>2643.0357147198101</v>
      </c>
      <c r="AE1119" s="34">
        <v>2331.1569244870602</v>
      </c>
      <c r="AF1119" s="34">
        <v>2260.97997521654</v>
      </c>
      <c r="AG1119" s="34">
        <v>2362.1387195549701</v>
      </c>
      <c r="AH1119" s="34">
        <v>2324.03235847931</v>
      </c>
      <c r="AI1119" s="34">
        <v>2662.4869445845002</v>
      </c>
    </row>
    <row r="1120" spans="1:35" x14ac:dyDescent="0.15">
      <c r="A1120" s="34" t="s">
        <v>44</v>
      </c>
      <c r="B1120" s="34" t="s">
        <v>46</v>
      </c>
      <c r="C1120" s="34" t="s">
        <v>64</v>
      </c>
      <c r="D1120" s="34">
        <v>2038</v>
      </c>
      <c r="E1120" s="34">
        <v>0</v>
      </c>
      <c r="X1120" s="34">
        <v>1950.69790853053</v>
      </c>
      <c r="Y1120" s="34">
        <v>2047.7635768601299</v>
      </c>
      <c r="Z1120" s="34">
        <v>1966.6558422405501</v>
      </c>
      <c r="AA1120" s="34">
        <v>2000.9880249398</v>
      </c>
      <c r="AB1120" s="34">
        <v>1889.67403223726</v>
      </c>
      <c r="AC1120" s="34">
        <v>1984.6981492288601</v>
      </c>
      <c r="AD1120" s="34">
        <v>1760.8419146825299</v>
      </c>
      <c r="AE1120" s="34">
        <v>1553.0621850769801</v>
      </c>
      <c r="AF1120" s="34">
        <v>1506.30893349136</v>
      </c>
      <c r="AG1120" s="34">
        <v>1573.7028608892099</v>
      </c>
      <c r="AH1120" s="34">
        <v>1548.3156603211801</v>
      </c>
      <c r="AI1120" s="34">
        <v>1773.8007031873999</v>
      </c>
    </row>
    <row r="1121" spans="1:35" x14ac:dyDescent="0.15">
      <c r="A1121" s="34" t="s">
        <v>44</v>
      </c>
      <c r="B1121" s="34" t="s">
        <v>46</v>
      </c>
      <c r="C1121" s="34" t="s">
        <v>64</v>
      </c>
      <c r="D1121" s="34">
        <v>2039</v>
      </c>
      <c r="E1121" s="34">
        <v>0</v>
      </c>
      <c r="Y1121" s="34">
        <v>2150.3737870699101</v>
      </c>
      <c r="Z1121" s="34">
        <v>2065.2018715101999</v>
      </c>
      <c r="AA1121" s="34">
        <v>2101.2543858549302</v>
      </c>
      <c r="AB1121" s="34">
        <v>1984.3626241562199</v>
      </c>
      <c r="AC1121" s="34">
        <v>2084.1482501079799</v>
      </c>
      <c r="AD1121" s="34">
        <v>1849.0749319377701</v>
      </c>
      <c r="AE1121" s="34">
        <v>1630.8836870708501</v>
      </c>
      <c r="AF1121" s="34">
        <v>1581.7877036252601</v>
      </c>
      <c r="AG1121" s="34">
        <v>1652.5586346651801</v>
      </c>
      <c r="AH1121" s="34">
        <v>1625.89932142929</v>
      </c>
      <c r="AI1121" s="34">
        <v>1862.6830649409901</v>
      </c>
    </row>
    <row r="1122" spans="1:35" x14ac:dyDescent="0.15">
      <c r="A1122" s="34" t="s">
        <v>44</v>
      </c>
      <c r="B1122" s="34" t="s">
        <v>46</v>
      </c>
      <c r="C1122" s="34" t="s">
        <v>64</v>
      </c>
      <c r="D1122" s="34">
        <v>2040</v>
      </c>
      <c r="E1122" s="34">
        <v>0</v>
      </c>
      <c r="Z1122" s="34">
        <v>2195.7334744222198</v>
      </c>
      <c r="AA1122" s="34">
        <v>2234.0646969897898</v>
      </c>
      <c r="AB1122" s="34">
        <v>2109.7847621385099</v>
      </c>
      <c r="AC1122" s="34">
        <v>2215.8773636371802</v>
      </c>
      <c r="AD1122" s="34">
        <v>1965.94617735931</v>
      </c>
      <c r="AE1122" s="34">
        <v>1733.9641000673601</v>
      </c>
      <c r="AF1122" s="34">
        <v>1681.7649926588799</v>
      </c>
      <c r="AG1122" s="34">
        <v>1757.00901816751</v>
      </c>
      <c r="AH1122" s="34">
        <v>1728.6646963437199</v>
      </c>
      <c r="AI1122" s="34">
        <v>1980.41441582633</v>
      </c>
    </row>
    <row r="1123" spans="1:35" x14ac:dyDescent="0.15">
      <c r="A1123" s="34" t="s">
        <v>44</v>
      </c>
      <c r="B1123" s="34" t="s">
        <v>46</v>
      </c>
      <c r="C1123" s="34" t="s">
        <v>64</v>
      </c>
      <c r="D1123" s="34">
        <v>2041</v>
      </c>
      <c r="E1123" s="34">
        <v>0</v>
      </c>
      <c r="AA1123" s="34">
        <v>2365.3252962094298</v>
      </c>
      <c r="AB1123" s="34">
        <v>2233.7433979273101</v>
      </c>
      <c r="AC1123" s="34">
        <v>2346.0693813259099</v>
      </c>
      <c r="AD1123" s="34">
        <v>2081.4536976300701</v>
      </c>
      <c r="AE1123" s="34">
        <v>1835.84170777803</v>
      </c>
      <c r="AF1123" s="34">
        <v>1780.57568555441</v>
      </c>
      <c r="AG1123" s="34">
        <v>1860.2406107304901</v>
      </c>
      <c r="AH1123" s="34">
        <v>1830.23094202929</v>
      </c>
      <c r="AI1123" s="34">
        <v>2096.7720053244502</v>
      </c>
    </row>
    <row r="1124" spans="1:35" x14ac:dyDescent="0.15">
      <c r="A1124" s="34" t="s">
        <v>44</v>
      </c>
      <c r="B1124" s="34" t="s">
        <v>46</v>
      </c>
      <c r="C1124" s="34" t="s">
        <v>64</v>
      </c>
      <c r="D1124" s="34">
        <v>2042</v>
      </c>
      <c r="E1124" s="34">
        <v>0</v>
      </c>
      <c r="AB1124" s="34">
        <v>2372.7761063090802</v>
      </c>
      <c r="AC1124" s="34">
        <v>2492.0934861716</v>
      </c>
      <c r="AD1124" s="34">
        <v>2211.00758695384</v>
      </c>
      <c r="AE1124" s="34">
        <v>1950.1082099328601</v>
      </c>
      <c r="AF1124" s="34">
        <v>1891.4023186722</v>
      </c>
      <c r="AG1124" s="34">
        <v>1976.02574996878</v>
      </c>
      <c r="AH1124" s="34">
        <v>1944.14821877226</v>
      </c>
      <c r="AI1124" s="34">
        <v>2227.2793371110101</v>
      </c>
    </row>
    <row r="1125" spans="1:35" x14ac:dyDescent="0.15">
      <c r="A1125" s="34" t="s">
        <v>44</v>
      </c>
      <c r="B1125" s="34" t="s">
        <v>46</v>
      </c>
      <c r="C1125" s="34" t="s">
        <v>64</v>
      </c>
      <c r="D1125" s="34">
        <v>2043</v>
      </c>
      <c r="E1125" s="34">
        <v>0</v>
      </c>
      <c r="AC1125" s="34">
        <v>2606.4534167033698</v>
      </c>
      <c r="AD1125" s="34">
        <v>2312.4687381715999</v>
      </c>
      <c r="AE1125" s="34">
        <v>2039.5969231993799</v>
      </c>
      <c r="AF1125" s="34">
        <v>1978.19707134549</v>
      </c>
      <c r="AG1125" s="34">
        <v>2066.7037958564401</v>
      </c>
      <c r="AH1125" s="34">
        <v>2033.36343340043</v>
      </c>
      <c r="AI1125" s="34">
        <v>2329.4871843207002</v>
      </c>
    </row>
    <row r="1126" spans="1:35" x14ac:dyDescent="0.15">
      <c r="A1126" s="34" t="s">
        <v>44</v>
      </c>
      <c r="B1126" s="34" t="s">
        <v>46</v>
      </c>
      <c r="C1126" s="34" t="s">
        <v>64</v>
      </c>
      <c r="D1126" s="34">
        <v>2044</v>
      </c>
      <c r="E1126" s="34">
        <v>0</v>
      </c>
      <c r="AD1126" s="34">
        <v>2411.8843016631999</v>
      </c>
      <c r="AE1126" s="34">
        <v>2127.2814285371301</v>
      </c>
      <c r="AF1126" s="34">
        <v>2063.2419298116602</v>
      </c>
      <c r="AG1126" s="34">
        <v>2155.5536553350798</v>
      </c>
      <c r="AH1126" s="34">
        <v>2120.7799541852801</v>
      </c>
      <c r="AI1126" s="34">
        <v>2429.6343894495299</v>
      </c>
    </row>
    <row r="1127" spans="1:35" x14ac:dyDescent="0.15">
      <c r="A1127" s="34" t="s">
        <v>44</v>
      </c>
      <c r="B1127" s="34" t="s">
        <v>46</v>
      </c>
      <c r="C1127" s="34" t="s">
        <v>64</v>
      </c>
      <c r="D1127" s="34">
        <v>2045</v>
      </c>
      <c r="E1127" s="34">
        <v>0</v>
      </c>
      <c r="AE1127" s="34">
        <v>2212.0792011888698</v>
      </c>
      <c r="AF1127" s="34">
        <v>2145.4869575464299</v>
      </c>
      <c r="AG1127" s="34">
        <v>2241.47841655928</v>
      </c>
      <c r="AH1127" s="34">
        <v>2205.31856482085</v>
      </c>
      <c r="AI1127" s="34">
        <v>2526.4845672490301</v>
      </c>
    </row>
    <row r="1128" spans="1:35" x14ac:dyDescent="0.15">
      <c r="A1128" s="34" t="s">
        <v>44</v>
      </c>
      <c r="B1128" s="34" t="s">
        <v>46</v>
      </c>
      <c r="C1128" s="34" t="s">
        <v>64</v>
      </c>
      <c r="D1128" s="34">
        <v>2046</v>
      </c>
      <c r="E1128" s="34">
        <v>0</v>
      </c>
      <c r="AF1128" s="34">
        <v>974.691073367434</v>
      </c>
      <c r="AG1128" s="34">
        <v>1018.29982982724</v>
      </c>
      <c r="AH1128" s="34">
        <v>1001.87247072362</v>
      </c>
      <c r="AI1128" s="34">
        <v>1147.7776390280901</v>
      </c>
    </row>
    <row r="1129" spans="1:35" x14ac:dyDescent="0.15">
      <c r="A1129" s="34" t="s">
        <v>44</v>
      </c>
      <c r="B1129" s="34" t="s">
        <v>46</v>
      </c>
      <c r="C1129" s="34" t="s">
        <v>64</v>
      </c>
      <c r="D1129" s="34">
        <v>2047</v>
      </c>
      <c r="E1129" s="34">
        <v>0</v>
      </c>
      <c r="AG1129" s="34">
        <v>1063.15133639534</v>
      </c>
      <c r="AH1129" s="34">
        <v>1046.0004263461601</v>
      </c>
      <c r="AI1129" s="34">
        <v>1198.3320580780401</v>
      </c>
    </row>
    <row r="1130" spans="1:35" x14ac:dyDescent="0.15">
      <c r="A1130" s="34" t="s">
        <v>44</v>
      </c>
      <c r="B1130" s="34" t="s">
        <v>46</v>
      </c>
      <c r="C1130" s="34" t="s">
        <v>64</v>
      </c>
      <c r="D1130" s="34">
        <v>2048</v>
      </c>
      <c r="E1130" s="34">
        <v>0</v>
      </c>
      <c r="AH1130" s="34">
        <v>1079.9357835232699</v>
      </c>
      <c r="AI1130" s="34">
        <v>1237.2095053365599</v>
      </c>
    </row>
    <row r="1131" spans="1:35" x14ac:dyDescent="0.15">
      <c r="A1131" s="34" t="s">
        <v>44</v>
      </c>
      <c r="B1131" s="34" t="s">
        <v>46</v>
      </c>
      <c r="C1131" s="34" t="s">
        <v>64</v>
      </c>
      <c r="D1131" s="34">
        <v>2049</v>
      </c>
      <c r="E1131" s="34">
        <v>0</v>
      </c>
      <c r="AI1131" s="34">
        <v>1279.65873220188</v>
      </c>
    </row>
    <row r="1132" spans="1:35" x14ac:dyDescent="0.15">
      <c r="A1132" s="34" t="s">
        <v>44</v>
      </c>
      <c r="B1132" s="34" t="s">
        <v>45</v>
      </c>
      <c r="C1132" s="34" t="s">
        <v>63</v>
      </c>
      <c r="D1132" s="34">
        <v>2013</v>
      </c>
      <c r="E1132" s="34">
        <v>1</v>
      </c>
      <c r="F1132" s="34">
        <v>86303.233252406193</v>
      </c>
      <c r="G1132" s="34">
        <v>86303.233252406106</v>
      </c>
      <c r="H1132" s="34">
        <v>86303.233252406106</v>
      </c>
      <c r="I1132" s="34">
        <v>86303.233252406106</v>
      </c>
      <c r="J1132" s="34">
        <v>86303.233252406106</v>
      </c>
      <c r="K1132" s="34">
        <v>86303.233252406193</v>
      </c>
      <c r="L1132" s="34">
        <v>86303.233252406106</v>
      </c>
      <c r="M1132" s="34">
        <v>84055.713316470603</v>
      </c>
      <c r="N1132" s="34">
        <v>78996.635312317594</v>
      </c>
      <c r="O1132" s="34">
        <v>70597.325563181395</v>
      </c>
      <c r="P1132" s="34">
        <v>72114.211718348393</v>
      </c>
      <c r="Q1132" s="34">
        <v>70991.263495053994</v>
      </c>
      <c r="R1132" s="34">
        <v>71457.471777042301</v>
      </c>
      <c r="S1132" s="34">
        <v>70836.317235149996</v>
      </c>
      <c r="T1132" s="34">
        <v>71987.447714102207</v>
      </c>
      <c r="U1132" s="34">
        <v>71839.356813866601</v>
      </c>
      <c r="V1132" s="34">
        <v>70069.556232667295</v>
      </c>
      <c r="W1132" s="34">
        <v>72405.109802426407</v>
      </c>
      <c r="X1132" s="34">
        <v>71328.047304762396</v>
      </c>
      <c r="Y1132" s="34">
        <v>70673.161991203495</v>
      </c>
      <c r="Z1132" s="34">
        <v>70422.311852521801</v>
      </c>
      <c r="AA1132" s="34">
        <v>68447.471422988601</v>
      </c>
      <c r="AB1132" s="34">
        <v>62866.919861082701</v>
      </c>
    </row>
    <row r="1133" spans="1:35" x14ac:dyDescent="0.15">
      <c r="A1133" s="34" t="s">
        <v>44</v>
      </c>
      <c r="B1133" s="34" t="s">
        <v>45</v>
      </c>
      <c r="C1133" s="34" t="s">
        <v>63</v>
      </c>
      <c r="D1133" s="34">
        <v>2014</v>
      </c>
      <c r="E1133" s="34">
        <v>1</v>
      </c>
      <c r="F1133" s="34">
        <v>50518.965806286396</v>
      </c>
      <c r="G1133" s="34">
        <v>50518.965806286396</v>
      </c>
      <c r="H1133" s="34">
        <v>50518.965806286396</v>
      </c>
      <c r="I1133" s="34">
        <v>50518.965806286396</v>
      </c>
      <c r="J1133" s="34">
        <v>50518.965806286396</v>
      </c>
      <c r="K1133" s="34">
        <v>50518.965806286396</v>
      </c>
      <c r="L1133" s="34">
        <v>50518.965806286396</v>
      </c>
      <c r="M1133" s="34">
        <v>49203.344380372902</v>
      </c>
      <c r="N1133" s="34">
        <v>46241.9328657468</v>
      </c>
      <c r="O1133" s="34">
        <v>41325.263744301199</v>
      </c>
      <c r="P1133" s="34">
        <v>42213.197103423401</v>
      </c>
      <c r="Q1133" s="34">
        <v>41555.861558080302</v>
      </c>
      <c r="R1133" s="34">
        <v>41828.763967049097</v>
      </c>
      <c r="S1133" s="34">
        <v>41465.161308380397</v>
      </c>
      <c r="T1133" s="34">
        <v>42138.9937838646</v>
      </c>
      <c r="U1133" s="34">
        <v>42052.306427629199</v>
      </c>
      <c r="V1133" s="34">
        <v>41016.325599609998</v>
      </c>
      <c r="W1133" s="34">
        <v>42383.478908737299</v>
      </c>
      <c r="X1133" s="34">
        <v>41753.003300348602</v>
      </c>
      <c r="Y1133" s="34">
        <v>41369.655799728796</v>
      </c>
      <c r="Z1133" s="34">
        <v>41222.816694159003</v>
      </c>
      <c r="AA1133" s="34">
        <v>40066.8125402859</v>
      </c>
      <c r="AB1133" s="34">
        <v>36800.148211365398</v>
      </c>
      <c r="AC1133" s="34">
        <v>34097.702508126997</v>
      </c>
    </row>
    <row r="1134" spans="1:35" x14ac:dyDescent="0.15">
      <c r="A1134" s="34" t="s">
        <v>44</v>
      </c>
      <c r="B1134" s="34" t="s">
        <v>45</v>
      </c>
      <c r="C1134" s="34" t="s">
        <v>63</v>
      </c>
      <c r="D1134" s="34">
        <v>2015</v>
      </c>
      <c r="E1134" s="34">
        <v>1</v>
      </c>
      <c r="F1134" s="34">
        <v>28372.696482242001</v>
      </c>
      <c r="G1134" s="34">
        <v>28372.696482242001</v>
      </c>
      <c r="H1134" s="34">
        <v>28372.696482242001</v>
      </c>
      <c r="I1134" s="34">
        <v>28372.696482242001</v>
      </c>
      <c r="J1134" s="34">
        <v>28372.696482242001</v>
      </c>
      <c r="K1134" s="34">
        <v>28372.696482242001</v>
      </c>
      <c r="L1134" s="34">
        <v>28372.696482242001</v>
      </c>
      <c r="M1134" s="34">
        <v>27633.811059565101</v>
      </c>
      <c r="N1134" s="34">
        <v>25970.609354572</v>
      </c>
      <c r="O1134" s="34">
        <v>23209.286780762901</v>
      </c>
      <c r="P1134" s="34">
        <v>23707.972042678899</v>
      </c>
      <c r="Q1134" s="34">
        <v>23338.7961971851</v>
      </c>
      <c r="R1134" s="34">
        <v>23492.064917068099</v>
      </c>
      <c r="S1134" s="34">
        <v>23287.856701205201</v>
      </c>
      <c r="T1134" s="34">
        <v>23666.2976293133</v>
      </c>
      <c r="U1134" s="34">
        <v>23617.611873220201</v>
      </c>
      <c r="V1134" s="34">
        <v>23035.7795034224</v>
      </c>
      <c r="W1134" s="34">
        <v>23803.6065019659</v>
      </c>
      <c r="X1134" s="34">
        <v>23449.515859159299</v>
      </c>
      <c r="Y1134" s="34">
        <v>23234.218453349</v>
      </c>
      <c r="Z1134" s="34">
        <v>23151.749992097699</v>
      </c>
      <c r="AA1134" s="34">
        <v>22502.509563942</v>
      </c>
      <c r="AB1134" s="34">
        <v>20667.870354002102</v>
      </c>
      <c r="AC1134" s="34">
        <v>19150.110232155301</v>
      </c>
      <c r="AD1134" s="34">
        <v>19810.381171891899</v>
      </c>
    </row>
    <row r="1135" spans="1:35" x14ac:dyDescent="0.15">
      <c r="A1135" s="34" t="s">
        <v>44</v>
      </c>
      <c r="B1135" s="34" t="s">
        <v>45</v>
      </c>
      <c r="C1135" s="34" t="s">
        <v>63</v>
      </c>
      <c r="D1135" s="34">
        <v>2016</v>
      </c>
      <c r="E1135" s="34">
        <v>1</v>
      </c>
      <c r="F1135" s="34">
        <v>59292.567711019699</v>
      </c>
      <c r="G1135" s="34">
        <v>59292.567711019699</v>
      </c>
      <c r="H1135" s="34">
        <v>59292.567711019699</v>
      </c>
      <c r="I1135" s="34">
        <v>59292.567711019699</v>
      </c>
      <c r="J1135" s="34">
        <v>59292.567711019699</v>
      </c>
      <c r="K1135" s="34">
        <v>59292.567711019699</v>
      </c>
      <c r="L1135" s="34">
        <v>59292.567711019699</v>
      </c>
      <c r="M1135" s="34">
        <v>57748.4630122585</v>
      </c>
      <c r="N1135" s="34">
        <v>54272.744735988599</v>
      </c>
      <c r="O1135" s="34">
        <v>48502.200304936203</v>
      </c>
      <c r="P1135" s="34">
        <v>49544.340577967501</v>
      </c>
      <c r="Q1135" s="34">
        <v>48772.845918307197</v>
      </c>
      <c r="R1135" s="34">
        <v>49093.1431433994</v>
      </c>
      <c r="S1135" s="34">
        <v>48666.393804513798</v>
      </c>
      <c r="T1135" s="34">
        <v>49457.250407393003</v>
      </c>
      <c r="U1135" s="34">
        <v>49355.508104136301</v>
      </c>
      <c r="V1135" s="34">
        <v>48139.609037077404</v>
      </c>
      <c r="W1135" s="34">
        <v>49744.195133784197</v>
      </c>
      <c r="X1135" s="34">
        <v>49004.225162033901</v>
      </c>
      <c r="Y1135" s="34">
        <v>48554.3019050039</v>
      </c>
      <c r="Z1135" s="34">
        <v>48381.961330119499</v>
      </c>
      <c r="AA1135" s="34">
        <v>47025.194550083499</v>
      </c>
      <c r="AB1135" s="34">
        <v>43191.210365720297</v>
      </c>
      <c r="AC1135" s="34">
        <v>40019.432355476798</v>
      </c>
      <c r="AD1135" s="34">
        <v>41399.250429041203</v>
      </c>
      <c r="AE1135" s="34">
        <v>38618.538049577903</v>
      </c>
    </row>
    <row r="1136" spans="1:35" x14ac:dyDescent="0.15">
      <c r="A1136" s="34" t="s">
        <v>44</v>
      </c>
      <c r="B1136" s="34" t="s">
        <v>45</v>
      </c>
      <c r="C1136" s="34" t="s">
        <v>63</v>
      </c>
      <c r="D1136" s="34">
        <v>2017</v>
      </c>
      <c r="E1136" s="34">
        <v>1</v>
      </c>
      <c r="F1136" s="34">
        <v>59044.925721773201</v>
      </c>
      <c r="G1136" s="34">
        <v>59044.925721773201</v>
      </c>
      <c r="H1136" s="34">
        <v>59044.925721773201</v>
      </c>
      <c r="I1136" s="34">
        <v>59044.925721773303</v>
      </c>
      <c r="J1136" s="34">
        <v>59044.925721773201</v>
      </c>
      <c r="K1136" s="34">
        <v>59044.925721773201</v>
      </c>
      <c r="L1136" s="34">
        <v>59044.925721773201</v>
      </c>
      <c r="M1136" s="34">
        <v>57507.270147648902</v>
      </c>
      <c r="N1136" s="34">
        <v>54046.068594489901</v>
      </c>
      <c r="O1136" s="34">
        <v>48299.625482660304</v>
      </c>
      <c r="P1136" s="34">
        <v>49337.413141186102</v>
      </c>
      <c r="Q1136" s="34">
        <v>48569.1407145911</v>
      </c>
      <c r="R1136" s="34">
        <v>48888.100182776601</v>
      </c>
      <c r="S1136" s="34">
        <v>48463.1332098649</v>
      </c>
      <c r="T1136" s="34">
        <v>49250.686712374103</v>
      </c>
      <c r="U1136" s="34">
        <v>49149.369347138098</v>
      </c>
      <c r="V1136" s="34">
        <v>47938.548617471497</v>
      </c>
      <c r="W1136" s="34">
        <v>49536.432982270802</v>
      </c>
      <c r="X1136" s="34">
        <v>48799.553577228296</v>
      </c>
      <c r="Y1136" s="34">
        <v>48351.5094746131</v>
      </c>
      <c r="Z1136" s="34">
        <v>48179.888699265801</v>
      </c>
      <c r="AA1136" s="34">
        <v>46828.788606258597</v>
      </c>
      <c r="AB1136" s="34">
        <v>43010.8174823312</v>
      </c>
      <c r="AC1136" s="34">
        <v>39852.286754946799</v>
      </c>
      <c r="AD1136" s="34">
        <v>41226.341865196802</v>
      </c>
      <c r="AE1136" s="34">
        <v>38457.243439585698</v>
      </c>
      <c r="AF1136" s="34">
        <v>38600.332279545699</v>
      </c>
    </row>
    <row r="1137" spans="1:35" x14ac:dyDescent="0.15">
      <c r="A1137" s="34" t="s">
        <v>44</v>
      </c>
      <c r="B1137" s="34" t="s">
        <v>45</v>
      </c>
      <c r="C1137" s="34" t="s">
        <v>63</v>
      </c>
      <c r="D1137" s="34">
        <v>2018</v>
      </c>
      <c r="E1137" s="34">
        <v>1</v>
      </c>
      <c r="F1137" s="34">
        <v>124935.38357486</v>
      </c>
      <c r="G1137" s="34">
        <v>124935.38357486</v>
      </c>
      <c r="H1137" s="34">
        <v>124935.38357486</v>
      </c>
      <c r="I1137" s="34">
        <v>124935.38357486</v>
      </c>
      <c r="J1137" s="34">
        <v>124935.38357486</v>
      </c>
      <c r="K1137" s="34">
        <v>124935.38357486</v>
      </c>
      <c r="L1137" s="34">
        <v>124935.38357486</v>
      </c>
      <c r="M1137" s="34">
        <v>121681.800195579</v>
      </c>
      <c r="N1137" s="34">
        <v>114358.113386123</v>
      </c>
      <c r="O1137" s="34">
        <v>102198.99783823499</v>
      </c>
      <c r="P1137" s="34">
        <v>104394.89185626</v>
      </c>
      <c r="Q1137" s="34">
        <v>102769.275274762</v>
      </c>
      <c r="R1137" s="34">
        <v>103444.173634197</v>
      </c>
      <c r="S1137" s="34">
        <v>102544.970000382</v>
      </c>
      <c r="T1137" s="34">
        <v>104211.384137057</v>
      </c>
      <c r="U1137" s="34">
        <v>103997.00290558299</v>
      </c>
      <c r="V1137" s="34">
        <v>101434.98169119201</v>
      </c>
      <c r="W1137" s="34">
        <v>104816.005438519</v>
      </c>
      <c r="X1137" s="34">
        <v>103256.81453444</v>
      </c>
      <c r="Y1137" s="34">
        <v>102308.78113217199</v>
      </c>
      <c r="Z1137" s="34">
        <v>101945.642265702</v>
      </c>
      <c r="AA1137" s="34">
        <v>99086.798659677806</v>
      </c>
      <c r="AB1137" s="34">
        <v>91008.209669773903</v>
      </c>
      <c r="AC1137" s="34">
        <v>84324.955467402295</v>
      </c>
      <c r="AD1137" s="34">
        <v>87232.370459522106</v>
      </c>
      <c r="AE1137" s="34">
        <v>81373.130741100496</v>
      </c>
      <c r="AF1137" s="34">
        <v>81675.897810195005</v>
      </c>
      <c r="AG1137" s="34">
        <v>81280.252544695904</v>
      </c>
    </row>
    <row r="1138" spans="1:35" x14ac:dyDescent="0.15">
      <c r="A1138" s="34" t="s">
        <v>44</v>
      </c>
      <c r="B1138" s="34" t="s">
        <v>45</v>
      </c>
      <c r="C1138" s="34" t="s">
        <v>63</v>
      </c>
      <c r="D1138" s="34">
        <v>2019</v>
      </c>
      <c r="E1138" s="34">
        <v>1</v>
      </c>
      <c r="F1138" s="34">
        <v>25224.1054761081</v>
      </c>
      <c r="G1138" s="34">
        <v>25224.1054761081</v>
      </c>
      <c r="H1138" s="34">
        <v>25224.105476108001</v>
      </c>
      <c r="I1138" s="34">
        <v>25224.1054761081</v>
      </c>
      <c r="J1138" s="34">
        <v>25224.1054761081</v>
      </c>
      <c r="K1138" s="34">
        <v>25224.1054761081</v>
      </c>
      <c r="L1138" s="34">
        <v>25224.105476108001</v>
      </c>
      <c r="M1138" s="34">
        <v>24567.216066670899</v>
      </c>
      <c r="N1138" s="34">
        <v>23088.584126945101</v>
      </c>
      <c r="O1138" s="34">
        <v>20633.6926118255</v>
      </c>
      <c r="P1138" s="34">
        <v>21077.0374893144</v>
      </c>
      <c r="Q1138" s="34">
        <v>20748.830035652201</v>
      </c>
      <c r="R1138" s="34">
        <v>20885.090132007001</v>
      </c>
      <c r="S1138" s="34">
        <v>20703.543426383301</v>
      </c>
      <c r="T1138" s="34">
        <v>21039.9877926439</v>
      </c>
      <c r="U1138" s="34">
        <v>20996.7048199577</v>
      </c>
      <c r="V1138" s="34">
        <v>20479.4398827185</v>
      </c>
      <c r="W1138" s="34">
        <v>21162.059147009699</v>
      </c>
      <c r="X1138" s="34">
        <v>20847.262852345</v>
      </c>
      <c r="Y1138" s="34">
        <v>20655.857552665799</v>
      </c>
      <c r="Z1138" s="34">
        <v>20582.540828386202</v>
      </c>
      <c r="AA1138" s="34">
        <v>20005.348278168</v>
      </c>
      <c r="AB1138" s="34">
        <v>18374.303693770002</v>
      </c>
      <c r="AC1138" s="34">
        <v>17024.973311130601</v>
      </c>
      <c r="AD1138" s="34">
        <v>17611.972288727</v>
      </c>
      <c r="AE1138" s="34">
        <v>16429.008132069899</v>
      </c>
      <c r="AF1138" s="34">
        <v>16490.135958847299</v>
      </c>
      <c r="AG1138" s="34">
        <v>16410.256283270101</v>
      </c>
      <c r="AH1138" s="34">
        <v>16026.9080707913</v>
      </c>
    </row>
    <row r="1139" spans="1:35" x14ac:dyDescent="0.15">
      <c r="A1139" s="34" t="s">
        <v>44</v>
      </c>
      <c r="B1139" s="34" t="s">
        <v>45</v>
      </c>
      <c r="C1139" s="34" t="s">
        <v>63</v>
      </c>
      <c r="D1139" s="34">
        <v>2020</v>
      </c>
      <c r="E1139" s="34">
        <v>1</v>
      </c>
      <c r="F1139" s="34">
        <v>222028.73207300701</v>
      </c>
      <c r="G1139" s="34">
        <v>222028.73207300599</v>
      </c>
      <c r="H1139" s="34">
        <v>222028.73207300599</v>
      </c>
      <c r="I1139" s="34">
        <v>222028.73207300701</v>
      </c>
      <c r="J1139" s="34">
        <v>222028.73207300599</v>
      </c>
      <c r="K1139" s="34">
        <v>222028.73207300701</v>
      </c>
      <c r="L1139" s="34">
        <v>222028.73207300599</v>
      </c>
      <c r="M1139" s="34">
        <v>216246.631184328</v>
      </c>
      <c r="N1139" s="34">
        <v>203231.352006601</v>
      </c>
      <c r="O1139" s="34">
        <v>181622.797800584</v>
      </c>
      <c r="P1139" s="34">
        <v>185525.22760580201</v>
      </c>
      <c r="Q1139" s="34">
        <v>182636.265503159</v>
      </c>
      <c r="R1139" s="34">
        <v>183835.66012408899</v>
      </c>
      <c r="S1139" s="34">
        <v>182237.641716663</v>
      </c>
      <c r="T1139" s="34">
        <v>185199.10713412799</v>
      </c>
      <c r="U1139" s="34">
        <v>184818.119845799</v>
      </c>
      <c r="V1139" s="34">
        <v>180265.02763526101</v>
      </c>
      <c r="W1139" s="34">
        <v>186273.608985459</v>
      </c>
      <c r="X1139" s="34">
        <v>183502.69517716201</v>
      </c>
      <c r="Y1139" s="34">
        <v>181817.89901897599</v>
      </c>
      <c r="Z1139" s="34">
        <v>181172.547319707</v>
      </c>
      <c r="AA1139" s="34">
        <v>176091.95763503801</v>
      </c>
      <c r="AB1139" s="34">
        <v>161735.10516423601</v>
      </c>
      <c r="AC1139" s="34">
        <v>149857.96984664199</v>
      </c>
      <c r="AD1139" s="34">
        <v>155024.87809824699</v>
      </c>
      <c r="AE1139" s="34">
        <v>144612.13890164101</v>
      </c>
      <c r="AF1139" s="34">
        <v>145150.20095052599</v>
      </c>
      <c r="AG1139" s="34">
        <v>144447.08055231799</v>
      </c>
      <c r="AH1139" s="34">
        <v>141072.75603406099</v>
      </c>
      <c r="AI1139" s="34">
        <v>153232.27444024701</v>
      </c>
    </row>
    <row r="1140" spans="1:35" x14ac:dyDescent="0.15">
      <c r="A1140" s="34" t="s">
        <v>44</v>
      </c>
      <c r="B1140" s="34" t="s">
        <v>45</v>
      </c>
      <c r="C1140" s="34" t="s">
        <v>63</v>
      </c>
      <c r="D1140" s="34">
        <v>2021</v>
      </c>
      <c r="E1140" s="34">
        <v>1</v>
      </c>
      <c r="G1140" s="34">
        <v>52166.159747071499</v>
      </c>
      <c r="H1140" s="34">
        <v>52166.159747071499</v>
      </c>
      <c r="I1140" s="34">
        <v>52166.159747071499</v>
      </c>
      <c r="J1140" s="34">
        <v>52166.159747071499</v>
      </c>
      <c r="K1140" s="34">
        <v>52166.159747071499</v>
      </c>
      <c r="L1140" s="34">
        <v>52166.159747071397</v>
      </c>
      <c r="M1140" s="34">
        <v>51180.8626729916</v>
      </c>
      <c r="N1140" s="34">
        <v>48131.265931964102</v>
      </c>
      <c r="O1140" s="34">
        <v>43602.770078249501</v>
      </c>
      <c r="P1140" s="34">
        <v>43052.534929452799</v>
      </c>
      <c r="Q1140" s="34">
        <v>43699.932170702697</v>
      </c>
      <c r="R1140" s="34">
        <v>42522.673176676602</v>
      </c>
      <c r="S1140" s="34">
        <v>43586.732504658197</v>
      </c>
      <c r="T1140" s="34">
        <v>43286.561183464801</v>
      </c>
      <c r="U1140" s="34">
        <v>43286.735901901702</v>
      </c>
      <c r="V1140" s="34">
        <v>43003.385186739601</v>
      </c>
      <c r="W1140" s="34">
        <v>43628.401054690403</v>
      </c>
      <c r="X1140" s="34">
        <v>43005.294440205398</v>
      </c>
      <c r="Y1140" s="34">
        <v>42478.057861587498</v>
      </c>
      <c r="Z1140" s="34">
        <v>42303.938660116801</v>
      </c>
      <c r="AA1140" s="34">
        <v>41012.707700111998</v>
      </c>
      <c r="AB1140" s="34">
        <v>37231.540255796797</v>
      </c>
      <c r="AC1140" s="34">
        <v>34072.679810139598</v>
      </c>
      <c r="AD1140" s="34">
        <v>37310.300473251104</v>
      </c>
      <c r="AE1140" s="34">
        <v>34782.628766989597</v>
      </c>
      <c r="AF1140" s="34">
        <v>34949.429914790999</v>
      </c>
      <c r="AG1140" s="34">
        <v>34985.652725443702</v>
      </c>
      <c r="AH1140" s="34">
        <v>33951.916039285999</v>
      </c>
      <c r="AI1140" s="34">
        <v>35707.858028066898</v>
      </c>
    </row>
    <row r="1141" spans="1:35" x14ac:dyDescent="0.15">
      <c r="A1141" s="34" t="s">
        <v>44</v>
      </c>
      <c r="B1141" s="34" t="s">
        <v>45</v>
      </c>
      <c r="C1141" s="34" t="s">
        <v>63</v>
      </c>
      <c r="D1141" s="34">
        <v>2022</v>
      </c>
      <c r="E1141" s="34">
        <v>1</v>
      </c>
      <c r="H1141" s="34">
        <v>40366.460787000498</v>
      </c>
      <c r="I1141" s="34">
        <v>40366.460787000498</v>
      </c>
      <c r="J1141" s="34">
        <v>40366.460787000498</v>
      </c>
      <c r="K1141" s="34">
        <v>40366.460787000498</v>
      </c>
      <c r="L1141" s="34">
        <v>40366.460787000397</v>
      </c>
      <c r="M1141" s="34">
        <v>39604.032502127098</v>
      </c>
      <c r="N1141" s="34">
        <v>37244.237802656899</v>
      </c>
      <c r="O1141" s="34">
        <v>33740.0628511295</v>
      </c>
      <c r="P1141" s="34">
        <v>33314.2878723842</v>
      </c>
      <c r="Q1141" s="34">
        <v>33815.247411657198</v>
      </c>
      <c r="R1141" s="34">
        <v>32904.277939322797</v>
      </c>
      <c r="S1141" s="34">
        <v>33727.652888643701</v>
      </c>
      <c r="T1141" s="34">
        <v>33495.378672464401</v>
      </c>
      <c r="U1141" s="34">
        <v>33495.513870549999</v>
      </c>
      <c r="V1141" s="34">
        <v>33276.255531657203</v>
      </c>
      <c r="W1141" s="34">
        <v>33759.896241404997</v>
      </c>
      <c r="X1141" s="34">
        <v>33277.732922470197</v>
      </c>
      <c r="Y1141" s="34">
        <v>32869.754363583699</v>
      </c>
      <c r="Z1141" s="34">
        <v>32735.019969629699</v>
      </c>
      <c r="AA1141" s="34">
        <v>31735.8583643532</v>
      </c>
      <c r="AB1141" s="34">
        <v>28809.970238601301</v>
      </c>
      <c r="AC1141" s="34">
        <v>26365.626684667601</v>
      </c>
      <c r="AD1141" s="34">
        <v>28870.915327234601</v>
      </c>
      <c r="AE1141" s="34">
        <v>26914.989084859699</v>
      </c>
      <c r="AF1141" s="34">
        <v>27044.0607287108</v>
      </c>
      <c r="AG1141" s="34">
        <v>27072.090138445001</v>
      </c>
      <c r="AH1141" s="34">
        <v>26272.179015828598</v>
      </c>
      <c r="AI1141" s="34">
        <v>27630.936566279601</v>
      </c>
    </row>
    <row r="1142" spans="1:35" x14ac:dyDescent="0.15">
      <c r="A1142" s="34" t="s">
        <v>44</v>
      </c>
      <c r="B1142" s="34" t="s">
        <v>45</v>
      </c>
      <c r="C1142" s="34" t="s">
        <v>63</v>
      </c>
      <c r="D1142" s="34">
        <v>2023</v>
      </c>
      <c r="E1142" s="34">
        <v>1</v>
      </c>
      <c r="I1142" s="34">
        <v>33884.139275902002</v>
      </c>
      <c r="J1142" s="34">
        <v>33884.139275902002</v>
      </c>
      <c r="K1142" s="34">
        <v>33884.139275902002</v>
      </c>
      <c r="L1142" s="34">
        <v>33884.139275902002</v>
      </c>
      <c r="M1142" s="34">
        <v>33244.146923615903</v>
      </c>
      <c r="N1142" s="34">
        <v>31263.304147200601</v>
      </c>
      <c r="O1142" s="34">
        <v>28321.853502537699</v>
      </c>
      <c r="P1142" s="34">
        <v>27964.452373017699</v>
      </c>
      <c r="Q1142" s="34">
        <v>28384.964413691399</v>
      </c>
      <c r="R1142" s="34">
        <v>27620.284630651899</v>
      </c>
      <c r="S1142" s="34">
        <v>28311.4364164449</v>
      </c>
      <c r="T1142" s="34">
        <v>28116.462377656899</v>
      </c>
      <c r="U1142" s="34">
        <v>28116.5758647121</v>
      </c>
      <c r="V1142" s="34">
        <v>27932.527524887399</v>
      </c>
      <c r="W1142" s="34">
        <v>28338.501911769199</v>
      </c>
      <c r="X1142" s="34">
        <v>27933.7676662101</v>
      </c>
      <c r="Y1142" s="34">
        <v>27591.305086103399</v>
      </c>
      <c r="Z1142" s="34">
        <v>27478.207259814299</v>
      </c>
      <c r="AA1142" s="34">
        <v>26639.497837876901</v>
      </c>
      <c r="AB1142" s="34">
        <v>24183.468777469199</v>
      </c>
      <c r="AC1142" s="34">
        <v>22131.6545781348</v>
      </c>
      <c r="AD1142" s="34">
        <v>24234.626888216899</v>
      </c>
      <c r="AE1142" s="34">
        <v>22592.796618287299</v>
      </c>
      <c r="AF1142" s="34">
        <v>22701.141057496301</v>
      </c>
      <c r="AG1142" s="34">
        <v>22724.669313497299</v>
      </c>
      <c r="AH1142" s="34">
        <v>22053.213373129001</v>
      </c>
      <c r="AI1142" s="34">
        <v>23193.772371466901</v>
      </c>
    </row>
    <row r="1143" spans="1:35" x14ac:dyDescent="0.15">
      <c r="A1143" s="34" t="s">
        <v>44</v>
      </c>
      <c r="B1143" s="34" t="s">
        <v>45</v>
      </c>
      <c r="C1143" s="34" t="s">
        <v>63</v>
      </c>
      <c r="D1143" s="34">
        <v>2024</v>
      </c>
      <c r="E1143" s="34">
        <v>1</v>
      </c>
      <c r="J1143" s="34">
        <v>40811.932567964897</v>
      </c>
      <c r="K1143" s="34">
        <v>40811.932567964897</v>
      </c>
      <c r="L1143" s="34">
        <v>40811.932567964897</v>
      </c>
      <c r="M1143" s="34">
        <v>40041.090360262999</v>
      </c>
      <c r="N1143" s="34">
        <v>37655.253696077903</v>
      </c>
      <c r="O1143" s="34">
        <v>34112.407753186999</v>
      </c>
      <c r="P1143" s="34">
        <v>33681.934053415098</v>
      </c>
      <c r="Q1143" s="34">
        <v>34188.422027279499</v>
      </c>
      <c r="R1143" s="34">
        <v>33267.399377496899</v>
      </c>
      <c r="S1143" s="34">
        <v>34099.860838191998</v>
      </c>
      <c r="T1143" s="34">
        <v>33865.023315576203</v>
      </c>
      <c r="U1143" s="34">
        <v>33865.160005666097</v>
      </c>
      <c r="V1143" s="34">
        <v>33643.481999534401</v>
      </c>
      <c r="W1143" s="34">
        <v>34132.460018625599</v>
      </c>
      <c r="X1143" s="34">
        <v>33644.975694375702</v>
      </c>
      <c r="Y1143" s="34">
        <v>33232.494810249897</v>
      </c>
      <c r="Z1143" s="34">
        <v>33096.273529180602</v>
      </c>
      <c r="AA1143" s="34">
        <v>32086.085485343599</v>
      </c>
      <c r="AB1143" s="34">
        <v>29127.908162846001</v>
      </c>
      <c r="AC1143" s="34">
        <v>26656.589589179799</v>
      </c>
      <c r="AD1143" s="34">
        <v>29189.525822634801</v>
      </c>
      <c r="AE1143" s="34">
        <v>27212.014582971598</v>
      </c>
      <c r="AF1143" s="34">
        <v>27342.510621578502</v>
      </c>
      <c r="AG1143" s="34">
        <v>27370.8493552125</v>
      </c>
      <c r="AH1143" s="34">
        <v>26562.110660759001</v>
      </c>
      <c r="AI1143" s="34">
        <v>27935.863039443699</v>
      </c>
    </row>
    <row r="1144" spans="1:35" x14ac:dyDescent="0.15">
      <c r="A1144" s="34" t="s">
        <v>44</v>
      </c>
      <c r="B1144" s="34" t="s">
        <v>45</v>
      </c>
      <c r="C1144" s="34" t="s">
        <v>63</v>
      </c>
      <c r="D1144" s="34">
        <v>2025</v>
      </c>
      <c r="E1144" s="34">
        <v>1</v>
      </c>
      <c r="K1144" s="34">
        <v>42995.097843723401</v>
      </c>
      <c r="L1144" s="34">
        <v>42995.097843723401</v>
      </c>
      <c r="M1144" s="34">
        <v>42183.020736445498</v>
      </c>
      <c r="N1144" s="34">
        <v>39669.557776931098</v>
      </c>
      <c r="O1144" s="34">
        <v>35937.193285096197</v>
      </c>
      <c r="P1144" s="34">
        <v>35483.6921231499</v>
      </c>
      <c r="Q1144" s="34">
        <v>36017.273814159198</v>
      </c>
      <c r="R1144" s="34">
        <v>35046.982616168498</v>
      </c>
      <c r="S1144" s="34">
        <v>35923.975194113897</v>
      </c>
      <c r="T1144" s="34">
        <v>35676.575435589097</v>
      </c>
      <c r="U1144" s="34">
        <v>35676.7194376841</v>
      </c>
      <c r="V1144" s="34">
        <v>35443.183141710702</v>
      </c>
      <c r="W1144" s="34">
        <v>35958.3182125444</v>
      </c>
      <c r="X1144" s="34">
        <v>35444.756739230099</v>
      </c>
      <c r="Y1144" s="34">
        <v>35010.210888157802</v>
      </c>
      <c r="Z1144" s="34">
        <v>34866.702680154704</v>
      </c>
      <c r="AA1144" s="34">
        <v>33802.476336229302</v>
      </c>
      <c r="AB1144" s="34">
        <v>30686.0563233309</v>
      </c>
      <c r="AC1144" s="34">
        <v>28082.5387442297</v>
      </c>
      <c r="AD1144" s="34">
        <v>30750.970115568201</v>
      </c>
      <c r="AE1144" s="34">
        <v>28667.6752582421</v>
      </c>
      <c r="AF1144" s="34">
        <v>28805.151961624899</v>
      </c>
      <c r="AG1144" s="34">
        <v>28835.006627863298</v>
      </c>
      <c r="AH1144" s="34">
        <v>27983.005825398799</v>
      </c>
      <c r="AI1144" s="34">
        <v>29430.244763085298</v>
      </c>
    </row>
    <row r="1145" spans="1:35" x14ac:dyDescent="0.15">
      <c r="A1145" s="34" t="s">
        <v>44</v>
      </c>
      <c r="B1145" s="34" t="s">
        <v>45</v>
      </c>
      <c r="C1145" s="34" t="s">
        <v>63</v>
      </c>
      <c r="D1145" s="34">
        <v>2026</v>
      </c>
      <c r="E1145" s="34">
        <v>1</v>
      </c>
      <c r="L1145" s="34">
        <v>45763.386768288503</v>
      </c>
      <c r="M1145" s="34">
        <v>44899.023140576501</v>
      </c>
      <c r="N1145" s="34">
        <v>42223.727971761902</v>
      </c>
      <c r="O1145" s="34">
        <v>38251.050890739702</v>
      </c>
      <c r="P1145" s="34">
        <v>37768.350533842</v>
      </c>
      <c r="Q1145" s="34">
        <v>38336.2874969556</v>
      </c>
      <c r="R1145" s="34">
        <v>37303.522981965703</v>
      </c>
      <c r="S1145" s="34">
        <v>38236.9817377363</v>
      </c>
      <c r="T1145" s="34">
        <v>37973.652860641901</v>
      </c>
      <c r="U1145" s="34">
        <v>37973.806134477702</v>
      </c>
      <c r="V1145" s="34">
        <v>37725.233334948098</v>
      </c>
      <c r="W1145" s="34">
        <v>38273.535970987199</v>
      </c>
      <c r="X1145" s="34">
        <v>37726.908250357301</v>
      </c>
      <c r="Y1145" s="34">
        <v>37264.383663869303</v>
      </c>
      <c r="Z1145" s="34">
        <v>37111.635514507303</v>
      </c>
      <c r="AA1145" s="34">
        <v>35978.887730955801</v>
      </c>
      <c r="AB1145" s="34">
        <v>32661.813423994401</v>
      </c>
      <c r="AC1145" s="34">
        <v>29890.665365126999</v>
      </c>
      <c r="AD1145" s="34">
        <v>32730.906765555101</v>
      </c>
      <c r="AE1145" s="34">
        <v>30513.476567937301</v>
      </c>
      <c r="AF1145" s="34">
        <v>30659.804867303101</v>
      </c>
      <c r="AG1145" s="34">
        <v>30691.581760633399</v>
      </c>
      <c r="AH1145" s="34">
        <v>29784.72390461</v>
      </c>
      <c r="AI1145" s="34">
        <v>31325.144989176599</v>
      </c>
    </row>
    <row r="1146" spans="1:35" x14ac:dyDescent="0.15">
      <c r="A1146" s="34" t="s">
        <v>44</v>
      </c>
      <c r="B1146" s="34" t="s">
        <v>45</v>
      </c>
      <c r="C1146" s="34" t="s">
        <v>63</v>
      </c>
      <c r="D1146" s="34">
        <v>2027</v>
      </c>
      <c r="E1146" s="34">
        <v>1</v>
      </c>
      <c r="M1146" s="34">
        <v>47243.873236607898</v>
      </c>
      <c r="N1146" s="34">
        <v>44428.860860274799</v>
      </c>
      <c r="O1146" s="34">
        <v>40248.710841461201</v>
      </c>
      <c r="P1146" s="34">
        <v>39740.801473341198</v>
      </c>
      <c r="Q1146" s="34">
        <v>40338.3989268027</v>
      </c>
      <c r="R1146" s="34">
        <v>39251.698316932401</v>
      </c>
      <c r="S1146" s="34">
        <v>40233.906927377</v>
      </c>
      <c r="T1146" s="34">
        <v>39956.825707813798</v>
      </c>
      <c r="U1146" s="34">
        <v>39956.986986370903</v>
      </c>
      <c r="V1146" s="34">
        <v>39695.432480067502</v>
      </c>
      <c r="W1146" s="34">
        <v>40272.370204329804</v>
      </c>
      <c r="X1146" s="34">
        <v>39697.194867882099</v>
      </c>
      <c r="Y1146" s="34">
        <v>39210.5149491579</v>
      </c>
      <c r="Z1146" s="34">
        <v>39049.7895324157</v>
      </c>
      <c r="AA1146" s="34">
        <v>37857.884030872803</v>
      </c>
      <c r="AB1146" s="34">
        <v>34367.575620735697</v>
      </c>
      <c r="AC1146" s="34">
        <v>31451.704440129</v>
      </c>
      <c r="AD1146" s="34">
        <v>34440.277359924301</v>
      </c>
      <c r="AE1146" s="34">
        <v>32107.041938759699</v>
      </c>
      <c r="AF1146" s="34">
        <v>32261.012229037999</v>
      </c>
      <c r="AG1146" s="34">
        <v>32294.4486696405</v>
      </c>
      <c r="AH1146" s="34">
        <v>31340.230190110298</v>
      </c>
      <c r="AI1146" s="34">
        <v>32961.099718215701</v>
      </c>
    </row>
    <row r="1147" spans="1:35" x14ac:dyDescent="0.15">
      <c r="A1147" s="34" t="s">
        <v>44</v>
      </c>
      <c r="B1147" s="34" t="s">
        <v>45</v>
      </c>
      <c r="C1147" s="34" t="s">
        <v>63</v>
      </c>
      <c r="D1147" s="34">
        <v>2028</v>
      </c>
      <c r="E1147" s="34">
        <v>1</v>
      </c>
      <c r="N1147" s="34">
        <v>46299.635581520401</v>
      </c>
      <c r="O1147" s="34">
        <v>41943.471169477103</v>
      </c>
      <c r="P1147" s="34">
        <v>41414.175162398402</v>
      </c>
      <c r="Q1147" s="34">
        <v>42036.935768544303</v>
      </c>
      <c r="R1147" s="34">
        <v>40904.477243860398</v>
      </c>
      <c r="S1147" s="34">
        <v>41928.043904091297</v>
      </c>
      <c r="T1147" s="34">
        <v>41639.295571501803</v>
      </c>
      <c r="U1147" s="34">
        <v>41639.463641046597</v>
      </c>
      <c r="V1147" s="34">
        <v>41366.895808064299</v>
      </c>
      <c r="W1147" s="34">
        <v>41968.1267617587</v>
      </c>
      <c r="X1147" s="34">
        <v>41368.732405086899</v>
      </c>
      <c r="Y1147" s="34">
        <v>40861.559759975898</v>
      </c>
      <c r="Z1147" s="34">
        <v>40694.066646721003</v>
      </c>
      <c r="AA1147" s="34">
        <v>39451.973347444298</v>
      </c>
      <c r="AB1147" s="34">
        <v>35814.697839420798</v>
      </c>
      <c r="AC1147" s="34">
        <v>32776.0475015396</v>
      </c>
      <c r="AD1147" s="34">
        <v>35890.460844940098</v>
      </c>
      <c r="AE1147" s="34">
        <v>33458.979424213299</v>
      </c>
      <c r="AF1147" s="34">
        <v>33619.432971574897</v>
      </c>
      <c r="AG1147" s="34">
        <v>33654.277326912001</v>
      </c>
      <c r="AH1147" s="34">
        <v>32659.879383504402</v>
      </c>
      <c r="AI1147" s="34">
        <v>34348.999181387197</v>
      </c>
    </row>
    <row r="1148" spans="1:35" x14ac:dyDescent="0.15">
      <c r="A1148" s="34" t="s">
        <v>44</v>
      </c>
      <c r="B1148" s="34" t="s">
        <v>45</v>
      </c>
      <c r="C1148" s="34" t="s">
        <v>63</v>
      </c>
      <c r="D1148" s="34">
        <v>2029</v>
      </c>
      <c r="E1148" s="34">
        <v>1</v>
      </c>
      <c r="O1148" s="34">
        <v>43873.163399981902</v>
      </c>
      <c r="P1148" s="34">
        <v>43319.516084725401</v>
      </c>
      <c r="Q1148" s="34">
        <v>43970.928022523898</v>
      </c>
      <c r="R1148" s="34">
        <v>42786.368506779501</v>
      </c>
      <c r="S1148" s="34">
        <v>43857.026372782799</v>
      </c>
      <c r="T1148" s="34">
        <v>43554.993602867602</v>
      </c>
      <c r="U1148" s="34">
        <v>43555.169404783803</v>
      </c>
      <c r="V1148" s="34">
        <v>43270.061550317303</v>
      </c>
      <c r="W1148" s="34">
        <v>43898.9533214818</v>
      </c>
      <c r="X1148" s="34">
        <v>43271.982643613199</v>
      </c>
      <c r="Y1148" s="34">
        <v>42741.476519285803</v>
      </c>
      <c r="Z1148" s="34">
        <v>42566.277554552798</v>
      </c>
      <c r="AA1148" s="34">
        <v>41267.039299878998</v>
      </c>
      <c r="AB1148" s="34">
        <v>37462.423748403198</v>
      </c>
      <c r="AC1148" s="34">
        <v>34283.974300321199</v>
      </c>
      <c r="AD1148" s="34">
        <v>37541.672380625198</v>
      </c>
      <c r="AE1148" s="34">
        <v>34998.325854904302</v>
      </c>
      <c r="AF1148" s="34">
        <v>35166.161384611703</v>
      </c>
      <c r="AG1148" s="34">
        <v>35202.608823334602</v>
      </c>
      <c r="AH1148" s="34">
        <v>34162.461638580899</v>
      </c>
      <c r="AI1148" s="34">
        <v>35929.292728817098</v>
      </c>
    </row>
    <row r="1149" spans="1:35" x14ac:dyDescent="0.15">
      <c r="A1149" s="34" t="s">
        <v>44</v>
      </c>
      <c r="B1149" s="34" t="s">
        <v>45</v>
      </c>
      <c r="C1149" s="34" t="s">
        <v>63</v>
      </c>
      <c r="D1149" s="34">
        <v>2030</v>
      </c>
      <c r="E1149" s="34">
        <v>1</v>
      </c>
      <c r="P1149" s="34">
        <v>44528.955307243799</v>
      </c>
      <c r="Q1149" s="34">
        <v>45198.5540397898</v>
      </c>
      <c r="R1149" s="34">
        <v>43980.9227617258</v>
      </c>
      <c r="S1149" s="34">
        <v>45081.472365543297</v>
      </c>
      <c r="T1149" s="34">
        <v>44771.007131200196</v>
      </c>
      <c r="U1149" s="34">
        <v>44771.187841336803</v>
      </c>
      <c r="V1149" s="34">
        <v>44478.120049802499</v>
      </c>
      <c r="W1149" s="34">
        <v>45124.569874322799</v>
      </c>
      <c r="X1149" s="34">
        <v>44480.0947781754</v>
      </c>
      <c r="Y1149" s="34">
        <v>43934.777433120304</v>
      </c>
      <c r="Z1149" s="34">
        <v>43754.687081805801</v>
      </c>
      <c r="AA1149" s="34">
        <v>42419.175344724601</v>
      </c>
      <c r="AB1149" s="34">
        <v>38508.338586493999</v>
      </c>
      <c r="AC1149" s="34">
        <v>35241.149886990403</v>
      </c>
      <c r="AD1149" s="34">
        <v>38589.799764302799</v>
      </c>
      <c r="AE1149" s="34">
        <v>35975.445449883497</v>
      </c>
      <c r="AF1149" s="34">
        <v>36147.9667861489</v>
      </c>
      <c r="AG1149" s="34">
        <v>36185.4318023042</v>
      </c>
      <c r="AH1149" s="34">
        <v>35116.2447086104</v>
      </c>
      <c r="AI1149" s="34">
        <v>36932.404023472103</v>
      </c>
    </row>
    <row r="1150" spans="1:35" x14ac:dyDescent="0.15">
      <c r="A1150" s="34" t="s">
        <v>44</v>
      </c>
      <c r="B1150" s="34" t="s">
        <v>45</v>
      </c>
      <c r="C1150" s="34" t="s">
        <v>63</v>
      </c>
      <c r="D1150" s="34">
        <v>2031</v>
      </c>
      <c r="E1150" s="34">
        <v>1</v>
      </c>
      <c r="Q1150" s="34">
        <v>43059.369032304901</v>
      </c>
      <c r="R1150" s="34">
        <v>48171.266794926501</v>
      </c>
      <c r="S1150" s="34">
        <v>43024.157369517103</v>
      </c>
      <c r="T1150" s="34">
        <v>47049.329220244799</v>
      </c>
      <c r="U1150" s="34">
        <v>46658.280379764103</v>
      </c>
      <c r="V1150" s="34">
        <v>42926.331990301398</v>
      </c>
      <c r="W1150" s="34">
        <v>47023.182521327297</v>
      </c>
      <c r="X1150" s="34">
        <v>46238.309969087401</v>
      </c>
      <c r="Y1150" s="34">
        <v>46250.413007462303</v>
      </c>
      <c r="Z1150" s="34">
        <v>46163.2455242551</v>
      </c>
      <c r="AA1150" s="34">
        <v>45214.691735697197</v>
      </c>
      <c r="AB1150" s="34">
        <v>42970.826262758201</v>
      </c>
      <c r="AC1150" s="34">
        <v>41216.024014050803</v>
      </c>
      <c r="AD1150" s="34">
        <v>35833.782708557897</v>
      </c>
      <c r="AE1150" s="34">
        <v>33498.152215332499</v>
      </c>
      <c r="AF1150" s="34">
        <v>33499.4940925837</v>
      </c>
      <c r="AG1150" s="34">
        <v>32659.4041975783</v>
      </c>
      <c r="AH1150" s="34">
        <v>32610.370634548701</v>
      </c>
      <c r="AI1150" s="34">
        <v>39281.461518970202</v>
      </c>
    </row>
    <row r="1151" spans="1:35" x14ac:dyDescent="0.15">
      <c r="A1151" s="34" t="s">
        <v>44</v>
      </c>
      <c r="B1151" s="34" t="s">
        <v>45</v>
      </c>
      <c r="C1151" s="34" t="s">
        <v>63</v>
      </c>
      <c r="D1151" s="34">
        <v>2032</v>
      </c>
      <c r="E1151" s="34">
        <v>1</v>
      </c>
      <c r="R1151" s="34">
        <v>46447.84300837</v>
      </c>
      <c r="S1151" s="34">
        <v>47610.123197396097</v>
      </c>
      <c r="T1151" s="34">
        <v>47282.243754246403</v>
      </c>
      <c r="U1151" s="34">
        <v>47282.434600539003</v>
      </c>
      <c r="V1151" s="34">
        <v>46972.9284347465</v>
      </c>
      <c r="W1151" s="34">
        <v>47655.638075123599</v>
      </c>
      <c r="X1151" s="34">
        <v>46975.013926993903</v>
      </c>
      <c r="Y1151" s="34">
        <v>46399.109356503497</v>
      </c>
      <c r="Z1151" s="34">
        <v>46208.917613358601</v>
      </c>
      <c r="AA1151" s="34">
        <v>44798.496103199497</v>
      </c>
      <c r="AB1151" s="34">
        <v>40668.297817870603</v>
      </c>
      <c r="AC1151" s="34">
        <v>37217.850254152698</v>
      </c>
      <c r="AD1151" s="34">
        <v>40754.328209243802</v>
      </c>
      <c r="AE1151" s="34">
        <v>37993.3329608657</v>
      </c>
      <c r="AF1151" s="34">
        <v>38175.531137694998</v>
      </c>
      <c r="AG1151" s="34">
        <v>38215.097592407903</v>
      </c>
      <c r="AH1151" s="34">
        <v>37085.939058297197</v>
      </c>
      <c r="AI1151" s="34">
        <v>39003.9679998887</v>
      </c>
    </row>
    <row r="1152" spans="1:35" x14ac:dyDescent="0.15">
      <c r="A1152" s="34" t="s">
        <v>44</v>
      </c>
      <c r="B1152" s="34" t="s">
        <v>45</v>
      </c>
      <c r="C1152" s="34" t="s">
        <v>63</v>
      </c>
      <c r="D1152" s="34">
        <v>2033</v>
      </c>
      <c r="E1152" s="34">
        <v>1</v>
      </c>
      <c r="S1152" s="34">
        <v>47884.848112538901</v>
      </c>
      <c r="T1152" s="34">
        <v>47555.076705114603</v>
      </c>
      <c r="U1152" s="34">
        <v>47555.268652648498</v>
      </c>
      <c r="V1152" s="34">
        <v>47243.976541989199</v>
      </c>
      <c r="W1152" s="34">
        <v>47930.625624976899</v>
      </c>
      <c r="X1152" s="34">
        <v>47246.074068162103</v>
      </c>
      <c r="Y1152" s="34">
        <v>46666.846352852299</v>
      </c>
      <c r="Z1152" s="34">
        <v>46475.557145407998</v>
      </c>
      <c r="AA1152" s="34">
        <v>45056.9970734542</v>
      </c>
      <c r="AB1152" s="34">
        <v>40902.966285765397</v>
      </c>
      <c r="AC1152" s="34">
        <v>37432.608588435403</v>
      </c>
      <c r="AD1152" s="34">
        <v>40989.493098705701</v>
      </c>
      <c r="AE1152" s="34">
        <v>38212.566066614898</v>
      </c>
      <c r="AF1152" s="34">
        <v>38395.815582430601</v>
      </c>
      <c r="AG1152" s="34">
        <v>38435.610347641101</v>
      </c>
      <c r="AH1152" s="34">
        <v>37299.936224793499</v>
      </c>
      <c r="AI1152" s="34">
        <v>39229.032777700202</v>
      </c>
    </row>
    <row r="1153" spans="1:35" x14ac:dyDescent="0.15">
      <c r="A1153" s="34" t="s">
        <v>44</v>
      </c>
      <c r="B1153" s="34" t="s">
        <v>45</v>
      </c>
      <c r="C1153" s="34" t="s">
        <v>63</v>
      </c>
      <c r="D1153" s="34">
        <v>2034</v>
      </c>
      <c r="E1153" s="34">
        <v>1</v>
      </c>
      <c r="T1153" s="34">
        <v>48376.509245363399</v>
      </c>
      <c r="U1153" s="34">
        <v>48376.704508462302</v>
      </c>
      <c r="V1153" s="34">
        <v>48060.035359494301</v>
      </c>
      <c r="W1153" s="34">
        <v>48758.545129911799</v>
      </c>
      <c r="X1153" s="34">
        <v>48062.1691168412</v>
      </c>
      <c r="Y1153" s="34">
        <v>47472.936234332898</v>
      </c>
      <c r="Z1153" s="34">
        <v>47278.342833299197</v>
      </c>
      <c r="AA1153" s="34">
        <v>45835.279564544202</v>
      </c>
      <c r="AB1153" s="34">
        <v>41609.495006309196</v>
      </c>
      <c r="AC1153" s="34">
        <v>38079.192820684802</v>
      </c>
      <c r="AD1153" s="34">
        <v>41697.516421817301</v>
      </c>
      <c r="AE1153" s="34">
        <v>38872.622729085801</v>
      </c>
      <c r="AF1153" s="34">
        <v>39059.037566581203</v>
      </c>
      <c r="AG1153" s="34">
        <v>39099.519718235802</v>
      </c>
      <c r="AH1153" s="34">
        <v>37944.228769083697</v>
      </c>
      <c r="AI1153" s="34">
        <v>39906.647162509398</v>
      </c>
    </row>
    <row r="1154" spans="1:35" x14ac:dyDescent="0.15">
      <c r="A1154" s="34" t="s">
        <v>44</v>
      </c>
      <c r="B1154" s="34" t="s">
        <v>45</v>
      </c>
      <c r="C1154" s="34" t="s">
        <v>63</v>
      </c>
      <c r="D1154" s="34">
        <v>2035</v>
      </c>
      <c r="E1154" s="34">
        <v>1</v>
      </c>
      <c r="U1154" s="34">
        <v>48727.281596925503</v>
      </c>
      <c r="V1154" s="34">
        <v>48408.317604822099</v>
      </c>
      <c r="W1154" s="34">
        <v>49111.8893471962</v>
      </c>
      <c r="X1154" s="34">
        <v>48410.466825116397</v>
      </c>
      <c r="Y1154" s="34">
        <v>47816.963880178802</v>
      </c>
      <c r="Z1154" s="34">
        <v>47620.960296523801</v>
      </c>
      <c r="AA1154" s="34">
        <v>46167.439413419801</v>
      </c>
      <c r="AB1154" s="34">
        <v>41911.0313709697</v>
      </c>
      <c r="AC1154" s="34">
        <v>38355.1457340911</v>
      </c>
      <c r="AD1154" s="34">
        <v>41999.690661502202</v>
      </c>
      <c r="AE1154" s="34">
        <v>39154.325483247201</v>
      </c>
      <c r="AF1154" s="34">
        <v>39342.091234816697</v>
      </c>
      <c r="AG1154" s="34">
        <v>39382.866753185801</v>
      </c>
      <c r="AH1154" s="34">
        <v>38219.203622807298</v>
      </c>
      <c r="AI1154" s="34">
        <v>40195.843301740199</v>
      </c>
    </row>
    <row r="1155" spans="1:35" x14ac:dyDescent="0.15">
      <c r="A1155" s="34" t="s">
        <v>44</v>
      </c>
      <c r="B1155" s="34" t="s">
        <v>45</v>
      </c>
      <c r="C1155" s="34" t="s">
        <v>63</v>
      </c>
      <c r="D1155" s="34">
        <v>2036</v>
      </c>
      <c r="E1155" s="34">
        <v>1</v>
      </c>
      <c r="V1155" s="34">
        <v>44361.864896067003</v>
      </c>
      <c r="W1155" s="34">
        <v>49374.258482561498</v>
      </c>
      <c r="X1155" s="34">
        <v>48526.624816666401</v>
      </c>
      <c r="Y1155" s="34">
        <v>48659.825344520003</v>
      </c>
      <c r="Z1155" s="34">
        <v>48589.164975731997</v>
      </c>
      <c r="AA1155" s="34">
        <v>47685.189634905502</v>
      </c>
      <c r="AB1155" s="34">
        <v>45709.385666182403</v>
      </c>
      <c r="AC1155" s="34">
        <v>44209.380583882798</v>
      </c>
      <c r="AD1155" s="34">
        <v>36716.121482699098</v>
      </c>
      <c r="AE1155" s="34">
        <v>34344.418211194803</v>
      </c>
      <c r="AF1155" s="34">
        <v>34308.780725761397</v>
      </c>
      <c r="AG1155" s="34">
        <v>33244.167033907397</v>
      </c>
      <c r="AH1155" s="34">
        <v>33413.8207588718</v>
      </c>
      <c r="AI1155" s="34">
        <v>41410.545905307597</v>
      </c>
    </row>
    <row r="1156" spans="1:35" x14ac:dyDescent="0.15">
      <c r="A1156" s="34" t="s">
        <v>44</v>
      </c>
      <c r="B1156" s="34" t="s">
        <v>45</v>
      </c>
      <c r="C1156" s="34" t="s">
        <v>63</v>
      </c>
      <c r="D1156" s="34">
        <v>2037</v>
      </c>
      <c r="E1156" s="34">
        <v>1</v>
      </c>
      <c r="W1156" s="34">
        <v>49961.5990592948</v>
      </c>
      <c r="X1156" s="34">
        <v>49103.882211160999</v>
      </c>
      <c r="Y1156" s="34">
        <v>49238.667250402897</v>
      </c>
      <c r="Z1156" s="34">
        <v>49167.166328196203</v>
      </c>
      <c r="AA1156" s="34">
        <v>48252.437582369799</v>
      </c>
      <c r="AB1156" s="34">
        <v>46253.130073985201</v>
      </c>
      <c r="AC1156" s="34">
        <v>44735.281405225403</v>
      </c>
      <c r="AD1156" s="34">
        <v>37152.884861630198</v>
      </c>
      <c r="AE1156" s="34">
        <v>34752.968557462002</v>
      </c>
      <c r="AF1156" s="34">
        <v>34716.907139763302</v>
      </c>
      <c r="AG1156" s="34">
        <v>33639.629139846998</v>
      </c>
      <c r="AH1156" s="34">
        <v>33811.301011913201</v>
      </c>
      <c r="AI1156" s="34">
        <v>41903.1526737405</v>
      </c>
    </row>
    <row r="1157" spans="1:35" x14ac:dyDescent="0.15">
      <c r="A1157" s="34" t="s">
        <v>44</v>
      </c>
      <c r="B1157" s="34" t="s">
        <v>45</v>
      </c>
      <c r="C1157" s="34" t="s">
        <v>63</v>
      </c>
      <c r="D1157" s="34">
        <v>2038</v>
      </c>
      <c r="E1157" s="34">
        <v>1</v>
      </c>
      <c r="X1157" s="34">
        <v>3036.3057574846898</v>
      </c>
      <c r="Y1157" s="34">
        <v>3044.6401003562601</v>
      </c>
      <c r="Z1157" s="34">
        <v>3040.2188885907999</v>
      </c>
      <c r="AA1157" s="34">
        <v>2983.6572475876401</v>
      </c>
      <c r="AB1157" s="34">
        <v>2860.0314032483702</v>
      </c>
      <c r="AC1157" s="34">
        <v>2766.1762446658499</v>
      </c>
      <c r="AD1157" s="34">
        <v>2297.3238190705201</v>
      </c>
      <c r="AE1157" s="34">
        <v>2148.9265974314799</v>
      </c>
      <c r="AF1157" s="34">
        <v>2146.6967637553798</v>
      </c>
      <c r="AG1157" s="34">
        <v>2080.0839982006801</v>
      </c>
      <c r="AH1157" s="34">
        <v>2090.6992137412999</v>
      </c>
      <c r="AI1157" s="34">
        <v>2591.0534562808898</v>
      </c>
    </row>
    <row r="1158" spans="1:35" x14ac:dyDescent="0.15">
      <c r="A1158" s="34" t="s">
        <v>44</v>
      </c>
      <c r="B1158" s="34" t="s">
        <v>45</v>
      </c>
      <c r="C1158" s="34" t="s">
        <v>63</v>
      </c>
      <c r="D1158" s="34">
        <v>2041</v>
      </c>
      <c r="E1158" s="34">
        <v>1</v>
      </c>
      <c r="AA1158" s="34">
        <v>9822.5338405284492</v>
      </c>
      <c r="AB1158" s="34">
        <v>9415.5437143776908</v>
      </c>
      <c r="AC1158" s="34">
        <v>9106.56202017326</v>
      </c>
      <c r="AD1158" s="34">
        <v>7563.0473217783501</v>
      </c>
      <c r="AE1158" s="34">
        <v>7074.5070470640103</v>
      </c>
      <c r="AF1158" s="34">
        <v>7067.1661848520498</v>
      </c>
      <c r="AG1158" s="34">
        <v>6847.8694997515104</v>
      </c>
      <c r="AH1158" s="34">
        <v>6882.8159782575704</v>
      </c>
      <c r="AI1158" s="34">
        <v>8530.0381863616494</v>
      </c>
    </row>
    <row r="1159" spans="1:35" x14ac:dyDescent="0.15">
      <c r="A1159" s="34" t="s">
        <v>44</v>
      </c>
      <c r="B1159" s="34" t="s">
        <v>45</v>
      </c>
      <c r="C1159" s="34" t="s">
        <v>63</v>
      </c>
      <c r="D1159" s="34">
        <v>2043</v>
      </c>
      <c r="E1159" s="34">
        <v>1</v>
      </c>
      <c r="AC1159" s="34">
        <v>58250.241784717</v>
      </c>
      <c r="AD1159" s="34">
        <v>60258.634499788801</v>
      </c>
      <c r="AE1159" s="34">
        <v>56211.171582306299</v>
      </c>
      <c r="AF1159" s="34">
        <v>56420.317912493498</v>
      </c>
      <c r="AG1159" s="34">
        <v>56147.012907485703</v>
      </c>
      <c r="AH1159" s="34">
        <v>54835.402859320297</v>
      </c>
      <c r="AI1159" s="34">
        <v>59561.844088110702</v>
      </c>
    </row>
    <row r="1160" spans="1:35" x14ac:dyDescent="0.15">
      <c r="A1160" s="34" t="s">
        <v>44</v>
      </c>
      <c r="B1160" s="34" t="s">
        <v>45</v>
      </c>
      <c r="C1160" s="34" t="s">
        <v>63</v>
      </c>
      <c r="D1160" s="34">
        <v>2044</v>
      </c>
      <c r="E1160" s="34">
        <v>1</v>
      </c>
      <c r="AD1160" s="34">
        <v>35273.347024266601</v>
      </c>
      <c r="AE1160" s="34">
        <v>32904.100438423098</v>
      </c>
      <c r="AF1160" s="34">
        <v>33026.527558532704</v>
      </c>
      <c r="AG1160" s="34">
        <v>32866.544140967198</v>
      </c>
      <c r="AH1160" s="34">
        <v>32098.7724054557</v>
      </c>
      <c r="AI1160" s="34">
        <v>34865.469710113503</v>
      </c>
    </row>
    <row r="1161" spans="1:35" x14ac:dyDescent="0.15">
      <c r="A1161" s="34" t="s">
        <v>44</v>
      </c>
      <c r="B1161" s="34" t="s">
        <v>45</v>
      </c>
      <c r="C1161" s="34" t="s">
        <v>63</v>
      </c>
      <c r="D1161" s="34">
        <v>2045</v>
      </c>
      <c r="E1161" s="34">
        <v>1</v>
      </c>
      <c r="AE1161" s="34">
        <v>18479.753887685802</v>
      </c>
      <c r="AF1161" s="34">
        <v>18548.511976150701</v>
      </c>
      <c r="AG1161" s="34">
        <v>18458.661345277</v>
      </c>
      <c r="AH1161" s="34">
        <v>18027.461813147998</v>
      </c>
      <c r="AI1161" s="34">
        <v>19581.307218144899</v>
      </c>
    </row>
    <row r="1162" spans="1:35" x14ac:dyDescent="0.15">
      <c r="A1162" s="34" t="s">
        <v>44</v>
      </c>
      <c r="B1162" s="34" t="s">
        <v>45</v>
      </c>
      <c r="C1162" s="34" t="s">
        <v>63</v>
      </c>
      <c r="D1162" s="34">
        <v>2046</v>
      </c>
      <c r="E1162" s="34">
        <v>1</v>
      </c>
      <c r="AF1162" s="34">
        <v>38762.227022479703</v>
      </c>
      <c r="AG1162" s="34">
        <v>38574.459369930802</v>
      </c>
      <c r="AH1162" s="34">
        <v>37673.349125731002</v>
      </c>
      <c r="AI1162" s="34">
        <v>40920.537278816802</v>
      </c>
    </row>
    <row r="1163" spans="1:35" x14ac:dyDescent="0.15">
      <c r="A1163" s="34" t="s">
        <v>44</v>
      </c>
      <c r="B1163" s="34" t="s">
        <v>45</v>
      </c>
      <c r="C1163" s="34" t="s">
        <v>63</v>
      </c>
      <c r="D1163" s="34">
        <v>2047</v>
      </c>
      <c r="E1163" s="34">
        <v>1</v>
      </c>
      <c r="AG1163" s="34">
        <v>38413.348859435799</v>
      </c>
      <c r="AH1163" s="34">
        <v>37516.002202174801</v>
      </c>
      <c r="AI1163" s="34">
        <v>40749.628113571103</v>
      </c>
    </row>
    <row r="1164" spans="1:35" x14ac:dyDescent="0.15">
      <c r="A1164" s="34" t="s">
        <v>44</v>
      </c>
      <c r="B1164" s="34" t="s">
        <v>45</v>
      </c>
      <c r="C1164" s="34" t="s">
        <v>63</v>
      </c>
      <c r="D1164" s="34">
        <v>2048</v>
      </c>
      <c r="E1164" s="34">
        <v>1</v>
      </c>
      <c r="AH1164" s="34">
        <v>79381.522934080494</v>
      </c>
      <c r="AI1164" s="34">
        <v>86223.6738664328</v>
      </c>
    </row>
    <row r="1165" spans="1:35" x14ac:dyDescent="0.15">
      <c r="A1165" s="34" t="s">
        <v>44</v>
      </c>
      <c r="B1165" s="34" t="s">
        <v>45</v>
      </c>
      <c r="C1165" s="34" t="s">
        <v>63</v>
      </c>
      <c r="D1165" s="34">
        <v>2049</v>
      </c>
      <c r="E1165" s="34">
        <v>1</v>
      </c>
      <c r="AI1165" s="34">
        <v>17408.319260021701</v>
      </c>
    </row>
    <row r="1166" spans="1:35" x14ac:dyDescent="0.15">
      <c r="A1166" s="34" t="s">
        <v>44</v>
      </c>
      <c r="B1166" s="34" t="s">
        <v>45</v>
      </c>
      <c r="C1166" s="34" t="s">
        <v>62</v>
      </c>
      <c r="D1166" s="34">
        <v>2013</v>
      </c>
      <c r="E1166" s="34">
        <v>1</v>
      </c>
      <c r="F1166" s="34">
        <v>118158.602389719</v>
      </c>
      <c r="G1166" s="34">
        <v>118158.602389715</v>
      </c>
      <c r="H1166" s="34">
        <v>118140.165161358</v>
      </c>
      <c r="I1166" s="34">
        <v>118158.602389719</v>
      </c>
      <c r="J1166" s="34">
        <v>118158.602389719</v>
      </c>
      <c r="K1166" s="34">
        <v>118158.602389719</v>
      </c>
      <c r="L1166" s="34">
        <v>118158.602389719</v>
      </c>
      <c r="M1166" s="34">
        <v>114629.101400677</v>
      </c>
      <c r="N1166" s="34">
        <v>109522.93007857099</v>
      </c>
      <c r="O1166" s="34">
        <v>102049.309482299</v>
      </c>
      <c r="P1166" s="34">
        <v>97979.429702788606</v>
      </c>
      <c r="Q1166" s="34">
        <v>98680.887841724296</v>
      </c>
      <c r="R1166" s="34">
        <v>100948.31218673701</v>
      </c>
      <c r="S1166" s="34">
        <v>100695.717694526</v>
      </c>
      <c r="T1166" s="34">
        <v>99021.070054021606</v>
      </c>
      <c r="U1166" s="34">
        <v>101281.15274564701</v>
      </c>
      <c r="V1166" s="34">
        <v>99489.581332254194</v>
      </c>
      <c r="W1166" s="34">
        <v>101752.84486599801</v>
      </c>
      <c r="X1166" s="34">
        <v>98157.323139064494</v>
      </c>
      <c r="Y1166" s="34">
        <v>96880.294449598397</v>
      </c>
      <c r="Z1166" s="34">
        <v>97051.481571985394</v>
      </c>
      <c r="AA1166" s="34">
        <v>87800.963650442194</v>
      </c>
      <c r="AB1166" s="34">
        <v>85284.895749096802</v>
      </c>
    </row>
    <row r="1167" spans="1:35" x14ac:dyDescent="0.15">
      <c r="A1167" s="34" t="s">
        <v>44</v>
      </c>
      <c r="B1167" s="34" t="s">
        <v>45</v>
      </c>
      <c r="C1167" s="34" t="s">
        <v>62</v>
      </c>
      <c r="D1167" s="34">
        <v>2014</v>
      </c>
      <c r="E1167" s="34">
        <v>1</v>
      </c>
      <c r="F1167" s="34">
        <v>123594.470296268</v>
      </c>
      <c r="G1167" s="34">
        <v>123594.470296264</v>
      </c>
      <c r="H1167" s="34">
        <v>123575.184866118</v>
      </c>
      <c r="I1167" s="34">
        <v>123594.470296268</v>
      </c>
      <c r="J1167" s="34">
        <v>123594.470296268</v>
      </c>
      <c r="K1167" s="34">
        <v>123594.470296268</v>
      </c>
      <c r="L1167" s="34">
        <v>123594.470296268</v>
      </c>
      <c r="M1167" s="34">
        <v>119902.595169715</v>
      </c>
      <c r="N1167" s="34">
        <v>114561.515239571</v>
      </c>
      <c r="O1167" s="34">
        <v>106744.07190400299</v>
      </c>
      <c r="P1167" s="34">
        <v>102486.957945774</v>
      </c>
      <c r="Q1167" s="34">
        <v>103220.686555992</v>
      </c>
      <c r="R1167" s="34">
        <v>105592.42340114</v>
      </c>
      <c r="S1167" s="34">
        <v>105328.20833906899</v>
      </c>
      <c r="T1167" s="34">
        <v>103576.51879742699</v>
      </c>
      <c r="U1167" s="34">
        <v>105940.576237578</v>
      </c>
      <c r="V1167" s="34">
        <v>104066.58386327801</v>
      </c>
      <c r="W1167" s="34">
        <v>106433.968479688</v>
      </c>
      <c r="X1167" s="34">
        <v>102673.03534158799</v>
      </c>
      <c r="Y1167" s="34">
        <v>101337.257148248</v>
      </c>
      <c r="Z1167" s="34">
        <v>101516.31970725799</v>
      </c>
      <c r="AA1167" s="34">
        <v>91840.233164627294</v>
      </c>
      <c r="AB1167" s="34">
        <v>89208.413955471799</v>
      </c>
      <c r="AC1167" s="34">
        <v>85368.261061138095</v>
      </c>
    </row>
    <row r="1168" spans="1:35" x14ac:dyDescent="0.15">
      <c r="A1168" s="34" t="s">
        <v>44</v>
      </c>
      <c r="B1168" s="34" t="s">
        <v>45</v>
      </c>
      <c r="C1168" s="34" t="s">
        <v>62</v>
      </c>
      <c r="D1168" s="34">
        <v>2015</v>
      </c>
      <c r="E1168" s="34">
        <v>1</v>
      </c>
      <c r="F1168" s="34">
        <v>77347.519809592603</v>
      </c>
      <c r="G1168" s="34">
        <v>77347.519809590201</v>
      </c>
      <c r="H1168" s="34">
        <v>77335.450659678405</v>
      </c>
      <c r="I1168" s="34">
        <v>77347.519809592603</v>
      </c>
      <c r="J1168" s="34">
        <v>77347.519809592603</v>
      </c>
      <c r="K1168" s="34">
        <v>77347.519809592603</v>
      </c>
      <c r="L1168" s="34">
        <v>77347.519809592603</v>
      </c>
      <c r="M1168" s="34">
        <v>75037.081617648902</v>
      </c>
      <c r="N1168" s="34">
        <v>71694.543033915004</v>
      </c>
      <c r="O1168" s="34">
        <v>66802.254149074201</v>
      </c>
      <c r="P1168" s="34">
        <v>64138.079890901099</v>
      </c>
      <c r="Q1168" s="34">
        <v>64597.259723766598</v>
      </c>
      <c r="R1168" s="34">
        <v>66081.532945484694</v>
      </c>
      <c r="S1168" s="34">
        <v>65916.182669711503</v>
      </c>
      <c r="T1168" s="34">
        <v>64819.9455872787</v>
      </c>
      <c r="U1168" s="34">
        <v>66299.412906850295</v>
      </c>
      <c r="V1168" s="34">
        <v>65126.636633391397</v>
      </c>
      <c r="W1168" s="34">
        <v>66608.186156406504</v>
      </c>
      <c r="X1168" s="34">
        <v>64254.530287301102</v>
      </c>
      <c r="Y1168" s="34">
        <v>63418.577594410301</v>
      </c>
      <c r="Z1168" s="34">
        <v>63530.637986731999</v>
      </c>
      <c r="AA1168" s="34">
        <v>57475.178598124599</v>
      </c>
      <c r="AB1168" s="34">
        <v>55828.141413309902</v>
      </c>
      <c r="AC1168" s="34">
        <v>53424.908474535798</v>
      </c>
      <c r="AD1168" s="34">
        <v>45710.901961747797</v>
      </c>
    </row>
    <row r="1169" spans="1:35" x14ac:dyDescent="0.15">
      <c r="A1169" s="34" t="s">
        <v>44</v>
      </c>
      <c r="B1169" s="34" t="s">
        <v>45</v>
      </c>
      <c r="C1169" s="34" t="s">
        <v>62</v>
      </c>
      <c r="D1169" s="34">
        <v>2016</v>
      </c>
      <c r="E1169" s="34">
        <v>1</v>
      </c>
      <c r="F1169" s="34">
        <v>44564.019246257798</v>
      </c>
      <c r="G1169" s="34">
        <v>44564.019246256401</v>
      </c>
      <c r="H1169" s="34">
        <v>44557.065567195001</v>
      </c>
      <c r="I1169" s="34">
        <v>44564.019246257798</v>
      </c>
      <c r="J1169" s="34">
        <v>44564.019246257798</v>
      </c>
      <c r="K1169" s="34">
        <v>44564.019246257798</v>
      </c>
      <c r="L1169" s="34">
        <v>44564.019246257798</v>
      </c>
      <c r="M1169" s="34">
        <v>43232.852942457401</v>
      </c>
      <c r="N1169" s="34">
        <v>41307.038719279102</v>
      </c>
      <c r="O1169" s="34">
        <v>38488.3309370645</v>
      </c>
      <c r="P1169" s="34">
        <v>36953.358475001303</v>
      </c>
      <c r="Q1169" s="34">
        <v>37217.916394371998</v>
      </c>
      <c r="R1169" s="34">
        <v>38073.085126118996</v>
      </c>
      <c r="S1169" s="34">
        <v>37977.818039468199</v>
      </c>
      <c r="T1169" s="34">
        <v>37346.217562035199</v>
      </c>
      <c r="U1169" s="34">
        <v>38198.617357993797</v>
      </c>
      <c r="V1169" s="34">
        <v>37522.918582510902</v>
      </c>
      <c r="W1169" s="34">
        <v>38376.518046598001</v>
      </c>
      <c r="X1169" s="34">
        <v>37020.451740812197</v>
      </c>
      <c r="Y1169" s="34">
        <v>36538.814941252902</v>
      </c>
      <c r="Z1169" s="34">
        <v>36603.378892268498</v>
      </c>
      <c r="AA1169" s="34">
        <v>33114.506729293702</v>
      </c>
      <c r="AB1169" s="34">
        <v>32165.5610231602</v>
      </c>
      <c r="AC1169" s="34">
        <v>30780.9307311946</v>
      </c>
      <c r="AD1169" s="34">
        <v>26336.4813739573</v>
      </c>
      <c r="AE1169" s="34">
        <v>31462.811349816198</v>
      </c>
    </row>
    <row r="1170" spans="1:35" x14ac:dyDescent="0.15">
      <c r="A1170" s="34" t="s">
        <v>44</v>
      </c>
      <c r="B1170" s="34" t="s">
        <v>45</v>
      </c>
      <c r="C1170" s="34" t="s">
        <v>62</v>
      </c>
      <c r="D1170" s="34">
        <v>2017</v>
      </c>
      <c r="E1170" s="34">
        <v>1</v>
      </c>
      <c r="F1170" s="34">
        <v>58263.079543257103</v>
      </c>
      <c r="G1170" s="34">
        <v>58263.079543255299</v>
      </c>
      <c r="H1170" s="34">
        <v>58253.988290645502</v>
      </c>
      <c r="I1170" s="34">
        <v>58263.079543257103</v>
      </c>
      <c r="J1170" s="34">
        <v>58263.079543257103</v>
      </c>
      <c r="K1170" s="34">
        <v>58263.079543257103</v>
      </c>
      <c r="L1170" s="34">
        <v>58263.079543257103</v>
      </c>
      <c r="M1170" s="34">
        <v>56522.710304678098</v>
      </c>
      <c r="N1170" s="34">
        <v>54004.897298392898</v>
      </c>
      <c r="O1170" s="34">
        <v>50319.713634485401</v>
      </c>
      <c r="P1170" s="34">
        <v>48312.887855156601</v>
      </c>
      <c r="Q1170" s="34">
        <v>48658.771358503</v>
      </c>
      <c r="R1170" s="34">
        <v>49776.820508543897</v>
      </c>
      <c r="S1170" s="34">
        <v>49652.268146766997</v>
      </c>
      <c r="T1170" s="34">
        <v>48826.512537675997</v>
      </c>
      <c r="U1170" s="34">
        <v>49940.9415760478</v>
      </c>
      <c r="V1170" s="34">
        <v>49057.531772149901</v>
      </c>
      <c r="W1170" s="34">
        <v>50173.529258807503</v>
      </c>
      <c r="X1170" s="34">
        <v>48400.605712497003</v>
      </c>
      <c r="Y1170" s="34">
        <v>47770.9128876955</v>
      </c>
      <c r="Z1170" s="34">
        <v>47855.323914287699</v>
      </c>
      <c r="AA1170" s="34">
        <v>43293.966124174804</v>
      </c>
      <c r="AB1170" s="34">
        <v>42053.3127878327</v>
      </c>
      <c r="AC1170" s="34">
        <v>40243.0446342129</v>
      </c>
      <c r="AD1170" s="34">
        <v>34432.363488157302</v>
      </c>
      <c r="AE1170" s="34">
        <v>41134.536591036202</v>
      </c>
      <c r="AF1170" s="34">
        <v>35859.084897842898</v>
      </c>
    </row>
    <row r="1171" spans="1:35" x14ac:dyDescent="0.15">
      <c r="A1171" s="34" t="s">
        <v>44</v>
      </c>
      <c r="B1171" s="34" t="s">
        <v>45</v>
      </c>
      <c r="C1171" s="34" t="s">
        <v>62</v>
      </c>
      <c r="D1171" s="34">
        <v>2018</v>
      </c>
      <c r="E1171" s="34">
        <v>1</v>
      </c>
      <c r="F1171" s="34">
        <v>34281.3093673064</v>
      </c>
      <c r="G1171" s="34">
        <v>34281.309367305301</v>
      </c>
      <c r="H1171" s="34">
        <v>34275.960181410999</v>
      </c>
      <c r="I1171" s="34">
        <v>34281.3093673064</v>
      </c>
      <c r="J1171" s="34">
        <v>34281.3093673064</v>
      </c>
      <c r="K1171" s="34">
        <v>34281.3093673064</v>
      </c>
      <c r="L1171" s="34">
        <v>34281.3093673064</v>
      </c>
      <c r="M1171" s="34">
        <v>33257.296617743901</v>
      </c>
      <c r="N1171" s="34">
        <v>31775.845117511999</v>
      </c>
      <c r="O1171" s="34">
        <v>29607.5264799096</v>
      </c>
      <c r="P1171" s="34">
        <v>28426.733841985599</v>
      </c>
      <c r="Q1171" s="34">
        <v>28630.247619084599</v>
      </c>
      <c r="R1171" s="34">
        <v>29288.094562652801</v>
      </c>
      <c r="S1171" s="34">
        <v>29214.8094208447</v>
      </c>
      <c r="T1171" s="34">
        <v>28728.944552064098</v>
      </c>
      <c r="U1171" s="34">
        <v>29384.661464589699</v>
      </c>
      <c r="V1171" s="34">
        <v>28864.873547044899</v>
      </c>
      <c r="W1171" s="34">
        <v>29521.513316057499</v>
      </c>
      <c r="X1171" s="34">
        <v>28478.345995481399</v>
      </c>
      <c r="Y1171" s="34">
        <v>28107.8421583581</v>
      </c>
      <c r="Z1171" s="34">
        <v>28157.508611613001</v>
      </c>
      <c r="AA1171" s="34">
        <v>25473.659443946901</v>
      </c>
      <c r="AB1171" s="34">
        <v>24743.673642061</v>
      </c>
      <c r="AC1171" s="34">
        <v>23678.533194653901</v>
      </c>
      <c r="AD1171" s="34">
        <v>20259.596887745902</v>
      </c>
      <c r="AE1171" s="34">
        <v>24203.076555731099</v>
      </c>
      <c r="AF1171" s="34">
        <v>21099.062951157099</v>
      </c>
      <c r="AG1171" s="34">
        <v>21799.021488394301</v>
      </c>
    </row>
    <row r="1172" spans="1:35" x14ac:dyDescent="0.15">
      <c r="A1172" s="34" t="s">
        <v>44</v>
      </c>
      <c r="B1172" s="34" t="s">
        <v>45</v>
      </c>
      <c r="C1172" s="34" t="s">
        <v>62</v>
      </c>
      <c r="D1172" s="34">
        <v>2019</v>
      </c>
      <c r="E1172" s="34">
        <v>1</v>
      </c>
      <c r="F1172" s="34">
        <v>28172.268964590399</v>
      </c>
      <c r="G1172" s="34">
        <v>28172.268964589501</v>
      </c>
      <c r="H1172" s="34">
        <v>28167.8730209532</v>
      </c>
      <c r="I1172" s="34">
        <v>28172.268964590399</v>
      </c>
      <c r="J1172" s="34">
        <v>28172.268964590399</v>
      </c>
      <c r="K1172" s="34">
        <v>28172.268964590399</v>
      </c>
      <c r="L1172" s="34">
        <v>28172.268964590399</v>
      </c>
      <c r="M1172" s="34">
        <v>27330.738604861599</v>
      </c>
      <c r="N1172" s="34">
        <v>26113.2865619611</v>
      </c>
      <c r="O1172" s="34">
        <v>24331.369331059599</v>
      </c>
      <c r="P1172" s="34">
        <v>23360.997767051402</v>
      </c>
      <c r="Q1172" s="34">
        <v>23528.244729674701</v>
      </c>
      <c r="R1172" s="34">
        <v>24068.861216436198</v>
      </c>
      <c r="S1172" s="34">
        <v>24008.635724346499</v>
      </c>
      <c r="T1172" s="34">
        <v>23609.353549413401</v>
      </c>
      <c r="U1172" s="34">
        <v>24148.2195835655</v>
      </c>
      <c r="V1172" s="34">
        <v>23721.059557070599</v>
      </c>
      <c r="W1172" s="34">
        <v>24260.683991693699</v>
      </c>
      <c r="X1172" s="34">
        <v>23403.412467567799</v>
      </c>
      <c r="Y1172" s="34">
        <v>23098.933614674101</v>
      </c>
      <c r="Z1172" s="34">
        <v>23139.7493450367</v>
      </c>
      <c r="AA1172" s="34">
        <v>20934.170794878199</v>
      </c>
      <c r="AB1172" s="34">
        <v>20334.270828085399</v>
      </c>
      <c r="AC1172" s="34">
        <v>19458.941859523999</v>
      </c>
      <c r="AD1172" s="34">
        <v>16649.271080062099</v>
      </c>
      <c r="AE1172" s="34">
        <v>19890.009894105799</v>
      </c>
      <c r="AF1172" s="34">
        <v>17339.1415710539</v>
      </c>
      <c r="AG1172" s="34">
        <v>17914.365229048501</v>
      </c>
      <c r="AH1172" s="34">
        <v>17492.317729942501</v>
      </c>
    </row>
    <row r="1173" spans="1:35" x14ac:dyDescent="0.15">
      <c r="A1173" s="34" t="s">
        <v>44</v>
      </c>
      <c r="B1173" s="34" t="s">
        <v>45</v>
      </c>
      <c r="C1173" s="34" t="s">
        <v>62</v>
      </c>
      <c r="D1173" s="34">
        <v>2020</v>
      </c>
      <c r="E1173" s="34">
        <v>1</v>
      </c>
      <c r="F1173" s="34">
        <v>26051.7756016643</v>
      </c>
      <c r="G1173" s="34">
        <v>26051.775601663499</v>
      </c>
      <c r="H1173" s="34">
        <v>26047.710535505299</v>
      </c>
      <c r="I1173" s="34">
        <v>26051.7756016643</v>
      </c>
      <c r="J1173" s="34">
        <v>26051.7756016643</v>
      </c>
      <c r="K1173" s="34">
        <v>26051.7756016643</v>
      </c>
      <c r="L1173" s="34">
        <v>26051.7756016643</v>
      </c>
      <c r="M1173" s="34">
        <v>25273.586236753799</v>
      </c>
      <c r="N1173" s="34">
        <v>24147.770369125399</v>
      </c>
      <c r="O1173" s="34">
        <v>22499.975940549801</v>
      </c>
      <c r="P1173" s="34">
        <v>21602.643096413201</v>
      </c>
      <c r="Q1173" s="34">
        <v>21757.3015779788</v>
      </c>
      <c r="R1173" s="34">
        <v>22257.226501220699</v>
      </c>
      <c r="S1173" s="34">
        <v>22201.534110686101</v>
      </c>
      <c r="T1173" s="34">
        <v>21832.305432790999</v>
      </c>
      <c r="U1173" s="34">
        <v>22330.611657920799</v>
      </c>
      <c r="V1173" s="34">
        <v>21935.603461377199</v>
      </c>
      <c r="W1173" s="34">
        <v>22434.611003071601</v>
      </c>
      <c r="X1173" s="34">
        <v>21641.8652925897</v>
      </c>
      <c r="Y1173" s="34">
        <v>21360.304202816998</v>
      </c>
      <c r="Z1173" s="34">
        <v>21398.047781431898</v>
      </c>
      <c r="AA1173" s="34">
        <v>19358.480519994999</v>
      </c>
      <c r="AB1173" s="34">
        <v>18803.734314143501</v>
      </c>
      <c r="AC1173" s="34">
        <v>17994.290321710501</v>
      </c>
      <c r="AD1173" s="34">
        <v>15396.100138552099</v>
      </c>
      <c r="AE1173" s="34">
        <v>18392.912375194701</v>
      </c>
      <c r="AF1173" s="34">
        <v>16034.0448936628</v>
      </c>
      <c r="AG1173" s="34">
        <v>16565.972147292301</v>
      </c>
      <c r="AH1173" s="34">
        <v>16175.691664247999</v>
      </c>
      <c r="AI1173" s="34">
        <v>17107.1888074366</v>
      </c>
    </row>
    <row r="1174" spans="1:35" x14ac:dyDescent="0.15">
      <c r="A1174" s="34" t="s">
        <v>44</v>
      </c>
      <c r="B1174" s="34" t="s">
        <v>45</v>
      </c>
      <c r="C1174" s="34" t="s">
        <v>62</v>
      </c>
      <c r="D1174" s="34">
        <v>2038</v>
      </c>
      <c r="E1174" s="34">
        <v>1</v>
      </c>
      <c r="X1174" s="34">
        <v>49776.494152079496</v>
      </c>
      <c r="Y1174" s="34">
        <v>44277.623587722599</v>
      </c>
      <c r="Z1174" s="34">
        <v>48381.632348130603</v>
      </c>
      <c r="AA1174" s="34">
        <v>42147.035465832101</v>
      </c>
      <c r="AB1174" s="34">
        <v>43707.014697871004</v>
      </c>
      <c r="AC1174" s="34">
        <v>41946.189100998898</v>
      </c>
      <c r="AD1174" s="34">
        <v>33852.976510029199</v>
      </c>
      <c r="AE1174" s="34">
        <v>43597.081423341602</v>
      </c>
      <c r="AF1174" s="34">
        <v>33917.954161400397</v>
      </c>
      <c r="AG1174" s="34">
        <v>39919.249216421696</v>
      </c>
      <c r="AH1174" s="34">
        <v>42370.045908523898</v>
      </c>
      <c r="AI1174" s="34">
        <v>37531.3608533113</v>
      </c>
    </row>
    <row r="1175" spans="1:35" x14ac:dyDescent="0.15">
      <c r="A1175" s="34" t="s">
        <v>44</v>
      </c>
      <c r="B1175" s="34" t="s">
        <v>45</v>
      </c>
      <c r="C1175" s="34" t="s">
        <v>62</v>
      </c>
      <c r="D1175" s="34">
        <v>2039</v>
      </c>
      <c r="E1175" s="34">
        <v>1</v>
      </c>
      <c r="Y1175" s="34">
        <v>47340.128396587097</v>
      </c>
      <c r="Z1175" s="34">
        <v>51727.994906033302</v>
      </c>
      <c r="AA1175" s="34">
        <v>45062.176079414698</v>
      </c>
      <c r="AB1175" s="34">
        <v>46730.052789067398</v>
      </c>
      <c r="AC1175" s="34">
        <v>44847.437980827402</v>
      </c>
      <c r="AD1175" s="34">
        <v>36194.450486177499</v>
      </c>
      <c r="AE1175" s="34">
        <v>46612.515872909898</v>
      </c>
      <c r="AF1175" s="34">
        <v>36263.922379869502</v>
      </c>
      <c r="AG1175" s="34">
        <v>42680.302831897403</v>
      </c>
      <c r="AH1175" s="34">
        <v>45300.611255816999</v>
      </c>
      <c r="AI1175" s="34">
        <v>40127.253852599701</v>
      </c>
    </row>
    <row r="1176" spans="1:35" x14ac:dyDescent="0.15">
      <c r="A1176" s="34" t="s">
        <v>44</v>
      </c>
      <c r="B1176" s="34" t="s">
        <v>45</v>
      </c>
      <c r="C1176" s="34" t="s">
        <v>62</v>
      </c>
      <c r="D1176" s="34">
        <v>2040</v>
      </c>
      <c r="E1176" s="34">
        <v>1</v>
      </c>
      <c r="Z1176" s="34">
        <v>51979.594772499098</v>
      </c>
      <c r="AA1176" s="34">
        <v>45281.3540604062</v>
      </c>
      <c r="AB1176" s="34">
        <v>46957.343157909898</v>
      </c>
      <c r="AC1176" s="34">
        <v>45065.571496882098</v>
      </c>
      <c r="AD1176" s="34">
        <v>36370.496724305798</v>
      </c>
      <c r="AE1176" s="34">
        <v>46839.234553782197</v>
      </c>
      <c r="AF1176" s="34">
        <v>36440.306522438303</v>
      </c>
      <c r="AG1176" s="34">
        <v>42887.895616283</v>
      </c>
      <c r="AH1176" s="34">
        <v>45520.948961995004</v>
      </c>
      <c r="AI1176" s="34">
        <v>40322.428858499203</v>
      </c>
    </row>
    <row r="1177" spans="1:35" x14ac:dyDescent="0.15">
      <c r="A1177" s="34" t="s">
        <v>44</v>
      </c>
      <c r="B1177" s="34" t="s">
        <v>45</v>
      </c>
      <c r="C1177" s="34" t="s">
        <v>62</v>
      </c>
      <c r="D1177" s="34">
        <v>2041</v>
      </c>
      <c r="E1177" s="34">
        <v>1</v>
      </c>
      <c r="AA1177" s="34">
        <v>36848.073431798897</v>
      </c>
      <c r="AB1177" s="34">
        <v>37306.163829940102</v>
      </c>
      <c r="AC1177" s="34">
        <v>37007.387409933101</v>
      </c>
      <c r="AD1177" s="34">
        <v>30400.8933090057</v>
      </c>
      <c r="AE1177" s="34">
        <v>33147.658289409497</v>
      </c>
      <c r="AF1177" s="34">
        <v>30377.786922825198</v>
      </c>
      <c r="AG1177" s="34">
        <v>32955.602760261499</v>
      </c>
      <c r="AH1177" s="34">
        <v>27181.340624308101</v>
      </c>
      <c r="AI1177" s="34">
        <v>31468.8614234163</v>
      </c>
    </row>
    <row r="1178" spans="1:35" x14ac:dyDescent="0.15">
      <c r="A1178" s="34" t="s">
        <v>44</v>
      </c>
      <c r="B1178" s="34" t="s">
        <v>45</v>
      </c>
      <c r="C1178" s="34" t="s">
        <v>62</v>
      </c>
      <c r="D1178" s="34">
        <v>2042</v>
      </c>
      <c r="E1178" s="34">
        <v>1</v>
      </c>
      <c r="AB1178" s="34">
        <v>46581.515509588498</v>
      </c>
      <c r="AC1178" s="34">
        <v>46208.454947642298</v>
      </c>
      <c r="AD1178" s="34">
        <v>37959.402355979597</v>
      </c>
      <c r="AE1178" s="34">
        <v>41389.089635516801</v>
      </c>
      <c r="AF1178" s="34">
        <v>37930.551078449702</v>
      </c>
      <c r="AG1178" s="34">
        <v>41149.2837511463</v>
      </c>
      <c r="AH1178" s="34">
        <v>33939.379176973103</v>
      </c>
      <c r="AI1178" s="34">
        <v>39292.897097276</v>
      </c>
    </row>
    <row r="1179" spans="1:35" x14ac:dyDescent="0.15">
      <c r="A1179" s="34" t="s">
        <v>44</v>
      </c>
      <c r="B1179" s="34" t="s">
        <v>45</v>
      </c>
      <c r="C1179" s="34" t="s">
        <v>62</v>
      </c>
      <c r="D1179" s="34">
        <v>2043</v>
      </c>
      <c r="E1179" s="34">
        <v>1</v>
      </c>
      <c r="AC1179" s="34">
        <v>142412.10970437701</v>
      </c>
      <c r="AD1179" s="34">
        <v>113292.749828867</v>
      </c>
      <c r="AE1179" s="34">
        <v>128833.530056428</v>
      </c>
      <c r="AF1179" s="34">
        <v>114750.255129948</v>
      </c>
      <c r="AG1179" s="34">
        <v>122556.939374828</v>
      </c>
      <c r="AH1179" s="34">
        <v>113676.605539515</v>
      </c>
      <c r="AI1179" s="34">
        <v>121606.76609323701</v>
      </c>
    </row>
    <row r="1180" spans="1:35" x14ac:dyDescent="0.15">
      <c r="A1180" s="34" t="s">
        <v>44</v>
      </c>
      <c r="B1180" s="34" t="s">
        <v>45</v>
      </c>
      <c r="C1180" s="34" t="s">
        <v>62</v>
      </c>
      <c r="D1180" s="34">
        <v>2044</v>
      </c>
      <c r="E1180" s="34">
        <v>1</v>
      </c>
      <c r="AD1180" s="34">
        <v>105726.383589334</v>
      </c>
      <c r="AE1180" s="34">
        <v>129313.321986165</v>
      </c>
      <c r="AF1180" s="34">
        <v>110337.57941146599</v>
      </c>
      <c r="AG1180" s="34">
        <v>110986.27958957</v>
      </c>
      <c r="AH1180" s="34">
        <v>129358.08503247501</v>
      </c>
      <c r="AI1180" s="34">
        <v>121776.16511089601</v>
      </c>
    </row>
    <row r="1181" spans="1:35" x14ac:dyDescent="0.15">
      <c r="A1181" s="34" t="s">
        <v>44</v>
      </c>
      <c r="B1181" s="34" t="s">
        <v>45</v>
      </c>
      <c r="C1181" s="34" t="s">
        <v>62</v>
      </c>
      <c r="D1181" s="34">
        <v>2045</v>
      </c>
      <c r="E1181" s="34">
        <v>1</v>
      </c>
      <c r="AE1181" s="34">
        <v>96379.307146106599</v>
      </c>
      <c r="AF1181" s="34">
        <v>90159.728995377998</v>
      </c>
      <c r="AG1181" s="34">
        <v>100125.685107324</v>
      </c>
      <c r="AH1181" s="34">
        <v>82716.424260955202</v>
      </c>
      <c r="AI1181" s="34">
        <v>97665.822991977198</v>
      </c>
    </row>
    <row r="1182" spans="1:35" x14ac:dyDescent="0.15">
      <c r="A1182" s="34" t="s">
        <v>44</v>
      </c>
      <c r="B1182" s="34" t="s">
        <v>45</v>
      </c>
      <c r="C1182" s="34" t="s">
        <v>62</v>
      </c>
      <c r="D1182" s="34">
        <v>2046</v>
      </c>
      <c r="E1182" s="34">
        <v>1</v>
      </c>
      <c r="AF1182" s="34">
        <v>28254.820549222801</v>
      </c>
      <c r="AG1182" s="34">
        <v>27095.8337842765</v>
      </c>
      <c r="AH1182" s="34">
        <v>27521.400560028102</v>
      </c>
      <c r="AI1182" s="34">
        <v>30401.581651183202</v>
      </c>
    </row>
    <row r="1183" spans="1:35" x14ac:dyDescent="0.15">
      <c r="A1183" s="34" t="s">
        <v>44</v>
      </c>
      <c r="B1183" s="34" t="s">
        <v>45</v>
      </c>
      <c r="C1183" s="34" t="s">
        <v>62</v>
      </c>
      <c r="D1183" s="34">
        <v>2047</v>
      </c>
      <c r="E1183" s="34">
        <v>1</v>
      </c>
      <c r="AG1183" s="34">
        <v>35633.6710948982</v>
      </c>
      <c r="AH1183" s="34">
        <v>37288.7614352007</v>
      </c>
      <c r="AI1183" s="34">
        <v>39637.086189910799</v>
      </c>
    </row>
    <row r="1184" spans="1:35" x14ac:dyDescent="0.15">
      <c r="A1184" s="34" t="s">
        <v>44</v>
      </c>
      <c r="B1184" s="34" t="s">
        <v>45</v>
      </c>
      <c r="C1184" s="34" t="s">
        <v>62</v>
      </c>
      <c r="D1184" s="34">
        <v>2048</v>
      </c>
      <c r="E1184" s="34">
        <v>1</v>
      </c>
      <c r="AH1184" s="34">
        <v>24092.6689564359</v>
      </c>
      <c r="AI1184" s="34">
        <v>23140.881093059001</v>
      </c>
    </row>
    <row r="1185" spans="1:35" x14ac:dyDescent="0.15">
      <c r="A1185" s="34" t="s">
        <v>44</v>
      </c>
      <c r="B1185" s="34" t="s">
        <v>45</v>
      </c>
      <c r="C1185" s="34" t="s">
        <v>62</v>
      </c>
      <c r="D1185" s="34">
        <v>2049</v>
      </c>
      <c r="E1185" s="34">
        <v>1</v>
      </c>
      <c r="F1185" s="37"/>
      <c r="G1185" s="37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  <c r="U1185" s="37"/>
      <c r="V1185" s="37"/>
      <c r="W1185" s="37"/>
      <c r="X1185" s="37"/>
      <c r="Y1185" s="37"/>
      <c r="Z1185" s="37"/>
      <c r="AA1185" s="37"/>
      <c r="AB1185" s="37"/>
      <c r="AC1185" s="37"/>
      <c r="AD1185" s="37"/>
      <c r="AE1185" s="37"/>
      <c r="AF1185" s="37"/>
      <c r="AG1185" s="37"/>
      <c r="AH1185" s="37"/>
      <c r="AI1185" s="37">
        <v>19017.101104458401</v>
      </c>
    </row>
    <row r="1186" spans="1:35" x14ac:dyDescent="0.15">
      <c r="A1186" s="34" t="s">
        <v>41</v>
      </c>
      <c r="B1186" s="34" t="s">
        <v>42</v>
      </c>
      <c r="F1186" s="37">
        <v>4708770.3490334004</v>
      </c>
      <c r="G1186" s="37">
        <v>4721969.0027341703</v>
      </c>
      <c r="H1186" s="37">
        <v>4575681.6407299098</v>
      </c>
      <c r="I1186" s="37">
        <v>3704549.8683560002</v>
      </c>
      <c r="J1186" s="37">
        <v>3409103.5186094102</v>
      </c>
      <c r="K1186" s="37">
        <v>3195803.96924337</v>
      </c>
      <c r="L1186" s="37">
        <v>2721735.58462389</v>
      </c>
      <c r="M1186" s="37">
        <v>2307263.63801408</v>
      </c>
      <c r="N1186" s="37">
        <v>1947543.8316768201</v>
      </c>
      <c r="O1186" s="37">
        <v>1705506.72041726</v>
      </c>
      <c r="P1186" s="37">
        <v>1229329.69389616</v>
      </c>
      <c r="Q1186" s="37">
        <v>1189299.9076865599</v>
      </c>
      <c r="R1186" s="37">
        <v>1153795.12094729</v>
      </c>
      <c r="S1186" s="37">
        <v>1141127.3060977401</v>
      </c>
      <c r="T1186" s="37">
        <v>1108529.2786391501</v>
      </c>
      <c r="U1186" s="37">
        <v>1084403.22879628</v>
      </c>
      <c r="V1186" s="37">
        <v>1068721.02411093</v>
      </c>
      <c r="W1186" s="37">
        <v>1056111.0048416599</v>
      </c>
      <c r="X1186" s="37">
        <v>1053417.4543463001</v>
      </c>
      <c r="Y1186" s="37">
        <v>1059694.30439403</v>
      </c>
      <c r="Z1186" s="37">
        <v>1064757.2946891701</v>
      </c>
      <c r="AA1186" s="37">
        <v>928160.03436670895</v>
      </c>
      <c r="AB1186" s="37">
        <v>810105.36558096099</v>
      </c>
      <c r="AC1186" s="37">
        <v>735537.28542831203</v>
      </c>
      <c r="AD1186" s="37">
        <v>645227.23359329801</v>
      </c>
      <c r="AE1186" s="37"/>
      <c r="AF1186" s="37"/>
      <c r="AG1186" s="37"/>
      <c r="AH1186" s="37"/>
      <c r="AI1186" s="37"/>
    </row>
    <row r="1187" spans="1:35" x14ac:dyDescent="0.15">
      <c r="A1187" s="34" t="s">
        <v>41</v>
      </c>
      <c r="B1187" s="34" t="s">
        <v>98</v>
      </c>
      <c r="F1187" s="37">
        <v>24646.045539869901</v>
      </c>
      <c r="G1187" s="37">
        <v>29991.353282186501</v>
      </c>
      <c r="H1187" s="37">
        <v>36433.744463208001</v>
      </c>
      <c r="I1187" s="37">
        <v>44094.823512284798</v>
      </c>
      <c r="J1187" s="37">
        <v>53151.709924340299</v>
      </c>
      <c r="K1187" s="37">
        <v>63752.443874236204</v>
      </c>
      <c r="L1187" s="37">
        <v>76018.629791322601</v>
      </c>
      <c r="M1187" s="37">
        <v>90108.882148665507</v>
      </c>
      <c r="N1187" s="37">
        <v>106216.181888494</v>
      </c>
      <c r="O1187" s="37">
        <v>124493.856334774</v>
      </c>
      <c r="P1187" s="37">
        <v>145082.01493871101</v>
      </c>
      <c r="Q1187" s="37">
        <v>168126.054300616</v>
      </c>
      <c r="R1187" s="37">
        <v>193776.65816990301</v>
      </c>
      <c r="S1187" s="37">
        <v>222195.08459418701</v>
      </c>
      <c r="T1187" s="37">
        <v>253526.73017378</v>
      </c>
      <c r="U1187" s="37">
        <v>287956.64512725698</v>
      </c>
      <c r="V1187" s="37">
        <v>321548.546948036</v>
      </c>
      <c r="W1187" s="37">
        <v>360454.03361651901</v>
      </c>
      <c r="X1187" s="37">
        <v>406587.05310769897</v>
      </c>
      <c r="Y1187" s="37">
        <v>460669.301274025</v>
      </c>
      <c r="Z1187" s="37">
        <v>523472.70188441902</v>
      </c>
      <c r="AA1187" s="37">
        <v>597072.46096148796</v>
      </c>
      <c r="AB1187" s="37">
        <v>672734.20818841294</v>
      </c>
      <c r="AC1187" s="37">
        <v>751343.54103981098</v>
      </c>
      <c r="AD1187" s="37">
        <v>835166.00290596799</v>
      </c>
      <c r="AE1187" s="37">
        <v>925893.48149958905</v>
      </c>
      <c r="AF1187" s="37">
        <v>1019690.15014703</v>
      </c>
      <c r="AG1187" s="37">
        <v>1114240.2375415401</v>
      </c>
      <c r="AH1187" s="37">
        <v>1200180.20262312</v>
      </c>
      <c r="AI1187" s="37">
        <v>1273399.28696484</v>
      </c>
    </row>
    <row r="1188" spans="1:35" x14ac:dyDescent="0.15">
      <c r="A1188" s="34" t="s">
        <v>41</v>
      </c>
      <c r="B1188" s="34" t="s">
        <v>40</v>
      </c>
      <c r="F1188" s="37">
        <v>7917644.3531826697</v>
      </c>
      <c r="G1188" s="37">
        <v>7929797.9314472498</v>
      </c>
      <c r="H1188" s="37">
        <v>7993671.9785876404</v>
      </c>
      <c r="I1188" s="37">
        <v>8056386.0516544199</v>
      </c>
      <c r="J1188" s="37">
        <v>8119299.7722034696</v>
      </c>
      <c r="K1188" s="37">
        <v>8223605.4441297697</v>
      </c>
      <c r="L1188" s="37">
        <v>8245552.9905121597</v>
      </c>
      <c r="M1188" s="37">
        <v>8267952.7579018697</v>
      </c>
      <c r="N1188" s="37">
        <v>8289242.7161448803</v>
      </c>
      <c r="O1188" s="37">
        <v>8351243.9644418601</v>
      </c>
      <c r="P1188" s="37">
        <v>8425359.9006632306</v>
      </c>
      <c r="Q1188" s="37">
        <v>8457215.4813434593</v>
      </c>
      <c r="R1188" s="37">
        <v>8465635.6342940293</v>
      </c>
      <c r="S1188" s="37">
        <v>8525741.4602411296</v>
      </c>
      <c r="T1188" s="37">
        <v>8547706.1605790406</v>
      </c>
      <c r="U1188" s="37">
        <v>8573907.7487371694</v>
      </c>
      <c r="V1188" s="37">
        <v>8611264.0635004696</v>
      </c>
      <c r="W1188" s="37">
        <v>8650770.4580376707</v>
      </c>
      <c r="X1188" s="37">
        <v>8687254.1176068708</v>
      </c>
      <c r="Y1188" s="37">
        <v>8736513.3394747209</v>
      </c>
      <c r="Z1188" s="37">
        <v>8798578.1550558992</v>
      </c>
      <c r="AA1188" s="37">
        <v>8817074.7056673709</v>
      </c>
      <c r="AB1188" s="37">
        <v>8851881.0918827001</v>
      </c>
      <c r="AC1188" s="37">
        <v>8902569.1552693807</v>
      </c>
      <c r="AD1188" s="37">
        <v>8958181.7576656602</v>
      </c>
      <c r="AE1188" s="37">
        <v>9000426.7479595803</v>
      </c>
      <c r="AF1188" s="37">
        <v>9043715.7827034406</v>
      </c>
      <c r="AG1188" s="37">
        <v>9086945.4908417203</v>
      </c>
      <c r="AH1188" s="37">
        <v>9137979.7024065405</v>
      </c>
      <c r="AI1188" s="37">
        <v>9184843.1517909598</v>
      </c>
    </row>
    <row r="1189" spans="1:35" x14ac:dyDescent="0.15">
      <c r="F1189" s="37"/>
      <c r="G1189" s="37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  <c r="U1189" s="37"/>
      <c r="V1189" s="37"/>
      <c r="W1189" s="37"/>
      <c r="X1189" s="37"/>
      <c r="Y1189" s="37"/>
      <c r="Z1189" s="37"/>
      <c r="AA1189" s="37"/>
      <c r="AB1189" s="37"/>
      <c r="AC1189" s="37"/>
      <c r="AD1189" s="37"/>
      <c r="AE1189" s="37"/>
      <c r="AF1189" s="37"/>
      <c r="AG1189" s="37"/>
      <c r="AH1189" s="37"/>
      <c r="AI1189" s="37"/>
    </row>
    <row r="1190" spans="1:35" x14ac:dyDescent="0.15"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  <c r="U1190" s="37"/>
      <c r="V1190" s="37"/>
      <c r="W1190" s="37"/>
      <c r="X1190" s="37"/>
      <c r="Y1190" s="37"/>
      <c r="Z1190" s="37"/>
      <c r="AA1190" s="37"/>
      <c r="AB1190" s="37"/>
      <c r="AC1190" s="37"/>
      <c r="AD1190" s="37"/>
      <c r="AE1190" s="37"/>
      <c r="AF1190" s="37"/>
      <c r="AG1190" s="37"/>
      <c r="AH1190" s="37"/>
      <c r="AI1190" s="37"/>
    </row>
    <row r="1192" spans="1:35" x14ac:dyDescent="0.15">
      <c r="F1192" s="37"/>
      <c r="G1192" s="37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  <c r="U1192" s="37"/>
      <c r="V1192" s="37"/>
      <c r="W1192" s="37"/>
      <c r="X1192" s="37"/>
      <c r="Y1192" s="37"/>
      <c r="Z1192" s="37"/>
      <c r="AA1192" s="37"/>
      <c r="AB1192" s="37"/>
      <c r="AC1192" s="37"/>
      <c r="AD1192" s="37"/>
      <c r="AE1192" s="37"/>
      <c r="AF1192" s="37"/>
      <c r="AG1192" s="37"/>
      <c r="AH1192" s="37"/>
      <c r="AI1192" s="37"/>
    </row>
    <row r="1193" spans="1:35" x14ac:dyDescent="0.15">
      <c r="F1193" s="37"/>
      <c r="G1193" s="37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  <c r="U1193" s="37"/>
      <c r="V1193" s="37"/>
      <c r="W1193" s="37"/>
      <c r="X1193" s="37"/>
      <c r="Y1193" s="37"/>
      <c r="Z1193" s="37"/>
      <c r="AA1193" s="37"/>
      <c r="AB1193" s="37"/>
      <c r="AC1193" s="37"/>
      <c r="AD1193" s="37"/>
      <c r="AE1193" s="37"/>
      <c r="AF1193" s="37"/>
      <c r="AG1193" s="37"/>
      <c r="AH1193" s="37"/>
      <c r="AI1193" s="3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Ulupono #2</vt:lpstr>
      <vt:lpstr>annual_details_by_tech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Sowerby, Erin</dc:creator>
  <cp:lastModifiedBy>Matthias Fripp</cp:lastModifiedBy>
  <dcterms:created xsi:type="dcterms:W3CDTF">2019-10-25T12:37:33Z</dcterms:created>
  <dcterms:modified xsi:type="dcterms:W3CDTF">2020-08-14T02:26:57Z</dcterms:modified>
</cp:coreProperties>
</file>