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scenario_2.1/"/>
    </mc:Choice>
  </mc:AlternateContent>
  <xr:revisionPtr revIDLastSave="0" documentId="13_ncr:1_{AB5AB4CB-F30D-0344-A59C-95346B0B9191}" xr6:coauthVersionLast="45" xr6:coauthVersionMax="45" xr10:uidLastSave="{00000000-0000-0000-0000-000000000000}"/>
  <bookViews>
    <workbookView xWindow="360" yWindow="2700" windowWidth="35300" windowHeight="16200" activeTab="1" xr2:uid="{E1D09B8E-E49B-41A9-9277-0F26D9E08CDB}"/>
  </bookViews>
  <sheets>
    <sheet name="Instructions" sheetId="2" r:id="rId1"/>
    <sheet name="HECO 03 20" sheetId="1" r:id="rId2"/>
    <sheet name="annual_details_by_tech" sheetId="4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xlnm._FilterDatabase" localSheetId="2" hidden="1">annual_details_by_tech!$A$1:$AI$1188</definedName>
    <definedName name="_Order1" hidden="1">255</definedName>
    <definedName name="_Order2" hidden="1">255</definedName>
    <definedName name="_Table1_In1" hidden="1">#REF!</definedName>
    <definedName name="_Table1_Out" hidden="1">#REF!</definedName>
    <definedName name="a" hidden="1">{#N/A,#N/A,FALSE,"All 292 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b" hidden="1">{#N/A,#N/A,FALSE,"All 292 ";#N/A,#N/A,FALSE,"292 Calc";#N/A,#N/A,FALSE,"GSH-6 Calc";#N/A,#N/A,FALSE,"GSH-6A Calc";#N/A,#N/A,FALSE,"057 Calc";#N/A,#N/A,FALSE,"099 Misc. Unmetered"}</definedName>
    <definedName name="CIQWBGuid" hidden="1">"6c38b395-3cf8-4a2e-896a-d45c766cc64f"</definedName>
    <definedName name="FuelRegion">'[1]Fuel &amp; Electricity'!$B$9:$B$211</definedName>
    <definedName name="FuelScenario">'[1]Fuel &amp; Electricity'!$D$9:$D$211</definedName>
    <definedName name="FuelType">'[1]Fuel &amp; Electricity'!$C$9:$C$211</definedName>
    <definedName name="gIsBlank" hidden="1">ISBLANK(gIsRef)</definedName>
    <definedName name="gIsError" hidden="1">ISERROR(gIsRef)</definedName>
    <definedName name="gIsNumber" hidden="1">ISNUMBER(gIsRef)</definedName>
    <definedName name="gIsPreviousSheet" hidden="1">PrevShtCellValue(gIsRef)&lt;&gt;gIsRef</definedName>
    <definedName name="gIsRef" hidden="1">INDIRECT("rc",FALSE)</definedName>
    <definedName name="gIsText" hidden="1">ISTEXT(gIsRef)</definedName>
    <definedName name="gordy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gordy2" hidden="1">{"Option A",#N/A,FALSE,"ELI2B"}</definedName>
    <definedName name="gordy3" hidden="1">{"Option B",#N/A,FALSE,"ELI2B"}</definedName>
    <definedName name="gordy4" hidden="1">{"Option A",#N/A,FALSE,"ELI2B";"Option B",#N/A,FALSE,"ELI2B";"Options Summary",#N/A,FALSE,"ELI2B"}</definedName>
    <definedName name="gordy5" hidden="1">{#N/A,#N/A,FALSE,"Summary";#N/A,#N/A,FALSE,"Option A";#N/A,#N/A,FALSE,"Option B";#N/A,#N/A,FALSE,"O&amp;M and Growth"}</definedName>
    <definedName name="IncentiveRegion">'[1]Market Revenue'!$H$24:$H$40</definedName>
    <definedName name="InstallCost">'[1]Technology &amp; Use Case'!$G$71:$Q$82</definedName>
    <definedName name="InstallCostScenario">'[1]Technology &amp; Use Case'!$D$71:$D$82</definedName>
    <definedName name="InstallCostUseCase">'[1]Technology &amp; Use Case'!$E$71:$E$82</definedName>
    <definedName name="InstallCostYr">'[1]Technology &amp; Use Case'!$G$70:$Q$70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_IND_LOANS_TOT_LOANS_FFIEC" hidden="1">"c13874"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C" hidden="1">"c13834"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P" hidden="1">"c8880"</definedName>
    <definedName name="IQ_EPS_AP_ABS" hidden="1">"c8899"</definedName>
    <definedName name="IQ_EPS_NAME_AP" hidden="1">"c8918"</definedName>
    <definedName name="IQ_EPS_NAME_AP_ABS" hidden="1">"c8937"</definedName>
    <definedName name="IQ_EPS_NORM" hidden="1">"c1902"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FAIR_VALUE_MORT_SERVICING_ASSETS_FFIEC" hidden="1">"c12956"</definedName>
    <definedName name="IQ_EST_NEXT_EARNINGS_DATE" hidden="1">"c13591"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MES_REVISION_DATE_" hidden="1">41850.7434606481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BEFORE_LL_FFIEC" hidden="1">"c13018"</definedName>
    <definedName name="IQ_REVISION_DATE_" hidden="1">39202.4485416667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blank" hidden="1">ISBLANK(gIsRef)</definedName>
    <definedName name="MktPriceProduct">'[1]Market Revenue'!$D$53:$D$205</definedName>
    <definedName name="MktPriceRegion">'[1]Market Revenue'!$C$53:$C$205</definedName>
    <definedName name="MktRevGrowthProd">'[1]Market Revenue'!$E$212:$E$721</definedName>
    <definedName name="MktRevGrowthRegion">'[1]Market Revenue'!$D$212:$D$721</definedName>
    <definedName name="MktRevGrowthScenario">'[1]Market Revenue'!$C$212:$C$721</definedName>
    <definedName name="MktRevRegion">'[1]Market Revenue'!$E$728:$E$1390</definedName>
    <definedName name="MktRevScenario">'[1]Market Revenue'!$C$728:$C$1390</definedName>
    <definedName name="MktRevUseCase">'[1]Market Revenue'!$D$728:$D$1390</definedName>
    <definedName name="OpProfile">'[1]Technology &amp; Use Case'!$F$11:$I$17</definedName>
    <definedName name="OpProfileRow">'[1]Technology &amp; Use Case'!$E$11:$E$17</definedName>
    <definedName name="OpProfileUseCase">'[1]Technology &amp; Use Case'!$F$10:$I$10</definedName>
    <definedName name="Option">#REF!</definedName>
    <definedName name="PeakLoadRegion">'[1]Total Available Market'!$E$124:$E$393</definedName>
    <definedName name="PeakLoadScenario">'[1]Total Available Market'!$C$124:$C$393</definedName>
    <definedName name="PeakLoadSector">'[1]Total Available Market'!$D$124:$D$393</definedName>
    <definedName name="PeakLoadUnit">'[1]Total Available Market'!$G$124:$G$393</definedName>
    <definedName name="RateMaking">#REF!</definedName>
    <definedName name="RateMarking">#REF!</definedName>
    <definedName name="RateScenario">'[2]Financial Assumptions'!$B$9</definedName>
    <definedName name="RealScenario">'[2]Financial Assumptions'!$B$10</definedName>
    <definedName name="Regions">'[1]Market Revenue'!$C$24:$C$40</definedName>
    <definedName name="RevRegime">'[2]Financial Assumptions'!$B$12</definedName>
    <definedName name="ScenarioName">'[1]Market Revenue'!$E$24:$E$26</definedName>
    <definedName name="TDSpendItem">'[1]Total Available Market'!$F$486:$F$1022</definedName>
    <definedName name="TDSpendRegion">'[1]Total Available Market'!$D$486:$D$1022</definedName>
    <definedName name="TDSpendScenario">'[1]Total Available Market'!$C$486:$C$1022</definedName>
    <definedName name="TDSpendType">'[1]Total Available Market'!$E$486:$E$1022</definedName>
    <definedName name="TechAdoptionCurve">'[1]Market Size'!$H$119:$AK$122</definedName>
    <definedName name="TechAdoptionUseCase">'[1]Market Size'!$E$119:$E$122</definedName>
    <definedName name="TechAdoptionYr.">'[1]Market Size'!$H$90:$AK$90</definedName>
    <definedName name="tes" hidden="1">{"SUMMARY",#N/A,FALSE,"Fuel Adj.";"DETAIL",#N/A,FALSE,"Fuel Adj.";#N/A,#N/A,FALSE,"Base Fuel"}</definedName>
    <definedName name="test" hidden="1">{#N/A,#N/A,FALSE,"All 292 ";#N/A,#N/A,FALSE,"292 Calc";#N/A,#N/A,FALSE,"GSH-6 Calc";#N/A,#N/A,FALSE,"GSH-6A Calc";#N/A,#N/A,FALSE,"057 Calc";#N/A,#N/A,FALSE,"099 Misc. Unmetered"}</definedName>
    <definedName name="wrn.ALL._.GS292._.SHEETS." hidden="1">{#N/A,#N/A,FALSE,"All 292 ";#N/A,#N/A,FALSE,"292 Calc";#N/A,#N/A,FALSE,"GSH-6 Calc";#N/A,#N/A,FALSE,"GSH-6A Calc";#N/A,#N/A,FALSE,"057 Calc";#N/A,#N/A,FALSE,"099 Misc. Unmetered"}</definedName>
    <definedName name="wrn.ALL._.SHEETS." hidden="1">{"SUMMARY",#N/A,FALSE,"Fuel Adj.";"DETAIL",#N/A,FALSE,"Fuel Adj.";#N/A,#N/A,FALSE,"Base Fuel"}</definedName>
    <definedName name="wrn.ARKANSAS." hidden="1">{#N/A,#N/A,FALSE,"LOCAL.XLS"}</definedName>
    <definedName name="wrn.COS._.WPS." hidden="1">{#N/A,#N/A,FALSE,"Retail";#N/A,#N/A,FALSE,"Residential";#N/A,#N/A,FALSE,"All 292 ";#N/A,#N/A,FALSE,"TOU Calc - 009";#N/A,#N/A,FALSE,"Irrigation Calc - 085";#N/A,#N/A,FALSE,"Ice Plant Calc - 086";#N/A,#N/A,FALSE,"Municipal Pumping Calc - 053";#N/A,#N/A,FALSE,"SWH Calc - 061";#N/A,#N/A,FALSE,"GLP-11 Calc - 090";#N/A,#N/A,FALSE,"Fayette Calc. - 044";#N/A,#N/A,FALSE,"Intermediate GS Calc - 083";#N/A,#N/A,FALSE,"IGS Ind. ED Credits";#N/A,#N/A,FALSE,"Cotton Gins Calc - 087";#N/A,#N/A,FALSE,"HLF Calc. 183 &amp; 192";#N/A,#N/A,FALSE,"HLF Ind. ED Credits";#N/A,#N/A,FALSE,"LGS Calc - 092";#N/A,#N/A,FALSE,"LGS Ind. ED Credits";#N/A,#N/A,FALSE,"Oil Mills Calc - 088";#N/A,#N/A,FALSE,"State Inst. Calc - 091";#N/A,#N/A,FALSE,"ALGS Calc. - 093";#N/A,#N/A,FALSE,"ALGS Ind. ED Credits";#N/A,#N/A,FALSE,"All Lighting Rev."}</definedName>
    <definedName name="wrn.Filing.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wrn.LOUISIANA." hidden="1">{#N/A,#N/A,FALSE,"LOCAL.XLS"}</definedName>
    <definedName name="wrn.OPT._.A." hidden="1">{"Option A",#N/A,FALSE,"ELI2B"}</definedName>
    <definedName name="wrn.OPT._.B." hidden="1">{"Option B",#N/A,FALSE,"ELI2B"}</definedName>
    <definedName name="wrn.Print_All." hidden="1">{#N/A,#N/A,FALSE,"Summary";#N/A,#N/A,FALSE,"Dev_AllFtr_LA";#N/A,#N/A,FALSE,"Dev_AllFtr_TX";#N/A,#N/A,FALSE,"Dev_AllFtr_Wheel";#N/A,#N/A,FALSE,"Input_Dev_Prod_AllFtr";#N/A,#N/A,FALSE,"Dev_A&amp;E_Prod_Alloc";#N/A,#N/A,FALSE,"Dev_A&amp;E_Trans_Alloc";#N/A,#N/A,FALSE,"Adj_mWh";#N/A,#N/A,FALSE,"CP";#N/A,#N/A,FALSE,"MDD";#N/A,#N/A,FALSE,"NCP";#N/A,#N/A,FALSE,"CP_AdjFtr";#N/A,#N/A,FALSE,"MDD_AdjFtr";#N/A,#N/A,FALSE,"NCP_AdjFtr";#N/A,#N/A,FALSE,"MDD-CP_Wthr_Ftr";#N/A,#N/A,FALSE,"MDD-CP_Cust_Ftr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CUSTOMERS";#N/A,#N/A,FALSE,"Adj-AVG. CUSTOMERS";#N/A,#N/A,FALSE,"Yr End Adj-LA";#N/A,#N/A,FALSE,"Weather Adj-LA";#N/A,#N/A,FALSE,"Weather Factors-LA"}</definedName>
    <definedName name="wrn.Print._.All." hidden="1">{#N/A,#N/A,FALSE,"Wthr ADJ95";#N/A,#N/A,FALSE,"Res Min.";#N/A,#N/A,FALSE,"Res";#N/A,#N/A,FALSE,"MMA";#N/A,#N/A,FALSE,"SE";#N/A,#N/A,FALSE,"MMNR";#N/A,#N/A,FALSE,"LE";#N/A,#N/A,FALSE,"LE-HLF";#N/A,#N/A,FALSE,"EIS";#N/A,#N/A,FALSE,"LIS";#N/A,#N/A,FALSE,"HV";#N/A,#N/A,FALSE,"ODSL"}</definedName>
    <definedName name="wrn.Print._.Filing." hidden="1">{#N/A,#N/A,FALSE,"ALLOC FACTORS";#N/A,#N/A,FALSE,"KW @ PLANT";#N/A,#N/A,FALSE,"96 LOAD DATA";#N/A,#N/A,FALSE,"INTERRUPTIBLE DATA";#N/A,#N/A,FALSE,"LOSS FACTORS";#N/A,#N/A,FALSE,"MWH @ PLANT";#N/A,#N/A,FALSE,"METER READING ALLOCATOR";#N/A,#N/A,FALSE,"MTR READ WEIGHTING";#N/A,#N/A,FALSE,"TYPICAL MTR COST EXCLD CT &amp; PT";#N/A,#N/A,FALSE,"METER ALLOCATOR";#N/A,#N/A,FALSE,"METER COST";#N/A,#N/A,FALSE,"SERVICES ALLOCATOR";#N/A,#N/A,FALSE,"CUSTOMER ALLOCATOR"}</definedName>
    <definedName name="wrn.Print._.Workpapers." hidden="1">{#N/A,#N/A,FALSE,"Cover_Page";#N/A,#N/A,FALSE,"Summary";#N/A,#N/A,FALSE,"Dev_AllFtr_LA";#N/A,#N/A,FALSE,"Dev_AllFtr_TX";#N/A,#N/A,FALSE,"Dev_AllFtr_Wheel";#N/A,#N/A,FALSE,"Input_Dev_Prod_AllFtr";#N/A,#N/A,FALSE,"Adj_mWh";"12CP-Adjusted",#N/A,FALSE,"12CP";#N/A,#N/A,FALSE,"12CP_AdjFtr";"12CP-Unadjusted",#N/A,FALSE,"12CP";"MDD-Adjusted",#N/A,FALSE,"MDD";#N/A,#N/A,FALSE,"MDD_AdjFtr";"MDD-Unadjusted",#N/A,FALSE,"MDD";#N/A,#N/A,FALSE,"MDD-CP_WthrAdjFtr";#N/A,#N/A,FALSE,"YrEnd_CustAdjFtr";"NCP-Adjusted",#N/A,FALSE,"NCP";#N/A,#N/A,FALSE,"NCP_AdjFtr";"NCP-Unadjusted",#N/A,FALSE,"NCP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CUSTOMERS"}</definedName>
    <definedName name="wrn.Proforma._.Revenue._.Dev.." hidden="1">{#N/A,#N/A,FALSE,"Summary";#N/A,#N/A,FALSE,"Res_21";#N/A,#N/A,FALSE,"Res_22";#N/A,#N/A,FALSE,"SGS_41";#N/A,#N/A,FALSE,"SGS_42";#N/A,#N/A,FALSE,"LGS_81";#N/A,#N/A,FALSE,"SMS_M7";#N/A,#N/A,FALSE,"LMS_84"}</definedName>
    <definedName name="wrn.summary." hidden="1">{#N/A,#N/A,FALSE,"AP&amp;L"}</definedName>
    <definedName name="wrn.SUMMARY._.GS292." hidden="1">{#N/A,#N/A,FALSE,"All 292 "}</definedName>
    <definedName name="wrn.Workpapers." hidden="1">{#N/A,#N/A,FALSE,"Summary";#N/A,#N/A,FALSE,"Option A";#N/A,#N/A,FALSE,"Option B";#N/A,#N/A,FALSE,"O&amp;M and Growth"}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0" i="1" l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J80" i="1" a="1"/>
  <c r="J80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J79" i="1" a="1"/>
  <c r="J79" i="1" s="1"/>
  <c r="U73" i="1" l="1"/>
  <c r="M73" i="1"/>
  <c r="AE73" i="1"/>
  <c r="W73" i="1"/>
  <c r="O73" i="1"/>
  <c r="AD73" i="1"/>
  <c r="V73" i="1"/>
  <c r="AC73" i="1"/>
  <c r="S73" i="1"/>
  <c r="K73" i="1"/>
  <c r="J73" i="1"/>
  <c r="T73" i="1"/>
  <c r="AG73" i="1"/>
  <c r="Y73" i="1"/>
  <c r="Q73" i="1"/>
  <c r="AB73" i="1"/>
  <c r="AF73" i="1"/>
  <c r="X73" i="1"/>
  <c r="P73" i="1"/>
  <c r="N73" i="1"/>
  <c r="L73" i="1"/>
  <c r="AI73" i="1"/>
  <c r="AA73" i="1"/>
  <c r="AH73" i="1"/>
  <c r="Z73" i="1"/>
  <c r="R7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J93" i="1"/>
  <c r="AC46" i="1"/>
  <c r="AD46" i="1"/>
  <c r="AE46" i="1"/>
  <c r="AF46" i="1"/>
  <c r="AG46" i="1"/>
  <c r="AH46" i="1"/>
  <c r="AI46" i="1"/>
  <c r="AC51" i="1"/>
  <c r="AD51" i="1"/>
  <c r="AE51" i="1"/>
  <c r="AF51" i="1"/>
  <c r="AG51" i="1"/>
  <c r="AH51" i="1"/>
  <c r="AI51" i="1"/>
  <c r="AC59" i="1"/>
  <c r="AD59" i="1"/>
  <c r="AE59" i="1"/>
  <c r="AF59" i="1"/>
  <c r="AG59" i="1"/>
  <c r="AH59" i="1"/>
  <c r="AI59" i="1"/>
  <c r="AC70" i="1"/>
  <c r="AD70" i="1"/>
  <c r="AE70" i="1"/>
  <c r="AF70" i="1"/>
  <c r="AG70" i="1"/>
  <c r="AH70" i="1"/>
  <c r="AI70" i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C88" i="1"/>
  <c r="AD88" i="1"/>
  <c r="AE88" i="1"/>
  <c r="AF88" i="1"/>
  <c r="AG88" i="1"/>
  <c r="AH88" i="1"/>
  <c r="AI88" i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C90" i="1"/>
  <c r="AD90" i="1"/>
  <c r="AE90" i="1"/>
  <c r="AF90" i="1"/>
  <c r="AG90" i="1"/>
  <c r="AH90" i="1"/>
  <c r="AI90" i="1"/>
  <c r="AC91" i="1"/>
  <c r="AD91" i="1"/>
  <c r="AE91" i="1"/>
  <c r="AF91" i="1"/>
  <c r="AG91" i="1"/>
  <c r="AH91" i="1"/>
  <c r="AI91" i="1"/>
  <c r="AC92" i="1"/>
  <c r="AD92" i="1"/>
  <c r="AE92" i="1"/>
  <c r="AF92" i="1"/>
  <c r="AG92" i="1"/>
  <c r="AH92" i="1"/>
  <c r="AI92" i="1"/>
  <c r="AC100" i="1"/>
  <c r="AD100" i="1"/>
  <c r="AE100" i="1"/>
  <c r="AF100" i="1"/>
  <c r="AG100" i="1"/>
  <c r="AH100" i="1"/>
  <c r="AI100" i="1"/>
  <c r="AC101" i="1"/>
  <c r="AD101" i="1"/>
  <c r="AE101" i="1"/>
  <c r="AF101" i="1"/>
  <c r="AG101" i="1"/>
  <c r="AH101" i="1"/>
  <c r="AI101" i="1"/>
  <c r="AC102" i="1"/>
  <c r="AD102" i="1"/>
  <c r="AE102" i="1"/>
  <c r="AF102" i="1"/>
  <c r="AG102" i="1"/>
  <c r="AH102" i="1"/>
  <c r="AI102" i="1"/>
  <c r="AC103" i="1"/>
  <c r="AD103" i="1"/>
  <c r="AE103" i="1"/>
  <c r="AF103" i="1"/>
  <c r="AG103" i="1"/>
  <c r="AH103" i="1"/>
  <c r="AI103" i="1"/>
  <c r="AC104" i="1"/>
  <c r="AD104" i="1"/>
  <c r="AE104" i="1"/>
  <c r="AF104" i="1"/>
  <c r="AG104" i="1"/>
  <c r="AH104" i="1"/>
  <c r="AI104" i="1"/>
  <c r="AC105" i="1"/>
  <c r="AD105" i="1"/>
  <c r="AE105" i="1"/>
  <c r="AF105" i="1"/>
  <c r="AG105" i="1"/>
  <c r="AH105" i="1"/>
  <c r="AI105" i="1"/>
  <c r="AH84" i="1" l="1"/>
  <c r="AG84" i="1"/>
  <c r="AF84" i="1"/>
  <c r="AE84" i="1"/>
  <c r="AD84" i="1"/>
  <c r="AC84" i="1"/>
  <c r="AI84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D10" i="1"/>
  <c r="F10" i="1"/>
  <c r="AF85" i="1" l="1"/>
  <c r="AG85" i="1"/>
  <c r="AE94" i="1"/>
  <c r="AE95" i="1" s="1"/>
  <c r="AH94" i="1"/>
  <c r="AH95" i="1" s="1"/>
  <c r="AI85" i="1"/>
  <c r="AH85" i="1"/>
  <c r="AC85" i="1"/>
  <c r="AD85" i="1"/>
  <c r="AE85" i="1"/>
  <c r="AG94" i="1"/>
  <c r="AG95" i="1" s="1"/>
  <c r="AC94" i="1"/>
  <c r="AC95" i="1" s="1"/>
  <c r="AI94" i="1"/>
  <c r="AI95" i="1" s="1"/>
  <c r="AF94" i="1"/>
  <c r="AF95" i="1" s="1"/>
  <c r="AD94" i="1"/>
  <c r="AD95" i="1" s="1"/>
  <c r="AH25" i="1"/>
  <c r="AI25" i="1"/>
  <c r="AC25" i="1"/>
  <c r="AD25" i="1"/>
  <c r="AG25" i="1"/>
  <c r="AE25" i="1"/>
  <c r="AF25" i="1"/>
  <c r="AB32" i="1"/>
  <c r="AG32" i="1"/>
  <c r="AH32" i="1"/>
  <c r="AI32" i="1"/>
  <c r="AC32" i="1"/>
  <c r="AF32" i="1"/>
  <c r="AD32" i="1"/>
  <c r="AE32" i="1"/>
  <c r="W39" i="1"/>
  <c r="AF39" i="1"/>
  <c r="AG39" i="1"/>
  <c r="AE39" i="1"/>
  <c r="AH39" i="1"/>
  <c r="AI39" i="1"/>
  <c r="AC39" i="1"/>
  <c r="AD39" i="1"/>
  <c r="W15" i="1"/>
  <c r="AF15" i="1"/>
  <c r="AG15" i="1"/>
  <c r="AH15" i="1"/>
  <c r="AI15" i="1"/>
  <c r="AE15" i="1"/>
  <c r="AC15" i="1"/>
  <c r="AD15" i="1"/>
  <c r="R38" i="1"/>
  <c r="AE38" i="1"/>
  <c r="AF38" i="1"/>
  <c r="AG38" i="1"/>
  <c r="AH38" i="1"/>
  <c r="AI38" i="1"/>
  <c r="AD38" i="1"/>
  <c r="AC38" i="1"/>
  <c r="Z30" i="1"/>
  <c r="AE30" i="1"/>
  <c r="AF30" i="1"/>
  <c r="AG30" i="1"/>
  <c r="AH30" i="1"/>
  <c r="AI30" i="1"/>
  <c r="AD30" i="1"/>
  <c r="AC30" i="1"/>
  <c r="Z22" i="1"/>
  <c r="AE22" i="1"/>
  <c r="AF22" i="1"/>
  <c r="AG22" i="1"/>
  <c r="AH22" i="1"/>
  <c r="AI22" i="1"/>
  <c r="AD22" i="1"/>
  <c r="AC22" i="1"/>
  <c r="R14" i="1"/>
  <c r="AE14" i="1"/>
  <c r="AF14" i="1"/>
  <c r="AG14" i="1"/>
  <c r="AH14" i="1"/>
  <c r="AI14" i="1"/>
  <c r="AD14" i="1"/>
  <c r="AC14" i="1"/>
  <c r="AH33" i="1"/>
  <c r="AI33" i="1"/>
  <c r="AG33" i="1"/>
  <c r="AC33" i="1"/>
  <c r="AD33" i="1"/>
  <c r="AE33" i="1"/>
  <c r="AF33" i="1"/>
  <c r="T24" i="1"/>
  <c r="AG24" i="1"/>
  <c r="AH24" i="1"/>
  <c r="AI24" i="1"/>
  <c r="AC24" i="1"/>
  <c r="AF24" i="1"/>
  <c r="AD24" i="1"/>
  <c r="AE24" i="1"/>
  <c r="W31" i="1"/>
  <c r="AF31" i="1"/>
  <c r="AG31" i="1"/>
  <c r="AE31" i="1"/>
  <c r="AH31" i="1"/>
  <c r="AI31" i="1"/>
  <c r="AC31" i="1"/>
  <c r="AD31" i="1"/>
  <c r="M45" i="1"/>
  <c r="AD45" i="1"/>
  <c r="AE45" i="1"/>
  <c r="AF45" i="1"/>
  <c r="AG45" i="1"/>
  <c r="AH45" i="1"/>
  <c r="AI45" i="1"/>
  <c r="AC45" i="1"/>
  <c r="U29" i="1"/>
  <c r="AD29" i="1"/>
  <c r="AE29" i="1"/>
  <c r="AC29" i="1"/>
  <c r="AF29" i="1"/>
  <c r="AG29" i="1"/>
  <c r="AH29" i="1"/>
  <c r="AI29" i="1"/>
  <c r="T13" i="1"/>
  <c r="AD13" i="1"/>
  <c r="AE13" i="1"/>
  <c r="AF13" i="1"/>
  <c r="AG13" i="1"/>
  <c r="AH13" i="1"/>
  <c r="AC13" i="1"/>
  <c r="AI13" i="1"/>
  <c r="P44" i="1"/>
  <c r="AC44" i="1"/>
  <c r="AD44" i="1"/>
  <c r="AE44" i="1"/>
  <c r="AF44" i="1"/>
  <c r="AG44" i="1"/>
  <c r="AH44" i="1"/>
  <c r="AI44" i="1"/>
  <c r="AC28" i="1"/>
  <c r="AD28" i="1"/>
  <c r="AE28" i="1"/>
  <c r="AF28" i="1"/>
  <c r="AG28" i="1"/>
  <c r="AH28" i="1"/>
  <c r="AI28" i="1"/>
  <c r="AA12" i="1"/>
  <c r="AC12" i="1"/>
  <c r="AD12" i="1"/>
  <c r="AE12" i="1"/>
  <c r="AF12" i="1"/>
  <c r="AG12" i="1"/>
  <c r="AH12" i="1"/>
  <c r="AI12" i="1"/>
  <c r="AH41" i="1"/>
  <c r="AI41" i="1"/>
  <c r="AC41" i="1"/>
  <c r="AD41" i="1"/>
  <c r="AE41" i="1"/>
  <c r="AG41" i="1"/>
  <c r="AF41" i="1"/>
  <c r="AH17" i="1"/>
  <c r="AI17" i="1"/>
  <c r="AC17" i="1"/>
  <c r="AD17" i="1"/>
  <c r="AG17" i="1"/>
  <c r="AE17" i="1"/>
  <c r="AF17" i="1"/>
  <c r="AB40" i="1"/>
  <c r="AG40" i="1"/>
  <c r="AH40" i="1"/>
  <c r="AI40" i="1"/>
  <c r="AC40" i="1"/>
  <c r="AF40" i="1"/>
  <c r="AD40" i="1"/>
  <c r="AE40" i="1"/>
  <c r="K16" i="1"/>
  <c r="AG16" i="1"/>
  <c r="AH16" i="1"/>
  <c r="AI16" i="1"/>
  <c r="AC16" i="1"/>
  <c r="AF16" i="1"/>
  <c r="AD16" i="1"/>
  <c r="AE16" i="1"/>
  <c r="U10" i="1"/>
  <c r="AI10" i="1"/>
  <c r="AC10" i="1"/>
  <c r="AD10" i="1"/>
  <c r="AE10" i="1"/>
  <c r="AH10" i="1"/>
  <c r="AF10" i="1"/>
  <c r="AG10" i="1"/>
  <c r="W23" i="1"/>
  <c r="AF23" i="1"/>
  <c r="AG23" i="1"/>
  <c r="AH23" i="1"/>
  <c r="AI23" i="1"/>
  <c r="AE23" i="1"/>
  <c r="AC23" i="1"/>
  <c r="AD23" i="1"/>
  <c r="U37" i="1"/>
  <c r="AD37" i="1"/>
  <c r="AE37" i="1"/>
  <c r="AC37" i="1"/>
  <c r="AF37" i="1"/>
  <c r="AG37" i="1"/>
  <c r="AH37" i="1"/>
  <c r="AI37" i="1"/>
  <c r="U21" i="1"/>
  <c r="AD21" i="1"/>
  <c r="AE21" i="1"/>
  <c r="AF21" i="1"/>
  <c r="AG21" i="1"/>
  <c r="AH21" i="1"/>
  <c r="AC21" i="1"/>
  <c r="AI21" i="1"/>
  <c r="X36" i="1"/>
  <c r="AC36" i="1"/>
  <c r="AD36" i="1"/>
  <c r="AE36" i="1"/>
  <c r="AF36" i="1"/>
  <c r="AG36" i="1"/>
  <c r="AH36" i="1"/>
  <c r="AI36" i="1"/>
  <c r="X20" i="1"/>
  <c r="AC20" i="1"/>
  <c r="AD20" i="1"/>
  <c r="AE20" i="1"/>
  <c r="AF20" i="1"/>
  <c r="AG20" i="1"/>
  <c r="AH20" i="1"/>
  <c r="AI20" i="1"/>
  <c r="AC43" i="1"/>
  <c r="AD43" i="1"/>
  <c r="AE43" i="1"/>
  <c r="AF43" i="1"/>
  <c r="AI43" i="1"/>
  <c r="AG43" i="1"/>
  <c r="AH43" i="1"/>
  <c r="AA35" i="1"/>
  <c r="AC35" i="1"/>
  <c r="AD35" i="1"/>
  <c r="AE35" i="1"/>
  <c r="AF35" i="1"/>
  <c r="AG35" i="1"/>
  <c r="AI35" i="1"/>
  <c r="AH35" i="1"/>
  <c r="AC27" i="1"/>
  <c r="AD27" i="1"/>
  <c r="AE27" i="1"/>
  <c r="AF27" i="1"/>
  <c r="AI27" i="1"/>
  <c r="AG27" i="1"/>
  <c r="AH27" i="1"/>
  <c r="AA19" i="1"/>
  <c r="AC19" i="1"/>
  <c r="AI19" i="1"/>
  <c r="AD19" i="1"/>
  <c r="AE19" i="1"/>
  <c r="AF19" i="1"/>
  <c r="AG19" i="1"/>
  <c r="AH19" i="1"/>
  <c r="N11" i="1"/>
  <c r="AC11" i="1"/>
  <c r="AD11" i="1"/>
  <c r="AE11" i="1"/>
  <c r="AF11" i="1"/>
  <c r="AI11" i="1"/>
  <c r="AG11" i="1"/>
  <c r="AH11" i="1"/>
  <c r="AI42" i="1"/>
  <c r="AH42" i="1"/>
  <c r="AC42" i="1"/>
  <c r="AD42" i="1"/>
  <c r="AE42" i="1"/>
  <c r="AF42" i="1"/>
  <c r="AG42" i="1"/>
  <c r="AI34" i="1"/>
  <c r="AC34" i="1"/>
  <c r="AD34" i="1"/>
  <c r="AE34" i="1"/>
  <c r="AH34" i="1"/>
  <c r="AF34" i="1"/>
  <c r="AG34" i="1"/>
  <c r="AI26" i="1"/>
  <c r="AH26" i="1"/>
  <c r="AC26" i="1"/>
  <c r="AD26" i="1"/>
  <c r="AE26" i="1"/>
  <c r="AF26" i="1"/>
  <c r="AG26" i="1"/>
  <c r="AI18" i="1"/>
  <c r="AC18" i="1"/>
  <c r="AD18" i="1"/>
  <c r="AE18" i="1"/>
  <c r="AH18" i="1"/>
  <c r="AF18" i="1"/>
  <c r="AG18" i="1"/>
  <c r="K10" i="1"/>
  <c r="V42" i="1"/>
  <c r="Y33" i="1"/>
  <c r="Q17" i="1"/>
  <c r="K19" i="1"/>
  <c r="K11" i="1"/>
  <c r="S19" i="1"/>
  <c r="Y25" i="1"/>
  <c r="AA16" i="1"/>
  <c r="K12" i="1"/>
  <c r="M29" i="1"/>
  <c r="O23" i="1"/>
  <c r="O15" i="1"/>
  <c r="O12" i="1"/>
  <c r="T32" i="1"/>
  <c r="AA43" i="1"/>
  <c r="M13" i="1"/>
  <c r="V26" i="1"/>
  <c r="N15" i="1"/>
  <c r="O39" i="1"/>
  <c r="T16" i="1"/>
  <c r="Z14" i="1"/>
  <c r="R22" i="1"/>
  <c r="N26" i="1"/>
  <c r="P36" i="1"/>
  <c r="K43" i="1"/>
  <c r="J30" i="1"/>
  <c r="Q33" i="1"/>
  <c r="L40" i="1"/>
  <c r="S43" i="1"/>
  <c r="W36" i="1"/>
  <c r="O36" i="1"/>
  <c r="V36" i="1"/>
  <c r="N36" i="1"/>
  <c r="U36" i="1"/>
  <c r="M36" i="1"/>
  <c r="AB36" i="1"/>
  <c r="T36" i="1"/>
  <c r="L36" i="1"/>
  <c r="AA36" i="1"/>
  <c r="S36" i="1"/>
  <c r="K36" i="1"/>
  <c r="Z36" i="1"/>
  <c r="R36" i="1"/>
  <c r="J36" i="1"/>
  <c r="Y36" i="1"/>
  <c r="Q36" i="1"/>
  <c r="L10" i="1"/>
  <c r="AB16" i="1"/>
  <c r="Z35" i="1"/>
  <c r="R35" i="1"/>
  <c r="J35" i="1"/>
  <c r="Y35" i="1"/>
  <c r="Q35" i="1"/>
  <c r="X35" i="1"/>
  <c r="P35" i="1"/>
  <c r="W35" i="1"/>
  <c r="O35" i="1"/>
  <c r="V35" i="1"/>
  <c r="N35" i="1"/>
  <c r="U35" i="1"/>
  <c r="M35" i="1"/>
  <c r="AB35" i="1"/>
  <c r="T35" i="1"/>
  <c r="L35" i="1"/>
  <c r="Z27" i="1"/>
  <c r="R27" i="1"/>
  <c r="J27" i="1"/>
  <c r="Y27" i="1"/>
  <c r="Q27" i="1"/>
  <c r="X27" i="1"/>
  <c r="P27" i="1"/>
  <c r="W27" i="1"/>
  <c r="O27" i="1"/>
  <c r="V27" i="1"/>
  <c r="N27" i="1"/>
  <c r="U27" i="1"/>
  <c r="M27" i="1"/>
  <c r="AB27" i="1"/>
  <c r="T27" i="1"/>
  <c r="L27" i="1"/>
  <c r="Z19" i="1"/>
  <c r="R19" i="1"/>
  <c r="J19" i="1"/>
  <c r="Y19" i="1"/>
  <c r="Q19" i="1"/>
  <c r="X19" i="1"/>
  <c r="P19" i="1"/>
  <c r="W19" i="1"/>
  <c r="O19" i="1"/>
  <c r="V19" i="1"/>
  <c r="N19" i="1"/>
  <c r="U19" i="1"/>
  <c r="M19" i="1"/>
  <c r="AB19" i="1"/>
  <c r="T19" i="1"/>
  <c r="L19" i="1"/>
  <c r="Y11" i="1"/>
  <c r="Q11" i="1"/>
  <c r="X11" i="1"/>
  <c r="P11" i="1"/>
  <c r="W11" i="1"/>
  <c r="O11" i="1"/>
  <c r="U11" i="1"/>
  <c r="M11" i="1"/>
  <c r="AB11" i="1"/>
  <c r="T11" i="1"/>
  <c r="L11" i="1"/>
  <c r="M10" i="1"/>
  <c r="R11" i="1"/>
  <c r="S12" i="1"/>
  <c r="AB13" i="1"/>
  <c r="V15" i="1"/>
  <c r="P17" i="1"/>
  <c r="P20" i="1"/>
  <c r="K27" i="1"/>
  <c r="R30" i="1"/>
  <c r="M37" i="1"/>
  <c r="T40" i="1"/>
  <c r="W28" i="1"/>
  <c r="O28" i="1"/>
  <c r="V28" i="1"/>
  <c r="N28" i="1"/>
  <c r="U28" i="1"/>
  <c r="M28" i="1"/>
  <c r="AB28" i="1"/>
  <c r="T28" i="1"/>
  <c r="L28" i="1"/>
  <c r="AA28" i="1"/>
  <c r="S28" i="1"/>
  <c r="K28" i="1"/>
  <c r="Z28" i="1"/>
  <c r="R28" i="1"/>
  <c r="J28" i="1"/>
  <c r="Y28" i="1"/>
  <c r="Q28" i="1"/>
  <c r="U42" i="1"/>
  <c r="M42" i="1"/>
  <c r="AB42" i="1"/>
  <c r="T42" i="1"/>
  <c r="L42" i="1"/>
  <c r="AA42" i="1"/>
  <c r="S42" i="1"/>
  <c r="K42" i="1"/>
  <c r="Z42" i="1"/>
  <c r="R42" i="1"/>
  <c r="J42" i="1"/>
  <c r="Y42" i="1"/>
  <c r="Q42" i="1"/>
  <c r="X42" i="1"/>
  <c r="P42" i="1"/>
  <c r="W42" i="1"/>
  <c r="O42" i="1"/>
  <c r="U34" i="1"/>
  <c r="M34" i="1"/>
  <c r="AB34" i="1"/>
  <c r="T34" i="1"/>
  <c r="L34" i="1"/>
  <c r="AA34" i="1"/>
  <c r="S34" i="1"/>
  <c r="K34" i="1"/>
  <c r="Z34" i="1"/>
  <c r="R34" i="1"/>
  <c r="J34" i="1"/>
  <c r="Y34" i="1"/>
  <c r="Q34" i="1"/>
  <c r="X34" i="1"/>
  <c r="P34" i="1"/>
  <c r="W34" i="1"/>
  <c r="O34" i="1"/>
  <c r="U26" i="1"/>
  <c r="M26" i="1"/>
  <c r="AB26" i="1"/>
  <c r="T26" i="1"/>
  <c r="L26" i="1"/>
  <c r="AA26" i="1"/>
  <c r="S26" i="1"/>
  <c r="K26" i="1"/>
  <c r="Z26" i="1"/>
  <c r="R26" i="1"/>
  <c r="J26" i="1"/>
  <c r="Y26" i="1"/>
  <c r="Q26" i="1"/>
  <c r="X26" i="1"/>
  <c r="P26" i="1"/>
  <c r="W26" i="1"/>
  <c r="O26" i="1"/>
  <c r="U18" i="1"/>
  <c r="M18" i="1"/>
  <c r="AB18" i="1"/>
  <c r="T18" i="1"/>
  <c r="L18" i="1"/>
  <c r="AA18" i="1"/>
  <c r="S18" i="1"/>
  <c r="K18" i="1"/>
  <c r="Z18" i="1"/>
  <c r="R18" i="1"/>
  <c r="J18" i="1"/>
  <c r="Y18" i="1"/>
  <c r="Q18" i="1"/>
  <c r="X18" i="1"/>
  <c r="P18" i="1"/>
  <c r="W18" i="1"/>
  <c r="O18" i="1"/>
  <c r="P10" i="1"/>
  <c r="S11" i="1"/>
  <c r="W12" i="1"/>
  <c r="J14" i="1"/>
  <c r="L24" i="1"/>
  <c r="S27" i="1"/>
  <c r="N34" i="1"/>
  <c r="W44" i="1"/>
  <c r="O44" i="1"/>
  <c r="V44" i="1"/>
  <c r="N44" i="1"/>
  <c r="U44" i="1"/>
  <c r="M44" i="1"/>
  <c r="AB44" i="1"/>
  <c r="T44" i="1"/>
  <c r="L44" i="1"/>
  <c r="AA44" i="1"/>
  <c r="S44" i="1"/>
  <c r="K44" i="1"/>
  <c r="Z44" i="1"/>
  <c r="R44" i="1"/>
  <c r="J44" i="1"/>
  <c r="Y44" i="1"/>
  <c r="Q44" i="1"/>
  <c r="W20" i="1"/>
  <c r="O20" i="1"/>
  <c r="V20" i="1"/>
  <c r="N20" i="1"/>
  <c r="U20" i="1"/>
  <c r="M20" i="1"/>
  <c r="AB20" i="1"/>
  <c r="T20" i="1"/>
  <c r="L20" i="1"/>
  <c r="AA20" i="1"/>
  <c r="S20" i="1"/>
  <c r="K20" i="1"/>
  <c r="Z20" i="1"/>
  <c r="R20" i="1"/>
  <c r="J20" i="1"/>
  <c r="Y20" i="1"/>
  <c r="Q20" i="1"/>
  <c r="P12" i="1"/>
  <c r="Z43" i="1"/>
  <c r="R43" i="1"/>
  <c r="J43" i="1"/>
  <c r="Y43" i="1"/>
  <c r="Q43" i="1"/>
  <c r="X43" i="1"/>
  <c r="P43" i="1"/>
  <c r="W43" i="1"/>
  <c r="O43" i="1"/>
  <c r="V43" i="1"/>
  <c r="N43" i="1"/>
  <c r="U43" i="1"/>
  <c r="M43" i="1"/>
  <c r="AB43" i="1"/>
  <c r="T43" i="1"/>
  <c r="L43" i="1"/>
  <c r="X41" i="1"/>
  <c r="P41" i="1"/>
  <c r="W41" i="1"/>
  <c r="O41" i="1"/>
  <c r="V41" i="1"/>
  <c r="N41" i="1"/>
  <c r="U41" i="1"/>
  <c r="M41" i="1"/>
  <c r="AB41" i="1"/>
  <c r="T41" i="1"/>
  <c r="L41" i="1"/>
  <c r="AA41" i="1"/>
  <c r="S41" i="1"/>
  <c r="K41" i="1"/>
  <c r="Z41" i="1"/>
  <c r="R41" i="1"/>
  <c r="J41" i="1"/>
  <c r="X33" i="1"/>
  <c r="P33" i="1"/>
  <c r="W33" i="1"/>
  <c r="O33" i="1"/>
  <c r="V33" i="1"/>
  <c r="N33" i="1"/>
  <c r="U33" i="1"/>
  <c r="M33" i="1"/>
  <c r="AB33" i="1"/>
  <c r="T33" i="1"/>
  <c r="L33" i="1"/>
  <c r="AA33" i="1"/>
  <c r="S33" i="1"/>
  <c r="K33" i="1"/>
  <c r="Z33" i="1"/>
  <c r="R33" i="1"/>
  <c r="J33" i="1"/>
  <c r="X25" i="1"/>
  <c r="P25" i="1"/>
  <c r="W25" i="1"/>
  <c r="O25" i="1"/>
  <c r="V25" i="1"/>
  <c r="N25" i="1"/>
  <c r="U25" i="1"/>
  <c r="M25" i="1"/>
  <c r="AB25" i="1"/>
  <c r="T25" i="1"/>
  <c r="L25" i="1"/>
  <c r="AA25" i="1"/>
  <c r="S25" i="1"/>
  <c r="K25" i="1"/>
  <c r="Z25" i="1"/>
  <c r="R25" i="1"/>
  <c r="J25" i="1"/>
  <c r="X17" i="1"/>
  <c r="W17" i="1"/>
  <c r="O17" i="1"/>
  <c r="V17" i="1"/>
  <c r="N17" i="1"/>
  <c r="U17" i="1"/>
  <c r="M17" i="1"/>
  <c r="AB17" i="1"/>
  <c r="T17" i="1"/>
  <c r="L17" i="1"/>
  <c r="AA17" i="1"/>
  <c r="S17" i="1"/>
  <c r="K17" i="1"/>
  <c r="Z17" i="1"/>
  <c r="R17" i="1"/>
  <c r="J17" i="1"/>
  <c r="T10" i="1"/>
  <c r="V11" i="1"/>
  <c r="X12" i="1"/>
  <c r="Q14" i="1"/>
  <c r="Y17" i="1"/>
  <c r="M21" i="1"/>
  <c r="AA27" i="1"/>
  <c r="O31" i="1"/>
  <c r="V34" i="1"/>
  <c r="J38" i="1"/>
  <c r="Q41" i="1"/>
  <c r="X44" i="1"/>
  <c r="AA40" i="1"/>
  <c r="S40" i="1"/>
  <c r="K40" i="1"/>
  <c r="Z40" i="1"/>
  <c r="R40" i="1"/>
  <c r="J40" i="1"/>
  <c r="Y40" i="1"/>
  <c r="Q40" i="1"/>
  <c r="X40" i="1"/>
  <c r="P40" i="1"/>
  <c r="W40" i="1"/>
  <c r="O40" i="1"/>
  <c r="V40" i="1"/>
  <c r="N40" i="1"/>
  <c r="U40" i="1"/>
  <c r="M40" i="1"/>
  <c r="AA32" i="1"/>
  <c r="S32" i="1"/>
  <c r="K32" i="1"/>
  <c r="Z32" i="1"/>
  <c r="R32" i="1"/>
  <c r="J32" i="1"/>
  <c r="Y32" i="1"/>
  <c r="Q32" i="1"/>
  <c r="X32" i="1"/>
  <c r="P32" i="1"/>
  <c r="W32" i="1"/>
  <c r="O32" i="1"/>
  <c r="V32" i="1"/>
  <c r="N32" i="1"/>
  <c r="U32" i="1"/>
  <c r="M32" i="1"/>
  <c r="AA24" i="1"/>
  <c r="S24" i="1"/>
  <c r="K24" i="1"/>
  <c r="Z24" i="1"/>
  <c r="R24" i="1"/>
  <c r="J24" i="1"/>
  <c r="Y24" i="1"/>
  <c r="Q24" i="1"/>
  <c r="X24" i="1"/>
  <c r="P24" i="1"/>
  <c r="W24" i="1"/>
  <c r="O24" i="1"/>
  <c r="V24" i="1"/>
  <c r="N24" i="1"/>
  <c r="U24" i="1"/>
  <c r="M24" i="1"/>
  <c r="Z16" i="1"/>
  <c r="R16" i="1"/>
  <c r="J16" i="1"/>
  <c r="Y16" i="1"/>
  <c r="Q16" i="1"/>
  <c r="X16" i="1"/>
  <c r="P16" i="1"/>
  <c r="W16" i="1"/>
  <c r="O16" i="1"/>
  <c r="V16" i="1"/>
  <c r="N16" i="1"/>
  <c r="U16" i="1"/>
  <c r="M16" i="1"/>
  <c r="Z11" i="1"/>
  <c r="L16" i="1"/>
  <c r="N18" i="1"/>
  <c r="AB24" i="1"/>
  <c r="P28" i="1"/>
  <c r="K35" i="1"/>
  <c r="Y41" i="1"/>
  <c r="Y38" i="1"/>
  <c r="Q38" i="1"/>
  <c r="X38" i="1"/>
  <c r="P38" i="1"/>
  <c r="W38" i="1"/>
  <c r="O38" i="1"/>
  <c r="V38" i="1"/>
  <c r="N38" i="1"/>
  <c r="U38" i="1"/>
  <c r="M38" i="1"/>
  <c r="AB38" i="1"/>
  <c r="T38" i="1"/>
  <c r="L38" i="1"/>
  <c r="AA38" i="1"/>
  <c r="S38" i="1"/>
  <c r="K38" i="1"/>
  <c r="Y30" i="1"/>
  <c r="Q30" i="1"/>
  <c r="X30" i="1"/>
  <c r="P30" i="1"/>
  <c r="W30" i="1"/>
  <c r="O30" i="1"/>
  <c r="V30" i="1"/>
  <c r="N30" i="1"/>
  <c r="U30" i="1"/>
  <c r="M30" i="1"/>
  <c r="AB30" i="1"/>
  <c r="T30" i="1"/>
  <c r="L30" i="1"/>
  <c r="AA30" i="1"/>
  <c r="S30" i="1"/>
  <c r="K30" i="1"/>
  <c r="Y22" i="1"/>
  <c r="Q22" i="1"/>
  <c r="X22" i="1"/>
  <c r="P22" i="1"/>
  <c r="W22" i="1"/>
  <c r="O22" i="1"/>
  <c r="V22" i="1"/>
  <c r="N22" i="1"/>
  <c r="U22" i="1"/>
  <c r="M22" i="1"/>
  <c r="AB22" i="1"/>
  <c r="T22" i="1"/>
  <c r="L22" i="1"/>
  <c r="AA22" i="1"/>
  <c r="S22" i="1"/>
  <c r="K22" i="1"/>
  <c r="X14" i="1"/>
  <c r="P14" i="1"/>
  <c r="W14" i="1"/>
  <c r="O14" i="1"/>
  <c r="V14" i="1"/>
  <c r="N14" i="1"/>
  <c r="U14" i="1"/>
  <c r="M14" i="1"/>
  <c r="AB14" i="1"/>
  <c r="T14" i="1"/>
  <c r="L14" i="1"/>
  <c r="AA14" i="1"/>
  <c r="S14" i="1"/>
  <c r="K14" i="1"/>
  <c r="J10" i="1"/>
  <c r="AB10" i="1"/>
  <c r="AB45" i="1"/>
  <c r="T45" i="1"/>
  <c r="L45" i="1"/>
  <c r="AA45" i="1"/>
  <c r="S45" i="1"/>
  <c r="K45" i="1"/>
  <c r="Z45" i="1"/>
  <c r="R45" i="1"/>
  <c r="J45" i="1"/>
  <c r="Y45" i="1"/>
  <c r="Q45" i="1"/>
  <c r="X45" i="1"/>
  <c r="P45" i="1"/>
  <c r="W45" i="1"/>
  <c r="O45" i="1"/>
  <c r="V45" i="1"/>
  <c r="N45" i="1"/>
  <c r="AB37" i="1"/>
  <c r="T37" i="1"/>
  <c r="L37" i="1"/>
  <c r="AA37" i="1"/>
  <c r="S37" i="1"/>
  <c r="K37" i="1"/>
  <c r="Z37" i="1"/>
  <c r="R37" i="1"/>
  <c r="J37" i="1"/>
  <c r="Y37" i="1"/>
  <c r="Q37" i="1"/>
  <c r="X37" i="1"/>
  <c r="P37" i="1"/>
  <c r="W37" i="1"/>
  <c r="O37" i="1"/>
  <c r="V37" i="1"/>
  <c r="N37" i="1"/>
  <c r="AB29" i="1"/>
  <c r="T29" i="1"/>
  <c r="L29" i="1"/>
  <c r="AA29" i="1"/>
  <c r="S29" i="1"/>
  <c r="K29" i="1"/>
  <c r="Z29" i="1"/>
  <c r="R29" i="1"/>
  <c r="J29" i="1"/>
  <c r="Y29" i="1"/>
  <c r="Q29" i="1"/>
  <c r="X29" i="1"/>
  <c r="P29" i="1"/>
  <c r="W29" i="1"/>
  <c r="O29" i="1"/>
  <c r="V29" i="1"/>
  <c r="N29" i="1"/>
  <c r="AB21" i="1"/>
  <c r="T21" i="1"/>
  <c r="L21" i="1"/>
  <c r="AA21" i="1"/>
  <c r="S21" i="1"/>
  <c r="K21" i="1"/>
  <c r="Z21" i="1"/>
  <c r="R21" i="1"/>
  <c r="J21" i="1"/>
  <c r="Y21" i="1"/>
  <c r="Q21" i="1"/>
  <c r="X21" i="1"/>
  <c r="P21" i="1"/>
  <c r="W21" i="1"/>
  <c r="O21" i="1"/>
  <c r="V21" i="1"/>
  <c r="N21" i="1"/>
  <c r="AA13" i="1"/>
  <c r="S13" i="1"/>
  <c r="K13" i="1"/>
  <c r="Z13" i="1"/>
  <c r="R13" i="1"/>
  <c r="J13" i="1"/>
  <c r="Y13" i="1"/>
  <c r="Q13" i="1"/>
  <c r="X13" i="1"/>
  <c r="P13" i="1"/>
  <c r="W13" i="1"/>
  <c r="O13" i="1"/>
  <c r="V13" i="1"/>
  <c r="N13" i="1"/>
  <c r="V12" i="1"/>
  <c r="N12" i="1"/>
  <c r="U12" i="1"/>
  <c r="M12" i="1"/>
  <c r="AB12" i="1"/>
  <c r="T12" i="1"/>
  <c r="L12" i="1"/>
  <c r="Z12" i="1"/>
  <c r="R12" i="1"/>
  <c r="J12" i="1"/>
  <c r="Y12" i="1"/>
  <c r="Q12" i="1"/>
  <c r="U13" i="1"/>
  <c r="AA10" i="1"/>
  <c r="S10" i="1"/>
  <c r="Z10" i="1"/>
  <c r="R10" i="1"/>
  <c r="Y10" i="1"/>
  <c r="Q10" i="1"/>
  <c r="W10" i="1"/>
  <c r="O10" i="1"/>
  <c r="V10" i="1"/>
  <c r="N10" i="1"/>
  <c r="V39" i="1"/>
  <c r="N39" i="1"/>
  <c r="U39" i="1"/>
  <c r="M39" i="1"/>
  <c r="AB39" i="1"/>
  <c r="T39" i="1"/>
  <c r="L39" i="1"/>
  <c r="AA39" i="1"/>
  <c r="S39" i="1"/>
  <c r="K39" i="1"/>
  <c r="Z39" i="1"/>
  <c r="R39" i="1"/>
  <c r="J39" i="1"/>
  <c r="Y39" i="1"/>
  <c r="Q39" i="1"/>
  <c r="X39" i="1"/>
  <c r="P39" i="1"/>
  <c r="V31" i="1"/>
  <c r="N31" i="1"/>
  <c r="U31" i="1"/>
  <c r="M31" i="1"/>
  <c r="AB31" i="1"/>
  <c r="T31" i="1"/>
  <c r="L31" i="1"/>
  <c r="AA31" i="1"/>
  <c r="S31" i="1"/>
  <c r="K31" i="1"/>
  <c r="Z31" i="1"/>
  <c r="R31" i="1"/>
  <c r="J31" i="1"/>
  <c r="Y31" i="1"/>
  <c r="Q31" i="1"/>
  <c r="X31" i="1"/>
  <c r="P31" i="1"/>
  <c r="V23" i="1"/>
  <c r="N23" i="1"/>
  <c r="U23" i="1"/>
  <c r="M23" i="1"/>
  <c r="AB23" i="1"/>
  <c r="T23" i="1"/>
  <c r="L23" i="1"/>
  <c r="AA23" i="1"/>
  <c r="S23" i="1"/>
  <c r="K23" i="1"/>
  <c r="Z23" i="1"/>
  <c r="R23" i="1"/>
  <c r="J23" i="1"/>
  <c r="Y23" i="1"/>
  <c r="Q23" i="1"/>
  <c r="X23" i="1"/>
  <c r="P23" i="1"/>
  <c r="U15" i="1"/>
  <c r="M15" i="1"/>
  <c r="AB15" i="1"/>
  <c r="T15" i="1"/>
  <c r="L15" i="1"/>
  <c r="AA15" i="1"/>
  <c r="S15" i="1"/>
  <c r="K15" i="1"/>
  <c r="Z15" i="1"/>
  <c r="R15" i="1"/>
  <c r="J15" i="1"/>
  <c r="Y15" i="1"/>
  <c r="Q15" i="1"/>
  <c r="X15" i="1"/>
  <c r="P15" i="1"/>
  <c r="J11" i="1"/>
  <c r="X10" i="1"/>
  <c r="AA11" i="1"/>
  <c r="L13" i="1"/>
  <c r="Y14" i="1"/>
  <c r="S16" i="1"/>
  <c r="V18" i="1"/>
  <c r="J22" i="1"/>
  <c r="Q25" i="1"/>
  <c r="X28" i="1"/>
  <c r="L32" i="1"/>
  <c r="S35" i="1"/>
  <c r="Z38" i="1"/>
  <c r="N42" i="1"/>
  <c r="U45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E9" i="1" l="1"/>
  <c r="AE67" i="1" s="1"/>
  <c r="AD9" i="1"/>
  <c r="AD67" i="1" s="1"/>
  <c r="AC9" i="1"/>
  <c r="AC67" i="1" s="1"/>
  <c r="AI9" i="1"/>
  <c r="AI67" i="1" s="1"/>
  <c r="AG9" i="1"/>
  <c r="AG67" i="1" s="1"/>
  <c r="AF9" i="1"/>
  <c r="AF67" i="1" s="1"/>
  <c r="AH9" i="1"/>
  <c r="AH67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J105" i="1"/>
  <c r="J104" i="1"/>
  <c r="J103" i="1"/>
  <c r="J102" i="1"/>
  <c r="J101" i="1"/>
  <c r="J100" i="1"/>
  <c r="J92" i="1"/>
  <c r="J89" i="1" a="1"/>
  <c r="J89" i="1" s="1"/>
  <c r="J88" i="1"/>
  <c r="J84" i="1" l="1"/>
  <c r="Z84" i="1"/>
  <c r="R84" i="1"/>
  <c r="Z94" i="1"/>
  <c r="Z95" i="1" s="1"/>
  <c r="U84" i="1"/>
  <c r="M84" i="1"/>
  <c r="AB84" i="1"/>
  <c r="L84" i="1"/>
  <c r="AA84" i="1"/>
  <c r="S84" i="1"/>
  <c r="K84" i="1"/>
  <c r="T84" i="1"/>
  <c r="J94" i="1"/>
  <c r="J95" i="1" s="1"/>
  <c r="Y84" i="1"/>
  <c r="Q84" i="1"/>
  <c r="X84" i="1"/>
  <c r="P84" i="1"/>
  <c r="W84" i="1"/>
  <c r="O84" i="1"/>
  <c r="V84" i="1"/>
  <c r="N84" i="1"/>
  <c r="O71" i="1" a="1"/>
  <c r="O71" i="1" s="1"/>
  <c r="W85" i="1" l="1"/>
  <c r="S85" i="1"/>
  <c r="P85" i="1"/>
  <c r="AA85" i="1"/>
  <c r="L85" i="1"/>
  <c r="R85" i="1"/>
  <c r="X85" i="1"/>
  <c r="Q85" i="1"/>
  <c r="AB85" i="1"/>
  <c r="Y85" i="1"/>
  <c r="M85" i="1"/>
  <c r="Z85" i="1"/>
  <c r="N85" i="1"/>
  <c r="U85" i="1"/>
  <c r="V85" i="1"/>
  <c r="T85" i="1"/>
  <c r="R94" i="1"/>
  <c r="R95" i="1" s="1"/>
  <c r="O85" i="1"/>
  <c r="K85" i="1"/>
  <c r="J85" i="1"/>
  <c r="L94" i="1"/>
  <c r="L95" i="1" s="1"/>
  <c r="AB94" i="1"/>
  <c r="AB95" i="1" s="1"/>
  <c r="M94" i="1"/>
  <c r="M95" i="1" s="1"/>
  <c r="U94" i="1"/>
  <c r="U95" i="1" s="1"/>
  <c r="X94" i="1"/>
  <c r="X95" i="1" s="1"/>
  <c r="P94" i="1"/>
  <c r="P95" i="1" s="1"/>
  <c r="K94" i="1"/>
  <c r="K95" i="1" s="1"/>
  <c r="T94" i="1"/>
  <c r="T95" i="1" s="1"/>
  <c r="O94" i="1"/>
  <c r="O95" i="1" s="1"/>
  <c r="S94" i="1"/>
  <c r="S95" i="1" s="1"/>
  <c r="W94" i="1"/>
  <c r="W95" i="1" s="1"/>
  <c r="AA94" i="1"/>
  <c r="AA95" i="1" s="1"/>
  <c r="N94" i="1"/>
  <c r="N95" i="1" s="1"/>
  <c r="V94" i="1"/>
  <c r="V95" i="1" s="1"/>
  <c r="Q94" i="1"/>
  <c r="Q95" i="1" s="1"/>
  <c r="Y94" i="1"/>
  <c r="Y95" i="1" s="1"/>
  <c r="K71" i="1" a="1"/>
  <c r="K71" i="1" s="1"/>
  <c r="L71" i="1" a="1"/>
  <c r="L71" i="1" s="1"/>
  <c r="M71" i="1" a="1"/>
  <c r="M71" i="1" s="1"/>
  <c r="N71" i="1" a="1"/>
  <c r="N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B72" i="1" a="1"/>
  <c r="AB72" i="1" s="1"/>
  <c r="J71" i="1" a="1"/>
  <c r="J71" i="1" s="1"/>
  <c r="J72" i="1" l="1" a="1"/>
  <c r="J72" i="1" s="1"/>
  <c r="R72" i="1" a="1"/>
  <c r="R72" i="1" s="1"/>
  <c r="Y72" i="1" a="1"/>
  <c r="Y72" i="1" s="1"/>
  <c r="Q72" i="1" a="1"/>
  <c r="Q72" i="1" s="1"/>
  <c r="AA72" i="1" a="1"/>
  <c r="AA72" i="1" s="1"/>
  <c r="J91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J70" i="1"/>
  <c r="P72" i="1" l="1" a="1"/>
  <c r="P72" i="1" s="1"/>
  <c r="Z72" i="1" a="1"/>
  <c r="Z72" i="1" s="1"/>
  <c r="M72" i="1" a="1"/>
  <c r="M72" i="1" s="1"/>
  <c r="U72" i="1" a="1"/>
  <c r="U72" i="1" s="1"/>
  <c r="X72" i="1" a="1"/>
  <c r="X72" i="1" s="1"/>
  <c r="K72" i="1" a="1"/>
  <c r="K72" i="1" s="1"/>
  <c r="S72" i="1" a="1"/>
  <c r="S72" i="1" s="1"/>
  <c r="N72" i="1" a="1"/>
  <c r="N72" i="1" s="1"/>
  <c r="V72" i="1" a="1"/>
  <c r="V72" i="1" s="1"/>
  <c r="L72" i="1" a="1"/>
  <c r="L72" i="1" s="1"/>
  <c r="O72" i="1" a="1"/>
  <c r="O72" i="1" s="1"/>
  <c r="T72" i="1" a="1"/>
  <c r="T72" i="1" s="1"/>
  <c r="W72" i="1" a="1"/>
  <c r="W72" i="1" s="1"/>
  <c r="J69" i="1" l="1"/>
  <c r="H67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I9" i="1"/>
  <c r="J8" i="1"/>
  <c r="K8" i="1" l="1"/>
  <c r="J99" i="1"/>
  <c r="K69" i="1"/>
  <c r="J78" i="1" a="1"/>
  <c r="J78" i="1" s="1"/>
  <c r="J9" i="1"/>
  <c r="J67" i="1" s="1"/>
  <c r="AB9" i="1"/>
  <c r="AB67" i="1" s="1"/>
  <c r="T9" i="1"/>
  <c r="T67" i="1" s="1"/>
  <c r="L9" i="1"/>
  <c r="L67" i="1" s="1"/>
  <c r="W9" i="1"/>
  <c r="W67" i="1" s="1"/>
  <c r="P9" i="1"/>
  <c r="P67" i="1" s="1"/>
  <c r="Z9" i="1"/>
  <c r="Z67" i="1" s="1"/>
  <c r="R9" i="1"/>
  <c r="R67" i="1" s="1"/>
  <c r="X9" i="1"/>
  <c r="X67" i="1" s="1"/>
  <c r="S9" i="1"/>
  <c r="S67" i="1" s="1"/>
  <c r="K9" i="1"/>
  <c r="K67" i="1" s="1"/>
  <c r="M9" i="1"/>
  <c r="M67" i="1" s="1"/>
  <c r="V9" i="1"/>
  <c r="V67" i="1" s="1"/>
  <c r="N9" i="1"/>
  <c r="N67" i="1" s="1"/>
  <c r="O9" i="1"/>
  <c r="O67" i="1" s="1"/>
  <c r="Q9" i="1"/>
  <c r="Q67" i="1" s="1"/>
  <c r="U9" i="1"/>
  <c r="U67" i="1" s="1"/>
  <c r="Y9" i="1"/>
  <c r="Y67" i="1" s="1"/>
  <c r="AA9" i="1"/>
  <c r="AA67" i="1" s="1"/>
  <c r="I67" i="1"/>
  <c r="L69" i="1" l="1"/>
  <c r="K78" i="1" a="1"/>
  <c r="K78" i="1" s="1"/>
  <c r="L8" i="1"/>
  <c r="K99" i="1"/>
  <c r="M8" i="1" l="1"/>
  <c r="L99" i="1"/>
  <c r="M69" i="1"/>
  <c r="L78" i="1" a="1"/>
  <c r="L78" i="1" s="1"/>
  <c r="N69" i="1" l="1"/>
  <c r="M78" i="1" a="1"/>
  <c r="M78" i="1" s="1"/>
  <c r="N8" i="1"/>
  <c r="M99" i="1"/>
  <c r="O8" i="1" l="1"/>
  <c r="N99" i="1"/>
  <c r="O69" i="1"/>
  <c r="N78" i="1" a="1"/>
  <c r="N78" i="1" s="1"/>
  <c r="P69" i="1" l="1"/>
  <c r="O78" i="1" a="1"/>
  <c r="O78" i="1" s="1"/>
  <c r="P8" i="1"/>
  <c r="O99" i="1"/>
  <c r="Q8" i="1" l="1"/>
  <c r="P99" i="1"/>
  <c r="Q69" i="1"/>
  <c r="P78" i="1" a="1"/>
  <c r="P78" i="1" s="1"/>
  <c r="R69" i="1" l="1"/>
  <c r="Q78" i="1" a="1"/>
  <c r="Q78" i="1" s="1"/>
  <c r="R8" i="1"/>
  <c r="Q99" i="1"/>
  <c r="S8" i="1" l="1"/>
  <c r="R99" i="1"/>
  <c r="S69" i="1"/>
  <c r="R78" i="1" a="1"/>
  <c r="R78" i="1" s="1"/>
  <c r="T69" i="1" l="1"/>
  <c r="S78" i="1" a="1"/>
  <c r="S78" i="1" s="1"/>
  <c r="T8" i="1"/>
  <c r="S99" i="1"/>
  <c r="U8" i="1" l="1"/>
  <c r="T99" i="1"/>
  <c r="U69" i="1"/>
  <c r="T78" i="1" a="1"/>
  <c r="T78" i="1" s="1"/>
  <c r="V69" i="1" l="1"/>
  <c r="U78" i="1" a="1"/>
  <c r="U78" i="1" s="1"/>
  <c r="V8" i="1"/>
  <c r="U99" i="1"/>
  <c r="W8" i="1" l="1"/>
  <c r="V99" i="1"/>
  <c r="W69" i="1"/>
  <c r="V78" i="1" a="1"/>
  <c r="V78" i="1" s="1"/>
  <c r="X8" i="1" l="1"/>
  <c r="W99" i="1"/>
  <c r="X69" i="1"/>
  <c r="W78" i="1" a="1"/>
  <c r="W78" i="1" s="1"/>
  <c r="Y69" i="1" l="1"/>
  <c r="X78" i="1" a="1"/>
  <c r="X78" i="1" s="1"/>
  <c r="Y8" i="1"/>
  <c r="X99" i="1"/>
  <c r="Z8" i="1" l="1"/>
  <c r="Y99" i="1"/>
  <c r="Z69" i="1"/>
  <c r="Y78" i="1" a="1"/>
  <c r="Y78" i="1" s="1"/>
  <c r="AA69" i="1" l="1"/>
  <c r="Z78" i="1" a="1"/>
  <c r="Z78" i="1" s="1"/>
  <c r="AA8" i="1"/>
  <c r="Z99" i="1"/>
  <c r="AB69" i="1" l="1"/>
  <c r="AA78" i="1" a="1"/>
  <c r="AA78" i="1" s="1"/>
  <c r="AB8" i="1"/>
  <c r="AA99" i="1"/>
  <c r="AC8" i="1" l="1"/>
  <c r="AB99" i="1"/>
  <c r="AC69" i="1"/>
  <c r="AB78" i="1" a="1"/>
  <c r="AB78" i="1" s="1"/>
  <c r="AC78" i="1" l="1" a="1"/>
  <c r="AC78" i="1" s="1"/>
  <c r="AD69" i="1"/>
  <c r="AC99" i="1"/>
  <c r="AD8" i="1"/>
  <c r="AD99" i="1" l="1"/>
  <c r="AE8" i="1"/>
  <c r="AE69" i="1"/>
  <c r="AD78" i="1" a="1"/>
  <c r="AD78" i="1" s="1"/>
  <c r="AF69" i="1" l="1"/>
  <c r="AE78" i="1" a="1"/>
  <c r="AE78" i="1" s="1"/>
  <c r="AF8" i="1"/>
  <c r="AE99" i="1"/>
  <c r="AG8" i="1" l="1"/>
  <c r="AF99" i="1"/>
  <c r="AF78" i="1" a="1"/>
  <c r="AF78" i="1" s="1"/>
  <c r="AG69" i="1"/>
  <c r="AG78" i="1" l="1" a="1"/>
  <c r="AG78" i="1" s="1"/>
  <c r="AH69" i="1"/>
  <c r="AG99" i="1"/>
  <c r="AH8" i="1"/>
  <c r="AH99" i="1" l="1"/>
  <c r="AI8" i="1"/>
  <c r="AI99" i="1" s="1"/>
  <c r="AH78" i="1" a="1"/>
  <c r="AH78" i="1" s="1"/>
  <c r="AI69" i="1"/>
  <c r="AI78" i="1" s="1" a="1"/>
  <c r="AI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F73" authorId="0" shapeId="0" xr:uid="{79599332-F79D-3442-A762-BC0353E479DC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3" authorId="0" shapeId="0" xr:uid="{C4464F87-BA6F-1641-ADB7-03AFF9832976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79" authorId="0" shapeId="0" xr:uid="{7FF212D5-A378-2541-A179-CCF0078297D4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9" authorId="0" shapeId="0" xr:uid="{399303AB-DE0F-E047-9A5D-625FC4640758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90" authorId="0" shapeId="0" xr:uid="{0110E693-7FE3-4B4C-9D91-78EF1611B028}">
      <text>
        <r>
          <rPr>
            <sz val="10"/>
            <color rgb="FF000000"/>
            <rFont val="Tahoma"/>
            <family val="2"/>
          </rPr>
          <t>This is net of losses in distributed storage.</t>
        </r>
      </text>
    </comment>
    <comment ref="F91" authorId="0" shapeId="0" xr:uid="{F126F14E-1428-4444-BF90-CFF79A5B1E96}">
      <text>
        <r>
          <rPr>
            <sz val="10"/>
            <color rgb="FF000000"/>
            <rFont val="Tahoma"/>
            <family val="2"/>
          </rPr>
          <t>This includes both distributed PV and distributed batteries; we assume distributed batteries have a power rating equal to 0.25x their kWh rating.</t>
        </r>
      </text>
    </comment>
    <comment ref="F100" authorId="0" shapeId="0" xr:uid="{166E0555-6CCF-A44B-96A1-45FDA856073E}">
      <text>
        <r>
          <rPr>
            <sz val="10"/>
            <color rgb="FF000000"/>
            <rFont val="Tahoma"/>
            <family val="2"/>
          </rPr>
          <t xml:space="preserve">None of these categories include storage losses; this makes it easy to calculate RPS compliance as (renewable production) / (all production) without worrying about losses.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<sst xmlns="http://schemas.openxmlformats.org/spreadsheetml/2006/main" count="2684" uniqueCount="116">
  <si>
    <t>Enovation Partners</t>
  </si>
  <si>
    <t>PROPERTY OF ULUPONO INITIATIVE LLC - UNAUTHORIZED COPYING, SHARING OR DISTRIBUTION STRICTLY PROHIBITED</t>
  </si>
  <si>
    <t>$'000</t>
  </si>
  <si>
    <t>Scenario Name</t>
  </si>
  <si>
    <t>MPIR</t>
  </si>
  <si>
    <t>MAJOR PROJECT</t>
  </si>
  <si>
    <t>PROJECT</t>
  </si>
  <si>
    <t>Generation and Energy Storage</t>
  </si>
  <si>
    <t>ERP / IT Systems</t>
  </si>
  <si>
    <t>Distribution Capital</t>
  </si>
  <si>
    <t>Transmission Capital</t>
  </si>
  <si>
    <t>Total</t>
  </si>
  <si>
    <t>Fuel Expense ($'000)</t>
  </si>
  <si>
    <t>Generation O&amp;M ($'000)</t>
  </si>
  <si>
    <t>Transmission O&amp;M ($'000)</t>
  </si>
  <si>
    <t>Distribution O&amp;M ($'000)</t>
  </si>
  <si>
    <t>G&amp;A Expense ($'000)</t>
  </si>
  <si>
    <t>Net Load (GWh)</t>
  </si>
  <si>
    <t>Customer Count</t>
  </si>
  <si>
    <t>Average Residential Use (kWh/month)</t>
  </si>
  <si>
    <t>Distributed Generation (GWh)</t>
  </si>
  <si>
    <t>Distributed Generation Capacity (MW)</t>
  </si>
  <si>
    <t>Scenario Assumptions Instructions</t>
  </si>
  <si>
    <t xml:space="preserve">Scenario Assumptions </t>
  </si>
  <si>
    <t xml:space="preserve">If you require more rows for individual projects, please email Erin Sowerby at erin.sowerby@rolandberger.com </t>
  </si>
  <si>
    <t>Operating Cost Inputs</t>
  </si>
  <si>
    <t>Fill in all sections for Capital Costs, Operating Costs and Operational Assumptions</t>
  </si>
  <si>
    <t>Operational Inputs</t>
  </si>
  <si>
    <t>Do not add or delete rows or columns</t>
  </si>
  <si>
    <t>Provide the name of the scenario in cell C5</t>
  </si>
  <si>
    <t>Regulatory Innovation Simulation Tool</t>
  </si>
  <si>
    <t>Change only cells with a blue font</t>
  </si>
  <si>
    <t>In Column B, identify capital projects that are eligible for MPIR</t>
  </si>
  <si>
    <t>In Column C, identify capital projects that are major projects, defined as multi-year projects where capital will go to CWIP until the last year of capex</t>
  </si>
  <si>
    <t>In Column D, identify the month in service for MPIR projects</t>
  </si>
  <si>
    <t>Capital Expenditures Assumptions</t>
  </si>
  <si>
    <t>General Instructions</t>
  </si>
  <si>
    <t>MPIR Non-Capital Costs ($'000)</t>
  </si>
  <si>
    <t>plant by plant capacity available goes here (MW avail)</t>
  </si>
  <si>
    <t>PPA costs not needed per project, just show capacity each year</t>
  </si>
  <si>
    <t>gross_load</t>
  </si>
  <si>
    <t>system</t>
  </si>
  <si>
    <t>co2_emissions</t>
  </si>
  <si>
    <t>variable_om</t>
  </si>
  <si>
    <t>distributed</t>
  </si>
  <si>
    <t>total_output</t>
  </si>
  <si>
    <t>storage_load</t>
  </si>
  <si>
    <t>renewable_output</t>
  </si>
  <si>
    <t>non_renewable_output</t>
  </si>
  <si>
    <t>fuel_cost</t>
  </si>
  <si>
    <t>fixed_om</t>
  </si>
  <si>
    <t>capital_outlay</t>
  </si>
  <si>
    <t>capacity_retired</t>
  </si>
  <si>
    <t>capacity_in_place</t>
  </si>
  <si>
    <t>capacity_added</t>
  </si>
  <si>
    <t>amortized_cost</t>
  </si>
  <si>
    <t>PPA</t>
  </si>
  <si>
    <t>HECO</t>
  </si>
  <si>
    <t>variable</t>
  </si>
  <si>
    <t>owner</t>
  </si>
  <si>
    <t>SlopedDistPV</t>
  </si>
  <si>
    <t>FlatDistPV</t>
  </si>
  <si>
    <t>DistBattery</t>
  </si>
  <si>
    <t>OnshoreWind</t>
  </si>
  <si>
    <t>Kalaeloa_CC3</t>
  </si>
  <si>
    <t>Kalaeloa_CC2</t>
  </si>
  <si>
    <t>Kalaeloa_CC1</t>
  </si>
  <si>
    <t>H-Power</t>
  </si>
  <si>
    <t>CentralTrackingPV</t>
  </si>
  <si>
    <t>Battery_Bulk</t>
  </si>
  <si>
    <t>AES</t>
  </si>
  <si>
    <t>Waiau_9</t>
  </si>
  <si>
    <t>Waiau_8</t>
  </si>
  <si>
    <t>Waiau_7</t>
  </si>
  <si>
    <t>Waiau_6</t>
  </si>
  <si>
    <t>Waiau_10</t>
  </si>
  <si>
    <t>Kahe_6</t>
  </si>
  <si>
    <t>Kahe_5</t>
  </si>
  <si>
    <t>Kahe_4</t>
  </si>
  <si>
    <t>Kahe_3</t>
  </si>
  <si>
    <t>Kahe_2</t>
  </si>
  <si>
    <t>Kahe_1</t>
  </si>
  <si>
    <t>IC_Schofield</t>
  </si>
  <si>
    <t>CIP_CT</t>
  </si>
  <si>
    <t>Airport_DSG</t>
  </si>
  <si>
    <t>gen_tech</t>
  </si>
  <si>
    <t>Utility-owned renewable production</t>
  </si>
  <si>
    <t>Utility-owned non-renewable production</t>
  </si>
  <si>
    <t>PPA renewable production</t>
  </si>
  <si>
    <t>PPA non-renewable production</t>
  </si>
  <si>
    <t>distributed renewable production</t>
  </si>
  <si>
    <t>distributed non-renewable production</t>
  </si>
  <si>
    <t>gen_vintage</t>
  </si>
  <si>
    <t>gen_is_intermittent</t>
  </si>
  <si>
    <t>ev_load</t>
  </si>
  <si>
    <t>Electric Vehicle Load (GWh)</t>
  </si>
  <si>
    <t>Purchased Power Expense - Firm ($'000)</t>
  </si>
  <si>
    <t>Purchased Power Expense - Intermittent ($'000)</t>
  </si>
  <si>
    <t>First-Year Purchased Power Expense ($'000)</t>
  </si>
  <si>
    <t>Utility-Scale Renewable Generation (GWh)</t>
  </si>
  <si>
    <t>YEAR IN SERVICE</t>
  </si>
  <si>
    <t>Utility-Scale Storage Losses (GWh)</t>
  </si>
  <si>
    <t>Gross Load (GWh)</t>
  </si>
  <si>
    <t>CO2 Emissions (1000 metric tons)</t>
  </si>
  <si>
    <t>EV CO2 emissions (1000 metric tons)</t>
  </si>
  <si>
    <t>Emission Intensity (1000 metric tons CO2/GWh)</t>
  </si>
  <si>
    <t>Generation Fixed O&amp;M ($'000)</t>
  </si>
  <si>
    <t>Generation Variable O&amp;M ($'000)</t>
  </si>
  <si>
    <t>Hawaii_Cogen</t>
  </si>
  <si>
    <t>Tesoro_Hawaii</t>
  </si>
  <si>
    <t>Waiau_3</t>
  </si>
  <si>
    <t>Waiau_4</t>
  </si>
  <si>
    <t>Waiau_5</t>
  </si>
  <si>
    <t>CC_152</t>
  </si>
  <si>
    <t>IC_Barge</t>
  </si>
  <si>
    <t>HECO 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</si>
</sst>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0.0%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1" xfId="2" applyFont="1" applyBorder="1"/>
    <xf numFmtId="0" fontId="4" fillId="0" borderId="0" xfId="2" applyFont="1" applyFill="1"/>
    <xf numFmtId="0" fontId="7" fillId="0" borderId="0" xfId="2" applyFont="1"/>
    <xf numFmtId="0" fontId="7" fillId="0" borderId="1" xfId="2" applyFont="1" applyBorder="1"/>
    <xf numFmtId="0" fontId="7" fillId="0" borderId="1" xfId="2" applyFont="1" applyFill="1" applyBorder="1"/>
    <xf numFmtId="164" fontId="7" fillId="0" borderId="1" xfId="1" applyNumberFormat="1" applyFont="1" applyBorder="1"/>
    <xf numFmtId="0" fontId="8" fillId="0" borderId="0" xfId="2" applyFont="1"/>
    <xf numFmtId="0" fontId="9" fillId="0" borderId="0" xfId="2" applyFont="1"/>
    <xf numFmtId="0" fontId="7" fillId="0" borderId="0" xfId="2" applyFont="1" applyFill="1"/>
    <xf numFmtId="164" fontId="7" fillId="0" borderId="0" xfId="1" applyNumberFormat="1" applyFont="1"/>
    <xf numFmtId="37" fontId="7" fillId="0" borderId="1" xfId="2" applyNumberFormat="1" applyFont="1" applyBorder="1"/>
    <xf numFmtId="164" fontId="8" fillId="0" borderId="0" xfId="1" applyNumberFormat="1" applyFont="1"/>
    <xf numFmtId="164" fontId="7" fillId="0" borderId="0" xfId="1" applyNumberFormat="1" applyFont="1" applyBorder="1"/>
    <xf numFmtId="0" fontId="10" fillId="0" borderId="0" xfId="2" applyFont="1"/>
    <xf numFmtId="0" fontId="3" fillId="0" borderId="0" xfId="2" applyFont="1"/>
    <xf numFmtId="37" fontId="3" fillId="0" borderId="0" xfId="2" applyNumberFormat="1" applyFont="1"/>
    <xf numFmtId="0" fontId="3" fillId="0" borderId="0" xfId="2" applyFont="1" applyAlignment="1">
      <alignment horizontal="center" vertical="center"/>
    </xf>
    <xf numFmtId="0" fontId="3" fillId="0" borderId="0" xfId="3" applyFont="1"/>
    <xf numFmtId="0" fontId="3" fillId="0" borderId="0" xfId="0" applyFont="1"/>
    <xf numFmtId="0" fontId="4" fillId="0" borderId="0" xfId="0" applyFont="1"/>
    <xf numFmtId="0" fontId="3" fillId="0" borderId="0" xfId="2" applyFont="1" applyFill="1"/>
    <xf numFmtId="0" fontId="3" fillId="0" borderId="2" xfId="2" applyFont="1" applyBorder="1" applyAlignment="1">
      <alignment horizontal="center"/>
    </xf>
    <xf numFmtId="0" fontId="3" fillId="2" borderId="3" xfId="2" applyFont="1" applyFill="1" applyBorder="1"/>
    <xf numFmtId="0" fontId="3" fillId="0" borderId="4" xfId="2" applyFont="1" applyBorder="1"/>
    <xf numFmtId="164" fontId="3" fillId="2" borderId="3" xfId="1" applyNumberFormat="1" applyFont="1" applyFill="1" applyBorder="1"/>
    <xf numFmtId="164" fontId="3" fillId="0" borderId="4" xfId="1" applyNumberFormat="1" applyFont="1" applyBorder="1"/>
    <xf numFmtId="164" fontId="3" fillId="0" borderId="0" xfId="1" applyNumberFormat="1" applyFont="1"/>
    <xf numFmtId="0" fontId="3" fillId="0" borderId="0" xfId="1" applyNumberFormat="1" applyFont="1"/>
    <xf numFmtId="0" fontId="7" fillId="3" borderId="1" xfId="2" applyFont="1" applyFill="1" applyBorder="1"/>
    <xf numFmtId="164" fontId="7" fillId="3" borderId="1" xfId="1" applyNumberFormat="1" applyFont="1" applyFill="1" applyBorder="1"/>
    <xf numFmtId="37" fontId="7" fillId="3" borderId="1" xfId="2" applyNumberFormat="1" applyFont="1" applyFill="1" applyBorder="1"/>
    <xf numFmtId="3" fontId="0" fillId="0" borderId="0" xfId="0" applyNumberFormat="1"/>
    <xf numFmtId="165" fontId="7" fillId="3" borderId="1" xfId="1" applyNumberFormat="1" applyFont="1" applyFill="1" applyBorder="1"/>
    <xf numFmtId="11" fontId="0" fillId="0" borderId="0" xfId="0" applyNumberFormat="1"/>
    <xf numFmtId="166" fontId="0" fillId="0" borderId="0" xfId="0" applyNumberFormat="1"/>
  </cellXfs>
  <cellStyles count="5">
    <cellStyle name="Comma" xfId="1" builtinId="3"/>
    <cellStyle name="Normal" xfId="0" builtinId="0"/>
    <cellStyle name="Normal 2" xfId="2" xr:uid="{1DDD3C68-CD72-4C7F-8665-B36BD5589209}"/>
    <cellStyle name="Normal 3" xfId="3" xr:uid="{4B7163EB-8EBA-46D6-88A7-7E0CC3E3F0B9}"/>
    <cellStyle name="Normal 4" xfId="4" xr:uid="{8BE25777-8EFA-1A41-A145-05224F0FE186}"/>
  </cellStyles>
  <dxfs count="0"/>
  <tableStyles count="0" defaultTableStyle="TableStyleMedium2" defaultPivotStyle="PivotStyleLight16"/>
  <colors>
    <mruColors>
      <color rgb="FFE3E3E3"/>
      <color rgb="FF000000"/>
      <color rgb="FF837755"/>
      <color rgb="FF007F3A"/>
      <color rgb="FF7F0000"/>
      <color rgb="FF00BF56"/>
      <color rgb="FFFF0000"/>
      <color rgb="FFC00000"/>
      <color rgb="FF00FF7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Oahu Energy Sources by Year</a:t>
            </a:r>
          </a:p>
        </c:rich>
      </c:tx>
      <c:layout>
        <c:manualLayout>
          <c:xMode val="edge"/>
          <c:yMode val="edge"/>
          <c:x val="0.30137871325164683"/>
          <c:y val="5.86558074907160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82256282552655E-2"/>
          <c:y val="9.1467324290998769E-2"/>
          <c:w val="0.64877302658759139"/>
          <c:h val="0.7569950581084885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'HECO 03 20'!$F$101</c:f>
              <c:strCache>
                <c:ptCount val="1"/>
                <c:pt idx="0">
                  <c:v>Utility-owned non-renewable production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20'!$J$101:$AB$101</c:f>
              <c:numCache>
                <c:formatCode>_(* #,##0_);_(* \(#,##0\);_(* "-"??_);_(@_)</c:formatCode>
                <c:ptCount val="19"/>
                <c:pt idx="0">
                  <c:v>2972.1749186361512</c:v>
                </c:pt>
                <c:pt idx="1">
                  <c:v>2932.1443770358433</c:v>
                </c:pt>
                <c:pt idx="2">
                  <c:v>2722.2302154402851</c:v>
                </c:pt>
                <c:pt idx="3">
                  <c:v>3460.9150510561944</c:v>
                </c:pt>
                <c:pt idx="4">
                  <c:v>3531.2528892703658</c:v>
                </c:pt>
                <c:pt idx="5">
                  <c:v>2224.8048931860953</c:v>
                </c:pt>
                <c:pt idx="6">
                  <c:v>2242.263360623786</c:v>
                </c:pt>
                <c:pt idx="7">
                  <c:v>2269.3136612515887</c:v>
                </c:pt>
                <c:pt idx="8">
                  <c:v>2300.8167140431456</c:v>
                </c:pt>
                <c:pt idx="9">
                  <c:v>2330.6456461309799</c:v>
                </c:pt>
                <c:pt idx="10">
                  <c:v>152.80332247004654</c:v>
                </c:pt>
                <c:pt idx="11">
                  <c:v>145.834395045675</c:v>
                </c:pt>
                <c:pt idx="12">
                  <c:v>140.41303983045526</c:v>
                </c:pt>
                <c:pt idx="13">
                  <c:v>158.90186587695064</c:v>
                </c:pt>
                <c:pt idx="14">
                  <c:v>157.91389217587187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3-8748-BF09-D0933C3254A3}"/>
            </c:ext>
          </c:extLst>
        </c:ser>
        <c:ser>
          <c:idx val="3"/>
          <c:order val="1"/>
          <c:tx>
            <c:strRef>
              <c:f>'HECO 03 20'!$F$103</c:f>
              <c:strCache>
                <c:ptCount val="1"/>
                <c:pt idx="0">
                  <c:v>PPA non-renewable production</c:v>
                </c:pt>
              </c:strCache>
            </c:strRef>
          </c:tx>
          <c:spPr>
            <a:solidFill>
              <a:srgbClr val="837755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20'!$J$103:$AB$103</c:f>
              <c:numCache>
                <c:formatCode>_(* #,##0_);_(* \(#,##0\);_(* "-"??_);_(@_)</c:formatCode>
                <c:ptCount val="19"/>
                <c:pt idx="0">
                  <c:v>2591.5158455777823</c:v>
                </c:pt>
                <c:pt idx="1">
                  <c:v>2645.9448009760326</c:v>
                </c:pt>
                <c:pt idx="2">
                  <c:v>2742.1988051236058</c:v>
                </c:pt>
                <c:pt idx="3">
                  <c:v>2068.3039999999992</c:v>
                </c:pt>
                <c:pt idx="4">
                  <c:v>2068.3039999999992</c:v>
                </c:pt>
                <c:pt idx="5">
                  <c:v>1985.4567813217441</c:v>
                </c:pt>
                <c:pt idx="6">
                  <c:v>2000.622022032202</c:v>
                </c:pt>
                <c:pt idx="7">
                  <c:v>2014.4345032952551</c:v>
                </c:pt>
                <c:pt idx="8">
                  <c:v>2010.2725890579941</c:v>
                </c:pt>
                <c:pt idx="9">
                  <c:v>2016.4439602280979</c:v>
                </c:pt>
                <c:pt idx="10">
                  <c:v>4264.4655114905718</c:v>
                </c:pt>
                <c:pt idx="11">
                  <c:v>4278.9548972107514</c:v>
                </c:pt>
                <c:pt idx="12">
                  <c:v>4265.2985721826817</c:v>
                </c:pt>
                <c:pt idx="13">
                  <c:v>4286.5455416884843</c:v>
                </c:pt>
                <c:pt idx="14">
                  <c:v>4287.161170577373</c:v>
                </c:pt>
                <c:pt idx="15">
                  <c:v>4399.0169321891408</c:v>
                </c:pt>
                <c:pt idx="16">
                  <c:v>4414.1853704832001</c:v>
                </c:pt>
                <c:pt idx="17">
                  <c:v>4436.4590685747398</c:v>
                </c:pt>
                <c:pt idx="18">
                  <c:v>4460.2256258342204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3-8748-BF09-D0933C3254A3}"/>
            </c:ext>
          </c:extLst>
        </c:ser>
        <c:ser>
          <c:idx val="5"/>
          <c:order val="2"/>
          <c:tx>
            <c:strRef>
              <c:f>'HECO 03 20'!$F$105</c:f>
              <c:strCache>
                <c:ptCount val="1"/>
                <c:pt idx="0">
                  <c:v>distributed non-renewable production</c:v>
                </c:pt>
              </c:strCache>
            </c:strRef>
          </c:tx>
          <c:spPr>
            <a:solidFill>
              <a:srgbClr val="E3E3E3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20'!$J$105:$AB$105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33-8748-BF09-D0933C3254A3}"/>
            </c:ext>
          </c:extLst>
        </c:ser>
        <c:ser>
          <c:idx val="0"/>
          <c:order val="3"/>
          <c:tx>
            <c:strRef>
              <c:f>'HECO 03 20'!$F$100</c:f>
              <c:strCache>
                <c:ptCount val="1"/>
                <c:pt idx="0">
                  <c:v>Utility-owned renewable production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20'!$J$100:$AB$100</c:f>
              <c:numCache>
                <c:formatCode>_(* #,##0_);_(* \(#,##0\);_(* "-"??_);_(@_)</c:formatCode>
                <c:ptCount val="19"/>
                <c:pt idx="0">
                  <c:v>1.1606497936726201</c:v>
                </c:pt>
                <c:pt idx="1">
                  <c:v>-9.3179526634687111E-12</c:v>
                </c:pt>
                <c:pt idx="2">
                  <c:v>0</c:v>
                </c:pt>
                <c:pt idx="3">
                  <c:v>3.7540983166682591</c:v>
                </c:pt>
                <c:pt idx="4">
                  <c:v>1.9451028942007988</c:v>
                </c:pt>
                <c:pt idx="5">
                  <c:v>6.8061483852636204</c:v>
                </c:pt>
                <c:pt idx="6">
                  <c:v>6.8788129315408009</c:v>
                </c:pt>
                <c:pt idx="7">
                  <c:v>4.7113471090592505</c:v>
                </c:pt>
                <c:pt idx="8">
                  <c:v>5.4249275365768597</c:v>
                </c:pt>
                <c:pt idx="9">
                  <c:v>5.2153623612781406</c:v>
                </c:pt>
                <c:pt idx="10">
                  <c:v>2.3602301033001902</c:v>
                </c:pt>
                <c:pt idx="11">
                  <c:v>2.0375764082455432</c:v>
                </c:pt>
                <c:pt idx="12">
                  <c:v>2.3734722562385233</c:v>
                </c:pt>
                <c:pt idx="13">
                  <c:v>1.32465968222587</c:v>
                </c:pt>
                <c:pt idx="14">
                  <c:v>1.5432329736770651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3-8748-BF09-D0933C3254A3}"/>
            </c:ext>
          </c:extLst>
        </c:ser>
        <c:ser>
          <c:idx val="2"/>
          <c:order val="4"/>
          <c:tx>
            <c:strRef>
              <c:f>'HECO 03 20'!$F$102</c:f>
              <c:strCache>
                <c:ptCount val="1"/>
                <c:pt idx="0">
                  <c:v>PPA renewable production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20'!$J$102:$AB$102</c:f>
              <c:numCache>
                <c:formatCode>_(* #,##0_);_(* \(#,##0\);_(* "-"??_);_(@_)</c:formatCode>
                <c:ptCount val="19"/>
                <c:pt idx="0">
                  <c:v>1217.1245938387931</c:v>
                </c:pt>
                <c:pt idx="1">
                  <c:v>1224.4559924030136</c:v>
                </c:pt>
                <c:pt idx="2">
                  <c:v>1435.7631523110786</c:v>
                </c:pt>
                <c:pt idx="3">
                  <c:v>1435.7631523110783</c:v>
                </c:pt>
                <c:pt idx="4">
                  <c:v>1435.7631523110786</c:v>
                </c:pt>
                <c:pt idx="5">
                  <c:v>2969.0047873735994</c:v>
                </c:pt>
                <c:pt idx="6">
                  <c:v>2969.0047873735994</c:v>
                </c:pt>
                <c:pt idx="7">
                  <c:v>2969.0047873735994</c:v>
                </c:pt>
                <c:pt idx="8">
                  <c:v>2969.0047873735984</c:v>
                </c:pt>
                <c:pt idx="9">
                  <c:v>2969.0047873735994</c:v>
                </c:pt>
                <c:pt idx="10">
                  <c:v>2969.0047873735994</c:v>
                </c:pt>
                <c:pt idx="11">
                  <c:v>2969.0047873735994</c:v>
                </c:pt>
                <c:pt idx="12">
                  <c:v>2969.0047873735994</c:v>
                </c:pt>
                <c:pt idx="13">
                  <c:v>2969.0047873735994</c:v>
                </c:pt>
                <c:pt idx="14">
                  <c:v>2969.0047873735984</c:v>
                </c:pt>
                <c:pt idx="15">
                  <c:v>2969.0047873735962</c:v>
                </c:pt>
                <c:pt idx="16">
                  <c:v>2969.0047873735994</c:v>
                </c:pt>
                <c:pt idx="17">
                  <c:v>2969.0047873735984</c:v>
                </c:pt>
                <c:pt idx="18">
                  <c:v>2969.0047873735994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3-8748-BF09-D0933C3254A3}"/>
            </c:ext>
          </c:extLst>
        </c:ser>
        <c:ser>
          <c:idx val="4"/>
          <c:order val="5"/>
          <c:tx>
            <c:strRef>
              <c:f>'HECO 03 20'!$F$104</c:f>
              <c:strCache>
                <c:ptCount val="1"/>
                <c:pt idx="0">
                  <c:v>distributed renewable production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'HECO 03 20'!$J$99:$AB$99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'HECO 03 20'!$J$104:$AB$104</c:f>
              <c:numCache>
                <c:formatCode>_(* #,##0_);_(* \(#,##0\);_(* "-"??_);_(@_)</c:formatCode>
                <c:ptCount val="19"/>
                <c:pt idx="0">
                  <c:v>1166.153655316358</c:v>
                </c:pt>
                <c:pt idx="1">
                  <c:v>1166.153655316358</c:v>
                </c:pt>
                <c:pt idx="2">
                  <c:v>1166.153655316358</c:v>
                </c:pt>
                <c:pt idx="3">
                  <c:v>1166.1536553163583</c:v>
                </c:pt>
                <c:pt idx="4">
                  <c:v>1166.1536553163585</c:v>
                </c:pt>
                <c:pt idx="5">
                  <c:v>1166.1536553163585</c:v>
                </c:pt>
                <c:pt idx="6">
                  <c:v>1166.1536553163585</c:v>
                </c:pt>
                <c:pt idx="7">
                  <c:v>1166.1536553163583</c:v>
                </c:pt>
                <c:pt idx="8">
                  <c:v>1179.0987644544064</c:v>
                </c:pt>
                <c:pt idx="9">
                  <c:v>1224.849972092989</c:v>
                </c:pt>
                <c:pt idx="10">
                  <c:v>1273.1351288065082</c:v>
                </c:pt>
                <c:pt idx="11">
                  <c:v>1323.4969232613812</c:v>
                </c:pt>
                <c:pt idx="12">
                  <c:v>1376.1640111244008</c:v>
                </c:pt>
                <c:pt idx="13">
                  <c:v>1430.1080646187384</c:v>
                </c:pt>
                <c:pt idx="14">
                  <c:v>1485.438488206788</c:v>
                </c:pt>
                <c:pt idx="15">
                  <c:v>1542.3598824411392</c:v>
                </c:pt>
                <c:pt idx="16">
                  <c:v>1599.811600224258</c:v>
                </c:pt>
                <c:pt idx="17">
                  <c:v>1657.9704160723998</c:v>
                </c:pt>
                <c:pt idx="18">
                  <c:v>1718.9280099488915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3-8748-BF09-D0933C32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412688"/>
        <c:axId val="88481440"/>
      </c:barChart>
      <c:catAx>
        <c:axId val="884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1440"/>
        <c:crosses val="autoZero"/>
        <c:auto val="1"/>
        <c:lblAlgn val="ctr"/>
        <c:lblOffset val="100"/>
        <c:noMultiLvlLbl val="0"/>
      </c:catAx>
      <c:valAx>
        <c:axId val="88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28838209102247"/>
          <c:y val="0.1665314581025493"/>
          <c:w val="0.20821502577726553"/>
          <c:h val="0.69795145746980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22930</xdr:colOff>
      <xdr:row>106</xdr:row>
      <xdr:rowOff>171096</xdr:rowOff>
    </xdr:from>
    <xdr:to>
      <xdr:col>16</xdr:col>
      <xdr:colOff>737306</xdr:colOff>
      <xdr:row>128</xdr:row>
      <xdr:rowOff>155221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7AD7F1-C4EE-3249-9C5D-7E4498666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ovationpartners.sharepoint.com/ep/Delivery/Delivery/Solar%20Turbines/ST001/Solar%20Turbines_Energy%20Storage%20Forecast%2020170831_v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709972/Documents/Ulupono/Model%20WIP/1155486_1_2019.10.25_v2_PBR%20RIST%20Model%20(Pre-Fi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Library/Containers/com.microsoft.Excel/Data/Documents/C:\Users\M709972\Documents\Ulupono\Model%20WIP\1155486_1_2019.10.25_v2_PBR%20RIST%20Model%20(Pre-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Charts"/>
      <sheetName val="Forecast_Wholesale"/>
      <sheetName val="Forecast_Renewables Integration"/>
      <sheetName val="Forecast_T&amp;D"/>
      <sheetName val="Forecast_C&amp;I Demand Mgmt."/>
      <sheetName val="Assumptions&gt;&gt;"/>
      <sheetName val="Market Size"/>
      <sheetName val="Total Available Market"/>
      <sheetName val="Market Revenue"/>
      <sheetName val="Technology &amp; Use Case"/>
      <sheetName val="Country Inputs&gt;&gt;"/>
      <sheetName val="Data Input_UK"/>
      <sheetName val="Data Input_Australia"/>
      <sheetName val="Data Input_Germany"/>
      <sheetName val="Pro Formas&gt;&gt;"/>
      <sheetName val="T&amp;D"/>
      <sheetName val="Renewables Integration"/>
      <sheetName val="C&amp;I Demand Mgmt."/>
      <sheetName val="Wholesale"/>
      <sheetName val="Data&gt;&gt;"/>
      <sheetName val="Installed Base-Pipeline"/>
      <sheetName val="Fuel &amp; Electricity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0">
          <cell r="H90">
            <v>1</v>
          </cell>
          <cell r="I90">
            <v>2</v>
          </cell>
          <cell r="J90">
            <v>3</v>
          </cell>
          <cell r="K90">
            <v>4</v>
          </cell>
          <cell r="L90">
            <v>5</v>
          </cell>
          <cell r="M90">
            <v>6</v>
          </cell>
          <cell r="N90">
            <v>7</v>
          </cell>
          <cell r="O90">
            <v>8</v>
          </cell>
          <cell r="P90">
            <v>9</v>
          </cell>
          <cell r="Q90">
            <v>10</v>
          </cell>
          <cell r="R90">
            <v>11</v>
          </cell>
          <cell r="S90">
            <v>12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  <cell r="X90">
            <v>17</v>
          </cell>
          <cell r="Y90">
            <v>18</v>
          </cell>
          <cell r="Z90">
            <v>19</v>
          </cell>
          <cell r="AA90">
            <v>20</v>
          </cell>
          <cell r="AB90">
            <v>21</v>
          </cell>
          <cell r="AC90">
            <v>22</v>
          </cell>
          <cell r="AD90">
            <v>23</v>
          </cell>
          <cell r="AE90">
            <v>24</v>
          </cell>
          <cell r="AF90">
            <v>25</v>
          </cell>
          <cell r="AG90">
            <v>26</v>
          </cell>
          <cell r="AH90">
            <v>27</v>
          </cell>
          <cell r="AI90">
            <v>28</v>
          </cell>
          <cell r="AJ90">
            <v>29</v>
          </cell>
          <cell r="AK90">
            <v>30</v>
          </cell>
        </row>
        <row r="119">
          <cell r="E119" t="str">
            <v>C&amp;I Demand Mgmt.</v>
          </cell>
          <cell r="H119">
            <v>4.5105998759886655E-2</v>
          </cell>
          <cell r="I119">
            <v>0.10818288466181715</v>
          </cell>
          <cell r="J119">
            <v>0.18939090044862514</v>
          </cell>
          <cell r="K119">
            <v>0.28571428571428575</v>
          </cell>
          <cell r="L119">
            <v>0.39099131515943186</v>
          </cell>
          <cell r="M119">
            <v>0.49729362048943343</v>
          </cell>
          <cell r="N119">
            <v>0.59708288193943015</v>
          </cell>
          <cell r="O119">
            <v>0.68500221152755236</v>
          </cell>
          <cell r="P119">
            <v>0.75853043525963104</v>
          </cell>
          <cell r="Q119">
            <v>0.81757447619364365</v>
          </cell>
          <cell r="R119">
            <v>0.86357552347183375</v>
          </cell>
          <cell r="S119">
            <v>0.89865070972393979</v>
          </cell>
          <cell r="T119">
            <v>0.92500406808270252</v>
          </cell>
          <cell r="U119">
            <v>0.94461518826510371</v>
          </cell>
          <cell r="V119">
            <v>0.95912352302657899</v>
          </cell>
          <cell r="W119">
            <v>0.9698221247320612</v>
          </cell>
          <cell r="X119">
            <v>0.97770026283051781</v>
          </cell>
          <cell r="Y119">
            <v>0.98350047721855449</v>
          </cell>
          <cell r="Z119">
            <v>0.98777357479197925</v>
          </cell>
          <cell r="AA119">
            <v>0.99092528515568623</v>
          </cell>
          <cell r="AB119">
            <v>0.99325333433720042</v>
          </cell>
          <cell r="AC119">
            <v>0.99497582590653166</v>
          </cell>
          <cell r="AD119">
            <v>0.99625249004815353</v>
          </cell>
          <cell r="AE119">
            <v>0.99720038194956495</v>
          </cell>
          <cell r="AF119">
            <v>0.99790538924372041</v>
          </cell>
          <cell r="AG119">
            <v>0.99843063161977252</v>
          </cell>
          <cell r="AH119">
            <v>0.99882258024906045</v>
          </cell>
          <cell r="AI119">
            <v>0.99911551437285973</v>
          </cell>
          <cell r="AJ119">
            <v>0.99933476898680462</v>
          </cell>
          <cell r="AK119">
            <v>0.99949910462425395</v>
          </cell>
        </row>
        <row r="120">
          <cell r="E120" t="str">
            <v>Peaker Replacement</v>
          </cell>
          <cell r="H120">
            <v>2.9576516377766593E-2</v>
          </cell>
          <cell r="I120">
            <v>7.0113852883184058E-2</v>
          </cell>
          <cell r="J120">
            <v>0.12196937232490973</v>
          </cell>
          <cell r="K120">
            <v>0.18387879453411046</v>
          </cell>
          <cell r="L120">
            <v>0.2529395040647972</v>
          </cell>
          <cell r="M120">
            <v>0.32526512790340362</v>
          </cell>
          <cell r="N120">
            <v>0.39703066485852756</v>
          </cell>
          <cell r="O120">
            <v>0.46534397502792224</v>
          </cell>
          <cell r="P120">
            <v>0.52856528551655246</v>
          </cell>
          <cell r="Q120">
            <v>0.58611786029304347</v>
          </cell>
          <cell r="R120">
            <v>0.63807871072525857</v>
          </cell>
          <cell r="S120">
            <v>0.68480537314661261</v>
          </cell>
          <cell r="T120">
            <v>0.72670571858933863</v>
          </cell>
          <cell r="U120">
            <v>0.76414288674617459</v>
          </cell>
          <cell r="V120">
            <v>0.79742377710178469</v>
          </cell>
          <cell r="W120">
            <v>0.82682195824787352</v>
          </cell>
          <cell r="X120">
            <v>0.85260415349122542</v>
          </cell>
          <cell r="Y120">
            <v>0.8750469233875644</v>
          </cell>
          <cell r="Z120">
            <v>0.89444140815160611</v>
          </cell>
          <cell r="AA120">
            <v>0.9110892297370552</v>
          </cell>
          <cell r="AB120">
            <v>0.92529389441086396</v>
          </cell>
          <cell r="AC120">
            <v>0.93735128590568983</v>
          </cell>
          <cell r="AD120">
            <v>0.94754148085771372</v>
          </cell>
          <cell r="AE120">
            <v>0.95612288177482108</v>
          </cell>
          <cell r="AF120">
            <v>0.96332880851393665</v>
          </cell>
          <cell r="AG120">
            <v>0.96936621968275305</v>
          </cell>
          <cell r="AH120">
            <v>0.97441605169281442</v>
          </cell>
          <cell r="AI120">
            <v>0.97863465343684208</v>
          </cell>
          <cell r="AJ120">
            <v>0.98215587046770936</v>
          </cell>
          <cell r="AK120">
            <v>0.9850934369364488</v>
          </cell>
        </row>
        <row r="121">
          <cell r="E121" t="str">
            <v>T&amp;D</v>
          </cell>
          <cell r="H121">
            <v>2.9576516377766593E-2</v>
          </cell>
          <cell r="I121">
            <v>7.0113852883184058E-2</v>
          </cell>
          <cell r="J121">
            <v>0.12196937232490973</v>
          </cell>
          <cell r="K121">
            <v>0.18387879453411046</v>
          </cell>
          <cell r="L121">
            <v>0.2529395040647972</v>
          </cell>
          <cell r="M121">
            <v>0.32526512790340362</v>
          </cell>
          <cell r="N121">
            <v>0.39703066485852756</v>
          </cell>
          <cell r="O121">
            <v>0.46534397502792224</v>
          </cell>
          <cell r="P121">
            <v>0.52856528551655246</v>
          </cell>
          <cell r="Q121">
            <v>0.58611786029304347</v>
          </cell>
          <cell r="R121">
            <v>0.63807871072525857</v>
          </cell>
          <cell r="S121">
            <v>0.68480537314661261</v>
          </cell>
          <cell r="T121">
            <v>0.72670571858933863</v>
          </cell>
          <cell r="U121">
            <v>0.76414288674617459</v>
          </cell>
          <cell r="V121">
            <v>0.79742377710178469</v>
          </cell>
          <cell r="W121">
            <v>0.82682195824787352</v>
          </cell>
          <cell r="X121">
            <v>0.85260415349122542</v>
          </cell>
          <cell r="Y121">
            <v>0.8750469233875644</v>
          </cell>
          <cell r="Z121">
            <v>0.89444140815160611</v>
          </cell>
          <cell r="AA121">
            <v>0.9110892297370552</v>
          </cell>
          <cell r="AB121">
            <v>0.92529389441086396</v>
          </cell>
          <cell r="AC121">
            <v>0.93735128590568983</v>
          </cell>
          <cell r="AD121">
            <v>0.94754148085771372</v>
          </cell>
          <cell r="AE121">
            <v>0.95612288177482108</v>
          </cell>
          <cell r="AF121">
            <v>0.96332880851393665</v>
          </cell>
          <cell r="AG121">
            <v>0.96936621968275305</v>
          </cell>
          <cell r="AH121">
            <v>0.97441605169281442</v>
          </cell>
          <cell r="AI121">
            <v>0.97863465343684208</v>
          </cell>
          <cell r="AJ121">
            <v>0.98215587046770936</v>
          </cell>
          <cell r="AK121">
            <v>0.9850934369364488</v>
          </cell>
        </row>
        <row r="122">
          <cell r="E122" t="str">
            <v>Renewables Integration</v>
          </cell>
          <cell r="H122">
            <v>2.9576516377766593E-2</v>
          </cell>
          <cell r="I122">
            <v>7.0113852883184058E-2</v>
          </cell>
          <cell r="J122">
            <v>0.12196937232490973</v>
          </cell>
          <cell r="K122">
            <v>0.18387879453411046</v>
          </cell>
          <cell r="L122">
            <v>0.2529395040647972</v>
          </cell>
          <cell r="M122">
            <v>0.32526512790340362</v>
          </cell>
          <cell r="N122">
            <v>0.39703066485852756</v>
          </cell>
          <cell r="O122">
            <v>0.46534397502792224</v>
          </cell>
          <cell r="P122">
            <v>0.52856528551655246</v>
          </cell>
          <cell r="Q122">
            <v>0.58611786029304347</v>
          </cell>
          <cell r="R122">
            <v>0.63807871072525857</v>
          </cell>
          <cell r="S122">
            <v>0.68480537314661261</v>
          </cell>
          <cell r="T122">
            <v>0.72670571858933863</v>
          </cell>
          <cell r="U122">
            <v>0.76414288674617459</v>
          </cell>
          <cell r="V122">
            <v>0.79742377710178469</v>
          </cell>
          <cell r="W122">
            <v>0.82682195824787352</v>
          </cell>
          <cell r="X122">
            <v>0.85260415349122542</v>
          </cell>
          <cell r="Y122">
            <v>0.8750469233875644</v>
          </cell>
          <cell r="Z122">
            <v>0.89444140815160611</v>
          </cell>
          <cell r="AA122">
            <v>0.9110892297370552</v>
          </cell>
          <cell r="AB122">
            <v>0.92529389441086396</v>
          </cell>
          <cell r="AC122">
            <v>0.93735128590568983</v>
          </cell>
          <cell r="AD122">
            <v>0.94754148085771372</v>
          </cell>
          <cell r="AE122">
            <v>0.95612288177482108</v>
          </cell>
          <cell r="AF122">
            <v>0.96332880851393665</v>
          </cell>
          <cell r="AG122">
            <v>0.96936621968275305</v>
          </cell>
          <cell r="AH122">
            <v>0.97441605169281442</v>
          </cell>
          <cell r="AI122">
            <v>0.97863465343684208</v>
          </cell>
          <cell r="AJ122">
            <v>0.98215587046770936</v>
          </cell>
          <cell r="AK122">
            <v>0.9850934369364488</v>
          </cell>
        </row>
      </sheetData>
      <sheetData sheetId="9">
        <row r="124">
          <cell r="C124" t="str">
            <v>High</v>
          </cell>
          <cell r="D124" t="str">
            <v>Commercial</v>
          </cell>
          <cell r="E124" t="str">
            <v>CAISO</v>
          </cell>
          <cell r="G124" t="str">
            <v>TWh</v>
          </cell>
        </row>
        <row r="125">
          <cell r="C125" t="str">
            <v>High</v>
          </cell>
          <cell r="D125" t="str">
            <v>Commercial</v>
          </cell>
          <cell r="E125" t="str">
            <v>ERCOT</v>
          </cell>
          <cell r="G125" t="str">
            <v>TWh</v>
          </cell>
        </row>
        <row r="126">
          <cell r="C126" t="str">
            <v>High</v>
          </cell>
          <cell r="D126" t="str">
            <v>Commercial</v>
          </cell>
          <cell r="E126" t="str">
            <v>ISONE</v>
          </cell>
          <cell r="G126" t="str">
            <v>TWh</v>
          </cell>
        </row>
        <row r="127">
          <cell r="C127" t="str">
            <v>High</v>
          </cell>
          <cell r="D127" t="str">
            <v>Commercial</v>
          </cell>
          <cell r="E127" t="str">
            <v>MISO</v>
          </cell>
          <cell r="G127" t="str">
            <v>TWh</v>
          </cell>
        </row>
        <row r="128">
          <cell r="C128" t="str">
            <v>High</v>
          </cell>
          <cell r="D128" t="str">
            <v>Commercial</v>
          </cell>
          <cell r="E128" t="str">
            <v>NYISO</v>
          </cell>
          <cell r="G128" t="str">
            <v>TWh</v>
          </cell>
        </row>
        <row r="129">
          <cell r="C129" t="str">
            <v>High</v>
          </cell>
          <cell r="D129" t="str">
            <v>Commercial</v>
          </cell>
          <cell r="E129" t="str">
            <v>PJM</v>
          </cell>
          <cell r="G129" t="str">
            <v>TWh</v>
          </cell>
        </row>
        <row r="130">
          <cell r="C130" t="str">
            <v>High</v>
          </cell>
          <cell r="D130" t="str">
            <v>Commercial</v>
          </cell>
          <cell r="E130" t="str">
            <v>SOUTHEAST</v>
          </cell>
          <cell r="G130" t="str">
            <v>TWh</v>
          </cell>
        </row>
        <row r="131">
          <cell r="C131" t="str">
            <v>High</v>
          </cell>
          <cell r="D131" t="str">
            <v>Commercial</v>
          </cell>
          <cell r="E131" t="str">
            <v>SPP</v>
          </cell>
          <cell r="G131" t="str">
            <v>TWh</v>
          </cell>
        </row>
        <row r="132">
          <cell r="C132" t="str">
            <v>High</v>
          </cell>
          <cell r="D132" t="str">
            <v>Commercial</v>
          </cell>
          <cell r="E132" t="str">
            <v>WECC (Non-CA)</v>
          </cell>
          <cell r="G132" t="str">
            <v>TWh</v>
          </cell>
        </row>
        <row r="133">
          <cell r="C133" t="str">
            <v>High</v>
          </cell>
          <cell r="D133" t="str">
            <v>Industrial</v>
          </cell>
          <cell r="E133" t="str">
            <v>CAISO</v>
          </cell>
          <cell r="G133" t="str">
            <v>TWh</v>
          </cell>
        </row>
        <row r="134">
          <cell r="C134" t="str">
            <v>High</v>
          </cell>
          <cell r="D134" t="str">
            <v>Industrial</v>
          </cell>
          <cell r="E134" t="str">
            <v>ERCOT</v>
          </cell>
          <cell r="G134" t="str">
            <v>TWh</v>
          </cell>
        </row>
        <row r="135">
          <cell r="C135" t="str">
            <v>High</v>
          </cell>
          <cell r="D135" t="str">
            <v>Industrial</v>
          </cell>
          <cell r="E135" t="str">
            <v>ISONE</v>
          </cell>
          <cell r="G135" t="str">
            <v>TWh</v>
          </cell>
        </row>
        <row r="136">
          <cell r="C136" t="str">
            <v>High</v>
          </cell>
          <cell r="D136" t="str">
            <v>Industrial</v>
          </cell>
          <cell r="E136" t="str">
            <v>MISO</v>
          </cell>
          <cell r="G136" t="str">
            <v>TWh</v>
          </cell>
        </row>
        <row r="137">
          <cell r="C137" t="str">
            <v>High</v>
          </cell>
          <cell r="D137" t="str">
            <v>Industrial</v>
          </cell>
          <cell r="E137" t="str">
            <v>NYISO</v>
          </cell>
          <cell r="G137" t="str">
            <v>TWh</v>
          </cell>
        </row>
        <row r="138">
          <cell r="C138" t="str">
            <v>High</v>
          </cell>
          <cell r="D138" t="str">
            <v>Industrial</v>
          </cell>
          <cell r="E138" t="str">
            <v>PJM</v>
          </cell>
          <cell r="G138" t="str">
            <v>TWh</v>
          </cell>
        </row>
        <row r="139">
          <cell r="C139" t="str">
            <v>High</v>
          </cell>
          <cell r="D139" t="str">
            <v>Industrial</v>
          </cell>
          <cell r="E139" t="str">
            <v>SOUTHEAST</v>
          </cell>
          <cell r="G139" t="str">
            <v>TWh</v>
          </cell>
        </row>
        <row r="140">
          <cell r="C140" t="str">
            <v>High</v>
          </cell>
          <cell r="D140" t="str">
            <v>Industrial</v>
          </cell>
          <cell r="E140" t="str">
            <v>SPP</v>
          </cell>
          <cell r="G140" t="str">
            <v>TWh</v>
          </cell>
        </row>
        <row r="141">
          <cell r="C141" t="str">
            <v>High</v>
          </cell>
          <cell r="D141" t="str">
            <v>Industrial</v>
          </cell>
          <cell r="E141" t="str">
            <v>WECC (Non-CA)</v>
          </cell>
          <cell r="G141" t="str">
            <v>TWh</v>
          </cell>
        </row>
        <row r="142">
          <cell r="C142" t="str">
            <v>High</v>
          </cell>
          <cell r="D142" t="str">
            <v>Residential</v>
          </cell>
          <cell r="E142" t="str">
            <v>CAISO</v>
          </cell>
          <cell r="G142" t="str">
            <v>TWh</v>
          </cell>
        </row>
        <row r="143">
          <cell r="C143" t="str">
            <v>High</v>
          </cell>
          <cell r="D143" t="str">
            <v>Residential</v>
          </cell>
          <cell r="E143" t="str">
            <v>ERCOT</v>
          </cell>
          <cell r="G143" t="str">
            <v>TWh</v>
          </cell>
        </row>
        <row r="144">
          <cell r="C144" t="str">
            <v>High</v>
          </cell>
          <cell r="D144" t="str">
            <v>Residential</v>
          </cell>
          <cell r="E144" t="str">
            <v>ISONE</v>
          </cell>
          <cell r="G144" t="str">
            <v>TWh</v>
          </cell>
        </row>
        <row r="145">
          <cell r="C145" t="str">
            <v>High</v>
          </cell>
          <cell r="D145" t="str">
            <v>Residential</v>
          </cell>
          <cell r="E145" t="str">
            <v>MISO</v>
          </cell>
          <cell r="G145" t="str">
            <v>TWh</v>
          </cell>
        </row>
        <row r="146">
          <cell r="C146" t="str">
            <v>High</v>
          </cell>
          <cell r="D146" t="str">
            <v>Residential</v>
          </cell>
          <cell r="E146" t="str">
            <v>NYISO</v>
          </cell>
          <cell r="G146" t="str">
            <v>TWh</v>
          </cell>
        </row>
        <row r="147">
          <cell r="C147" t="str">
            <v>High</v>
          </cell>
          <cell r="D147" t="str">
            <v>Residential</v>
          </cell>
          <cell r="E147" t="str">
            <v>PJM</v>
          </cell>
          <cell r="G147" t="str">
            <v>TWh</v>
          </cell>
        </row>
        <row r="148">
          <cell r="C148" t="str">
            <v>High</v>
          </cell>
          <cell r="D148" t="str">
            <v>Residential</v>
          </cell>
          <cell r="E148" t="str">
            <v>SOUTHEAST</v>
          </cell>
          <cell r="G148" t="str">
            <v>TWh</v>
          </cell>
        </row>
        <row r="149">
          <cell r="C149" t="str">
            <v>High</v>
          </cell>
          <cell r="D149" t="str">
            <v>Residential</v>
          </cell>
          <cell r="E149" t="str">
            <v>SPP</v>
          </cell>
          <cell r="G149" t="str">
            <v>TWh</v>
          </cell>
        </row>
        <row r="150">
          <cell r="C150" t="str">
            <v>High</v>
          </cell>
          <cell r="D150" t="str">
            <v>Residential</v>
          </cell>
          <cell r="E150" t="str">
            <v>WECC (Non-CA)</v>
          </cell>
          <cell r="G150" t="str">
            <v>TWh</v>
          </cell>
        </row>
        <row r="151">
          <cell r="C151" t="str">
            <v>High</v>
          </cell>
          <cell r="D151" t="str">
            <v>Total</v>
          </cell>
          <cell r="E151" t="str">
            <v>CAISO</v>
          </cell>
          <cell r="G151" t="str">
            <v>TWh</v>
          </cell>
        </row>
        <row r="152">
          <cell r="C152" t="str">
            <v>High</v>
          </cell>
          <cell r="D152" t="str">
            <v>Total</v>
          </cell>
          <cell r="E152" t="str">
            <v>ERCOT</v>
          </cell>
          <cell r="G152" t="str">
            <v>TWh</v>
          </cell>
        </row>
        <row r="153">
          <cell r="C153" t="str">
            <v>High</v>
          </cell>
          <cell r="D153" t="str">
            <v>Total</v>
          </cell>
          <cell r="E153" t="str">
            <v>ISONE</v>
          </cell>
          <cell r="G153" t="str">
            <v>TWh</v>
          </cell>
        </row>
        <row r="154">
          <cell r="C154" t="str">
            <v>High</v>
          </cell>
          <cell r="D154" t="str">
            <v>Total</v>
          </cell>
          <cell r="E154" t="str">
            <v>MISO</v>
          </cell>
          <cell r="G154" t="str">
            <v>TWh</v>
          </cell>
        </row>
        <row r="155">
          <cell r="C155" t="str">
            <v>High</v>
          </cell>
          <cell r="D155" t="str">
            <v>Total</v>
          </cell>
          <cell r="E155" t="str">
            <v>NYISO</v>
          </cell>
          <cell r="G155" t="str">
            <v>TWh</v>
          </cell>
        </row>
        <row r="156">
          <cell r="C156" t="str">
            <v>High</v>
          </cell>
          <cell r="D156" t="str">
            <v>Total</v>
          </cell>
          <cell r="E156" t="str">
            <v>PJM</v>
          </cell>
          <cell r="G156" t="str">
            <v>TWh</v>
          </cell>
        </row>
        <row r="157">
          <cell r="C157" t="str">
            <v>High</v>
          </cell>
          <cell r="D157" t="str">
            <v>Total</v>
          </cell>
          <cell r="E157" t="str">
            <v>SOUTHEAST</v>
          </cell>
          <cell r="G157" t="str">
            <v>TWh</v>
          </cell>
        </row>
        <row r="158">
          <cell r="C158" t="str">
            <v>High</v>
          </cell>
          <cell r="D158" t="str">
            <v>Total</v>
          </cell>
          <cell r="E158" t="str">
            <v>SPP</v>
          </cell>
          <cell r="G158" t="str">
            <v>TWh</v>
          </cell>
        </row>
        <row r="159">
          <cell r="C159" t="str">
            <v>High</v>
          </cell>
          <cell r="D159" t="str">
            <v>Total</v>
          </cell>
          <cell r="E159" t="str">
            <v>WECC (Non-CA)</v>
          </cell>
          <cell r="G159" t="str">
            <v>TWh</v>
          </cell>
        </row>
        <row r="160">
          <cell r="C160" t="str">
            <v>High</v>
          </cell>
          <cell r="D160" t="str">
            <v>Transportation</v>
          </cell>
          <cell r="E160" t="str">
            <v>CAISO</v>
          </cell>
          <cell r="G160" t="str">
            <v>TWh</v>
          </cell>
        </row>
        <row r="161">
          <cell r="C161" t="str">
            <v>High</v>
          </cell>
          <cell r="D161" t="str">
            <v>Transportation</v>
          </cell>
          <cell r="E161" t="str">
            <v>ERCOT</v>
          </cell>
          <cell r="G161" t="str">
            <v>TWh</v>
          </cell>
        </row>
        <row r="162">
          <cell r="C162" t="str">
            <v>High</v>
          </cell>
          <cell r="D162" t="str">
            <v>Transportation</v>
          </cell>
          <cell r="E162" t="str">
            <v>ISONE</v>
          </cell>
          <cell r="G162" t="str">
            <v>TWh</v>
          </cell>
        </row>
        <row r="163">
          <cell r="C163" t="str">
            <v>High</v>
          </cell>
          <cell r="D163" t="str">
            <v>Transportation</v>
          </cell>
          <cell r="E163" t="str">
            <v>MISO</v>
          </cell>
          <cell r="G163" t="str">
            <v>TWh</v>
          </cell>
        </row>
        <row r="164">
          <cell r="C164" t="str">
            <v>High</v>
          </cell>
          <cell r="D164" t="str">
            <v>Transportation</v>
          </cell>
          <cell r="E164" t="str">
            <v>NYISO</v>
          </cell>
          <cell r="G164" t="str">
            <v>TWh</v>
          </cell>
        </row>
        <row r="165">
          <cell r="C165" t="str">
            <v>High</v>
          </cell>
          <cell r="D165" t="str">
            <v>Transportation</v>
          </cell>
          <cell r="E165" t="str">
            <v>PJM</v>
          </cell>
          <cell r="G165" t="str">
            <v>TWh</v>
          </cell>
        </row>
        <row r="166">
          <cell r="C166" t="str">
            <v>High</v>
          </cell>
          <cell r="D166" t="str">
            <v>Transportation</v>
          </cell>
          <cell r="E166" t="str">
            <v>SOUTHEAST</v>
          </cell>
          <cell r="G166" t="str">
            <v>TWh</v>
          </cell>
        </row>
        <row r="167">
          <cell r="C167" t="str">
            <v>High</v>
          </cell>
          <cell r="D167" t="str">
            <v>Transportation</v>
          </cell>
          <cell r="E167" t="str">
            <v>SPP</v>
          </cell>
          <cell r="G167" t="str">
            <v>TWh</v>
          </cell>
        </row>
        <row r="168">
          <cell r="C168" t="str">
            <v>High</v>
          </cell>
          <cell r="D168" t="str">
            <v>Transportation</v>
          </cell>
          <cell r="E168" t="str">
            <v>WECC (Non-CA)</v>
          </cell>
          <cell r="G168" t="str">
            <v>TWh</v>
          </cell>
        </row>
        <row r="169">
          <cell r="C169" t="str">
            <v>Low</v>
          </cell>
          <cell r="D169" t="str">
            <v>Commercial</v>
          </cell>
          <cell r="E169" t="str">
            <v>CAISO</v>
          </cell>
          <cell r="G169" t="str">
            <v>TWh</v>
          </cell>
        </row>
        <row r="170">
          <cell r="C170" t="str">
            <v>Low</v>
          </cell>
          <cell r="D170" t="str">
            <v>Commercial</v>
          </cell>
          <cell r="E170" t="str">
            <v>ERCOT</v>
          </cell>
          <cell r="G170" t="str">
            <v>TWh</v>
          </cell>
        </row>
        <row r="171">
          <cell r="C171" t="str">
            <v>Low</v>
          </cell>
          <cell r="D171" t="str">
            <v>Commercial</v>
          </cell>
          <cell r="E171" t="str">
            <v>ISONE</v>
          </cell>
          <cell r="G171" t="str">
            <v>TWh</v>
          </cell>
        </row>
        <row r="172">
          <cell r="C172" t="str">
            <v>Low</v>
          </cell>
          <cell r="D172" t="str">
            <v>Commercial</v>
          </cell>
          <cell r="E172" t="str">
            <v>MISO</v>
          </cell>
          <cell r="G172" t="str">
            <v>TWh</v>
          </cell>
        </row>
        <row r="173">
          <cell r="C173" t="str">
            <v>Low</v>
          </cell>
          <cell r="D173" t="str">
            <v>Commercial</v>
          </cell>
          <cell r="E173" t="str">
            <v>NYISO</v>
          </cell>
          <cell r="G173" t="str">
            <v>TWh</v>
          </cell>
        </row>
        <row r="174">
          <cell r="C174" t="str">
            <v>Low</v>
          </cell>
          <cell r="D174" t="str">
            <v>Commercial</v>
          </cell>
          <cell r="E174" t="str">
            <v>PJM</v>
          </cell>
          <cell r="G174" t="str">
            <v>TWh</v>
          </cell>
        </row>
        <row r="175">
          <cell r="C175" t="str">
            <v>Low</v>
          </cell>
          <cell r="D175" t="str">
            <v>Commercial</v>
          </cell>
          <cell r="E175" t="str">
            <v>SOUTHEAST</v>
          </cell>
          <cell r="G175" t="str">
            <v>TWh</v>
          </cell>
        </row>
        <row r="176">
          <cell r="C176" t="str">
            <v>Low</v>
          </cell>
          <cell r="D176" t="str">
            <v>Commercial</v>
          </cell>
          <cell r="E176" t="str">
            <v>SPP</v>
          </cell>
          <cell r="G176" t="str">
            <v>TWh</v>
          </cell>
        </row>
        <row r="177">
          <cell r="C177" t="str">
            <v>Low</v>
          </cell>
          <cell r="D177" t="str">
            <v>Commercial</v>
          </cell>
          <cell r="E177" t="str">
            <v>WECC (Non-CA)</v>
          </cell>
          <cell r="G177" t="str">
            <v>TWh</v>
          </cell>
        </row>
        <row r="178">
          <cell r="C178" t="str">
            <v>Low</v>
          </cell>
          <cell r="D178" t="str">
            <v>Industrial</v>
          </cell>
          <cell r="E178" t="str">
            <v>CAISO</v>
          </cell>
          <cell r="G178" t="str">
            <v>TWh</v>
          </cell>
        </row>
        <row r="179">
          <cell r="C179" t="str">
            <v>Low</v>
          </cell>
          <cell r="D179" t="str">
            <v>Industrial</v>
          </cell>
          <cell r="E179" t="str">
            <v>ERCOT</v>
          </cell>
          <cell r="G179" t="str">
            <v>TWh</v>
          </cell>
        </row>
        <row r="180">
          <cell r="C180" t="str">
            <v>Low</v>
          </cell>
          <cell r="D180" t="str">
            <v>Industrial</v>
          </cell>
          <cell r="E180" t="str">
            <v>ISONE</v>
          </cell>
          <cell r="G180" t="str">
            <v>TWh</v>
          </cell>
        </row>
        <row r="181">
          <cell r="C181" t="str">
            <v>Low</v>
          </cell>
          <cell r="D181" t="str">
            <v>Industrial</v>
          </cell>
          <cell r="E181" t="str">
            <v>MISO</v>
          </cell>
          <cell r="G181" t="str">
            <v>TWh</v>
          </cell>
        </row>
        <row r="182">
          <cell r="C182" t="str">
            <v>Low</v>
          </cell>
          <cell r="D182" t="str">
            <v>Industrial</v>
          </cell>
          <cell r="E182" t="str">
            <v>NYISO</v>
          </cell>
          <cell r="G182" t="str">
            <v>TWh</v>
          </cell>
        </row>
        <row r="183">
          <cell r="C183" t="str">
            <v>Low</v>
          </cell>
          <cell r="D183" t="str">
            <v>Industrial</v>
          </cell>
          <cell r="E183" t="str">
            <v>PJM</v>
          </cell>
          <cell r="G183" t="str">
            <v>TWh</v>
          </cell>
        </row>
        <row r="184">
          <cell r="C184" t="str">
            <v>Low</v>
          </cell>
          <cell r="D184" t="str">
            <v>Industrial</v>
          </cell>
          <cell r="E184" t="str">
            <v>SOUTHEAST</v>
          </cell>
          <cell r="G184" t="str">
            <v>TWh</v>
          </cell>
        </row>
        <row r="185">
          <cell r="C185" t="str">
            <v>Low</v>
          </cell>
          <cell r="D185" t="str">
            <v>Industrial</v>
          </cell>
          <cell r="E185" t="str">
            <v>SPP</v>
          </cell>
          <cell r="G185" t="str">
            <v>TWh</v>
          </cell>
        </row>
        <row r="186">
          <cell r="C186" t="str">
            <v>Low</v>
          </cell>
          <cell r="D186" t="str">
            <v>Industrial</v>
          </cell>
          <cell r="E186" t="str">
            <v>WECC (Non-CA)</v>
          </cell>
          <cell r="G186" t="str">
            <v>TWh</v>
          </cell>
        </row>
        <row r="187">
          <cell r="C187" t="str">
            <v>Low</v>
          </cell>
          <cell r="D187" t="str">
            <v>Residential</v>
          </cell>
          <cell r="E187" t="str">
            <v>CAISO</v>
          </cell>
          <cell r="G187" t="str">
            <v>TWh</v>
          </cell>
        </row>
        <row r="188">
          <cell r="C188" t="str">
            <v>Low</v>
          </cell>
          <cell r="D188" t="str">
            <v>Residential</v>
          </cell>
          <cell r="E188" t="str">
            <v>ERCOT</v>
          </cell>
          <cell r="G188" t="str">
            <v>TWh</v>
          </cell>
        </row>
        <row r="189">
          <cell r="C189" t="str">
            <v>Low</v>
          </cell>
          <cell r="D189" t="str">
            <v>Residential</v>
          </cell>
          <cell r="E189" t="str">
            <v>ISONE</v>
          </cell>
          <cell r="G189" t="str">
            <v>TWh</v>
          </cell>
        </row>
        <row r="190">
          <cell r="C190" t="str">
            <v>Low</v>
          </cell>
          <cell r="D190" t="str">
            <v>Residential</v>
          </cell>
          <cell r="E190" t="str">
            <v>MISO</v>
          </cell>
          <cell r="G190" t="str">
            <v>TWh</v>
          </cell>
        </row>
        <row r="191">
          <cell r="C191" t="str">
            <v>Low</v>
          </cell>
          <cell r="D191" t="str">
            <v>Residential</v>
          </cell>
          <cell r="E191" t="str">
            <v>NYISO</v>
          </cell>
          <cell r="G191" t="str">
            <v>TWh</v>
          </cell>
        </row>
        <row r="192">
          <cell r="C192" t="str">
            <v>Low</v>
          </cell>
          <cell r="D192" t="str">
            <v>Residential</v>
          </cell>
          <cell r="E192" t="str">
            <v>PJM</v>
          </cell>
          <cell r="G192" t="str">
            <v>TWh</v>
          </cell>
        </row>
        <row r="193">
          <cell r="C193" t="str">
            <v>Low</v>
          </cell>
          <cell r="D193" t="str">
            <v>Residential</v>
          </cell>
          <cell r="E193" t="str">
            <v>SOUTHEAST</v>
          </cell>
          <cell r="G193" t="str">
            <v>TWh</v>
          </cell>
        </row>
        <row r="194">
          <cell r="C194" t="str">
            <v>Low</v>
          </cell>
          <cell r="D194" t="str">
            <v>Residential</v>
          </cell>
          <cell r="E194" t="str">
            <v>SPP</v>
          </cell>
          <cell r="G194" t="str">
            <v>TWh</v>
          </cell>
        </row>
        <row r="195">
          <cell r="C195" t="str">
            <v>Low</v>
          </cell>
          <cell r="D195" t="str">
            <v>Residential</v>
          </cell>
          <cell r="E195" t="str">
            <v>WECC (Non-CA)</v>
          </cell>
          <cell r="G195" t="str">
            <v>TWh</v>
          </cell>
        </row>
        <row r="196">
          <cell r="C196" t="str">
            <v>Low</v>
          </cell>
          <cell r="D196" t="str">
            <v>Total</v>
          </cell>
          <cell r="E196" t="str">
            <v>CAISO</v>
          </cell>
          <cell r="G196" t="str">
            <v>TWh</v>
          </cell>
        </row>
        <row r="197">
          <cell r="C197" t="str">
            <v>Low</v>
          </cell>
          <cell r="D197" t="str">
            <v>Total</v>
          </cell>
          <cell r="E197" t="str">
            <v>ERCOT</v>
          </cell>
          <cell r="G197" t="str">
            <v>TWh</v>
          </cell>
        </row>
        <row r="198">
          <cell r="C198" t="str">
            <v>Low</v>
          </cell>
          <cell r="D198" t="str">
            <v>Total</v>
          </cell>
          <cell r="E198" t="str">
            <v>ISONE</v>
          </cell>
          <cell r="G198" t="str">
            <v>TWh</v>
          </cell>
        </row>
        <row r="199">
          <cell r="C199" t="str">
            <v>Low</v>
          </cell>
          <cell r="D199" t="str">
            <v>Total</v>
          </cell>
          <cell r="E199" t="str">
            <v>MISO</v>
          </cell>
          <cell r="G199" t="str">
            <v>TWh</v>
          </cell>
        </row>
        <row r="200">
          <cell r="C200" t="str">
            <v>Low</v>
          </cell>
          <cell r="D200" t="str">
            <v>Total</v>
          </cell>
          <cell r="E200" t="str">
            <v>NYISO</v>
          </cell>
          <cell r="G200" t="str">
            <v>TWh</v>
          </cell>
        </row>
        <row r="201">
          <cell r="C201" t="str">
            <v>Low</v>
          </cell>
          <cell r="D201" t="str">
            <v>Total</v>
          </cell>
          <cell r="E201" t="str">
            <v>PJM</v>
          </cell>
          <cell r="G201" t="str">
            <v>TWh</v>
          </cell>
        </row>
        <row r="202">
          <cell r="C202" t="str">
            <v>Low</v>
          </cell>
          <cell r="D202" t="str">
            <v>Total</v>
          </cell>
          <cell r="E202" t="str">
            <v>SOUTHEAST</v>
          </cell>
          <cell r="G202" t="str">
            <v>TWh</v>
          </cell>
        </row>
        <row r="203">
          <cell r="C203" t="str">
            <v>Low</v>
          </cell>
          <cell r="D203" t="str">
            <v>Total</v>
          </cell>
          <cell r="E203" t="str">
            <v>SPP</v>
          </cell>
          <cell r="G203" t="str">
            <v>TWh</v>
          </cell>
        </row>
        <row r="204">
          <cell r="C204" t="str">
            <v>Low</v>
          </cell>
          <cell r="D204" t="str">
            <v>Total</v>
          </cell>
          <cell r="E204" t="str">
            <v>WECC (Non-CA)</v>
          </cell>
          <cell r="G204" t="str">
            <v>TWh</v>
          </cell>
        </row>
        <row r="205">
          <cell r="C205" t="str">
            <v>Low</v>
          </cell>
          <cell r="D205" t="str">
            <v>Transportation</v>
          </cell>
          <cell r="E205" t="str">
            <v>CAISO</v>
          </cell>
          <cell r="G205" t="str">
            <v>TWh</v>
          </cell>
        </row>
        <row r="206">
          <cell r="C206" t="str">
            <v>Low</v>
          </cell>
          <cell r="D206" t="str">
            <v>Transportation</v>
          </cell>
          <cell r="E206" t="str">
            <v>ERCOT</v>
          </cell>
          <cell r="G206" t="str">
            <v>TWh</v>
          </cell>
        </row>
        <row r="207">
          <cell r="C207" t="str">
            <v>Low</v>
          </cell>
          <cell r="D207" t="str">
            <v>Transportation</v>
          </cell>
          <cell r="E207" t="str">
            <v>ISONE</v>
          </cell>
          <cell r="G207" t="str">
            <v>TWh</v>
          </cell>
        </row>
        <row r="208">
          <cell r="C208" t="str">
            <v>Low</v>
          </cell>
          <cell r="D208" t="str">
            <v>Transportation</v>
          </cell>
          <cell r="E208" t="str">
            <v>MISO</v>
          </cell>
          <cell r="G208" t="str">
            <v>TWh</v>
          </cell>
        </row>
        <row r="209">
          <cell r="C209" t="str">
            <v>Low</v>
          </cell>
          <cell r="D209" t="str">
            <v>Transportation</v>
          </cell>
          <cell r="E209" t="str">
            <v>NYISO</v>
          </cell>
          <cell r="G209" t="str">
            <v>TWh</v>
          </cell>
        </row>
        <row r="210">
          <cell r="C210" t="str">
            <v>Low</v>
          </cell>
          <cell r="D210" t="str">
            <v>Transportation</v>
          </cell>
          <cell r="E210" t="str">
            <v>PJM</v>
          </cell>
          <cell r="G210" t="str">
            <v>TWh</v>
          </cell>
        </row>
        <row r="211">
          <cell r="C211" t="str">
            <v>Low</v>
          </cell>
          <cell r="D211" t="str">
            <v>Transportation</v>
          </cell>
          <cell r="E211" t="str">
            <v>SOUTHEAST</v>
          </cell>
          <cell r="G211" t="str">
            <v>TWh</v>
          </cell>
        </row>
        <row r="212">
          <cell r="C212" t="str">
            <v>Low</v>
          </cell>
          <cell r="D212" t="str">
            <v>Transportation</v>
          </cell>
          <cell r="E212" t="str">
            <v>SPP</v>
          </cell>
          <cell r="G212" t="str">
            <v>TWh</v>
          </cell>
        </row>
        <row r="213">
          <cell r="C213" t="str">
            <v>Low</v>
          </cell>
          <cell r="D213" t="str">
            <v>Transportation</v>
          </cell>
          <cell r="E213" t="str">
            <v>WECC (Non-CA)</v>
          </cell>
          <cell r="G213" t="str">
            <v>TWh</v>
          </cell>
        </row>
        <row r="214">
          <cell r="C214" t="str">
            <v>Base</v>
          </cell>
          <cell r="D214" t="str">
            <v>Commercial</v>
          </cell>
          <cell r="E214" t="str">
            <v>CAISO</v>
          </cell>
          <cell r="G214" t="str">
            <v>TWh</v>
          </cell>
        </row>
        <row r="215">
          <cell r="C215" t="str">
            <v>Base</v>
          </cell>
          <cell r="D215" t="str">
            <v>Commercial</v>
          </cell>
          <cell r="E215" t="str">
            <v>ERCOT</v>
          </cell>
          <cell r="G215" t="str">
            <v>TWh</v>
          </cell>
        </row>
        <row r="216">
          <cell r="C216" t="str">
            <v>Base</v>
          </cell>
          <cell r="D216" t="str">
            <v>Commercial</v>
          </cell>
          <cell r="E216" t="str">
            <v>ISONE</v>
          </cell>
          <cell r="G216" t="str">
            <v>TWh</v>
          </cell>
        </row>
        <row r="217">
          <cell r="C217" t="str">
            <v>Base</v>
          </cell>
          <cell r="D217" t="str">
            <v>Commercial</v>
          </cell>
          <cell r="E217" t="str">
            <v>MISO</v>
          </cell>
          <cell r="G217" t="str">
            <v>TWh</v>
          </cell>
        </row>
        <row r="218">
          <cell r="C218" t="str">
            <v>Base</v>
          </cell>
          <cell r="D218" t="str">
            <v>Commercial</v>
          </cell>
          <cell r="E218" t="str">
            <v>NYISO</v>
          </cell>
          <cell r="G218" t="str">
            <v>TWh</v>
          </cell>
        </row>
        <row r="219">
          <cell r="C219" t="str">
            <v>Base</v>
          </cell>
          <cell r="D219" t="str">
            <v>Commercial</v>
          </cell>
          <cell r="E219" t="str">
            <v>PJM</v>
          </cell>
          <cell r="G219" t="str">
            <v>TWh</v>
          </cell>
        </row>
        <row r="220">
          <cell r="C220" t="str">
            <v>Base</v>
          </cell>
          <cell r="D220" t="str">
            <v>Commercial</v>
          </cell>
          <cell r="E220" t="str">
            <v>SOUTHEAST</v>
          </cell>
          <cell r="G220" t="str">
            <v>TWh</v>
          </cell>
        </row>
        <row r="221">
          <cell r="C221" t="str">
            <v>Base</v>
          </cell>
          <cell r="D221" t="str">
            <v>Commercial</v>
          </cell>
          <cell r="E221" t="str">
            <v>SPP</v>
          </cell>
          <cell r="G221" t="str">
            <v>TWh</v>
          </cell>
        </row>
        <row r="222">
          <cell r="C222" t="str">
            <v>Base</v>
          </cell>
          <cell r="D222" t="str">
            <v>Commercial</v>
          </cell>
          <cell r="E222" t="str">
            <v>WECC (Non-CA)</v>
          </cell>
          <cell r="G222" t="str">
            <v>TWh</v>
          </cell>
        </row>
        <row r="223">
          <cell r="C223" t="str">
            <v>Base</v>
          </cell>
          <cell r="D223" t="str">
            <v>Industrial</v>
          </cell>
          <cell r="E223" t="str">
            <v>CAISO</v>
          </cell>
          <cell r="G223" t="str">
            <v>TWh</v>
          </cell>
        </row>
        <row r="224">
          <cell r="C224" t="str">
            <v>Base</v>
          </cell>
          <cell r="D224" t="str">
            <v>Industrial</v>
          </cell>
          <cell r="E224" t="str">
            <v>ERCOT</v>
          </cell>
          <cell r="G224" t="str">
            <v>TWh</v>
          </cell>
        </row>
        <row r="225">
          <cell r="C225" t="str">
            <v>Base</v>
          </cell>
          <cell r="D225" t="str">
            <v>Industrial</v>
          </cell>
          <cell r="E225" t="str">
            <v>ISONE</v>
          </cell>
          <cell r="G225" t="str">
            <v>TWh</v>
          </cell>
        </row>
        <row r="226">
          <cell r="C226" t="str">
            <v>Base</v>
          </cell>
          <cell r="D226" t="str">
            <v>Industrial</v>
          </cell>
          <cell r="E226" t="str">
            <v>MISO</v>
          </cell>
          <cell r="G226" t="str">
            <v>TWh</v>
          </cell>
        </row>
        <row r="227">
          <cell r="C227" t="str">
            <v>Base</v>
          </cell>
          <cell r="D227" t="str">
            <v>Industrial</v>
          </cell>
          <cell r="E227" t="str">
            <v>NYISO</v>
          </cell>
          <cell r="G227" t="str">
            <v>TWh</v>
          </cell>
        </row>
        <row r="228">
          <cell r="C228" t="str">
            <v>Base</v>
          </cell>
          <cell r="D228" t="str">
            <v>Industrial</v>
          </cell>
          <cell r="E228" t="str">
            <v>PJM</v>
          </cell>
          <cell r="G228" t="str">
            <v>TWh</v>
          </cell>
        </row>
        <row r="229">
          <cell r="C229" t="str">
            <v>Base</v>
          </cell>
          <cell r="D229" t="str">
            <v>Industrial</v>
          </cell>
          <cell r="E229" t="str">
            <v>SOUTHEAST</v>
          </cell>
          <cell r="G229" t="str">
            <v>TWh</v>
          </cell>
        </row>
        <row r="230">
          <cell r="C230" t="str">
            <v>Base</v>
          </cell>
          <cell r="D230" t="str">
            <v>Industrial</v>
          </cell>
          <cell r="E230" t="str">
            <v>SPP</v>
          </cell>
          <cell r="G230" t="str">
            <v>TWh</v>
          </cell>
        </row>
        <row r="231">
          <cell r="C231" t="str">
            <v>Base</v>
          </cell>
          <cell r="D231" t="str">
            <v>Industrial</v>
          </cell>
          <cell r="E231" t="str">
            <v>WECC (Non-CA)</v>
          </cell>
          <cell r="G231" t="str">
            <v>TWh</v>
          </cell>
        </row>
        <row r="232">
          <cell r="C232" t="str">
            <v>Base</v>
          </cell>
          <cell r="D232" t="str">
            <v>Residential</v>
          </cell>
          <cell r="E232" t="str">
            <v>CAISO</v>
          </cell>
          <cell r="G232" t="str">
            <v>TWh</v>
          </cell>
        </row>
        <row r="233">
          <cell r="C233" t="str">
            <v>Base</v>
          </cell>
          <cell r="D233" t="str">
            <v>Residential</v>
          </cell>
          <cell r="E233" t="str">
            <v>ERCOT</v>
          </cell>
          <cell r="G233" t="str">
            <v>TWh</v>
          </cell>
        </row>
        <row r="234">
          <cell r="C234" t="str">
            <v>Base</v>
          </cell>
          <cell r="D234" t="str">
            <v>Residential</v>
          </cell>
          <cell r="E234" t="str">
            <v>ISONE</v>
          </cell>
          <cell r="G234" t="str">
            <v>TWh</v>
          </cell>
        </row>
        <row r="235">
          <cell r="C235" t="str">
            <v>Base</v>
          </cell>
          <cell r="D235" t="str">
            <v>Residential</v>
          </cell>
          <cell r="E235" t="str">
            <v>MISO</v>
          </cell>
          <cell r="G235" t="str">
            <v>TWh</v>
          </cell>
        </row>
        <row r="236">
          <cell r="C236" t="str">
            <v>Base</v>
          </cell>
          <cell r="D236" t="str">
            <v>Residential</v>
          </cell>
          <cell r="E236" t="str">
            <v>NYISO</v>
          </cell>
          <cell r="G236" t="str">
            <v>TWh</v>
          </cell>
        </row>
        <row r="237">
          <cell r="C237" t="str">
            <v>Base</v>
          </cell>
          <cell r="D237" t="str">
            <v>Residential</v>
          </cell>
          <cell r="E237" t="str">
            <v>PJM</v>
          </cell>
          <cell r="G237" t="str">
            <v>TWh</v>
          </cell>
        </row>
        <row r="238">
          <cell r="C238" t="str">
            <v>Base</v>
          </cell>
          <cell r="D238" t="str">
            <v>Residential</v>
          </cell>
          <cell r="E238" t="str">
            <v>SOUTHEAST</v>
          </cell>
          <cell r="G238" t="str">
            <v>TWh</v>
          </cell>
        </row>
        <row r="239">
          <cell r="C239" t="str">
            <v>Base</v>
          </cell>
          <cell r="D239" t="str">
            <v>Residential</v>
          </cell>
          <cell r="E239" t="str">
            <v>SPP</v>
          </cell>
          <cell r="G239" t="str">
            <v>TWh</v>
          </cell>
        </row>
        <row r="240">
          <cell r="C240" t="str">
            <v>Base</v>
          </cell>
          <cell r="D240" t="str">
            <v>Residential</v>
          </cell>
          <cell r="E240" t="str">
            <v>WECC (Non-CA)</v>
          </cell>
          <cell r="G240" t="str">
            <v>TWh</v>
          </cell>
        </row>
        <row r="241">
          <cell r="C241" t="str">
            <v>Base</v>
          </cell>
          <cell r="D241" t="str">
            <v>Total</v>
          </cell>
          <cell r="E241" t="str">
            <v>CAISO</v>
          </cell>
          <cell r="G241" t="str">
            <v>TWh</v>
          </cell>
        </row>
        <row r="242">
          <cell r="C242" t="str">
            <v>Base</v>
          </cell>
          <cell r="D242" t="str">
            <v>Total</v>
          </cell>
          <cell r="E242" t="str">
            <v>ERCOT</v>
          </cell>
          <cell r="G242" t="str">
            <v>TWh</v>
          </cell>
        </row>
        <row r="243">
          <cell r="C243" t="str">
            <v>Base</v>
          </cell>
          <cell r="D243" t="str">
            <v>Total</v>
          </cell>
          <cell r="E243" t="str">
            <v>ISONE</v>
          </cell>
          <cell r="G243" t="str">
            <v>TWh</v>
          </cell>
        </row>
        <row r="244">
          <cell r="C244" t="str">
            <v>Base</v>
          </cell>
          <cell r="D244" t="str">
            <v>Total</v>
          </cell>
          <cell r="E244" t="str">
            <v>MISO</v>
          </cell>
          <cell r="G244" t="str">
            <v>TWh</v>
          </cell>
        </row>
        <row r="245">
          <cell r="C245" t="str">
            <v>Base</v>
          </cell>
          <cell r="D245" t="str">
            <v>Total</v>
          </cell>
          <cell r="E245" t="str">
            <v>NYISO</v>
          </cell>
          <cell r="G245" t="str">
            <v>TWh</v>
          </cell>
        </row>
        <row r="246">
          <cell r="C246" t="str">
            <v>Base</v>
          </cell>
          <cell r="D246" t="str">
            <v>Total</v>
          </cell>
          <cell r="E246" t="str">
            <v>PJM</v>
          </cell>
          <cell r="G246" t="str">
            <v>TWh</v>
          </cell>
        </row>
        <row r="247">
          <cell r="C247" t="str">
            <v>Base</v>
          </cell>
          <cell r="D247" t="str">
            <v>Total</v>
          </cell>
          <cell r="E247" t="str">
            <v>SOUTHEAST</v>
          </cell>
          <cell r="G247" t="str">
            <v>TWh</v>
          </cell>
        </row>
        <row r="248">
          <cell r="C248" t="str">
            <v>Base</v>
          </cell>
          <cell r="D248" t="str">
            <v>Total</v>
          </cell>
          <cell r="E248" t="str">
            <v>SPP</v>
          </cell>
          <cell r="G248" t="str">
            <v>TWh</v>
          </cell>
        </row>
        <row r="249">
          <cell r="C249" t="str">
            <v>Base</v>
          </cell>
          <cell r="D249" t="str">
            <v>Total</v>
          </cell>
          <cell r="E249" t="str">
            <v>WECC (Non-CA)</v>
          </cell>
          <cell r="G249" t="str">
            <v>TWh</v>
          </cell>
        </row>
        <row r="250">
          <cell r="C250" t="str">
            <v>Base</v>
          </cell>
          <cell r="D250" t="str">
            <v>Transportation</v>
          </cell>
          <cell r="E250" t="str">
            <v>CAISO</v>
          </cell>
          <cell r="G250" t="str">
            <v>TWh</v>
          </cell>
        </row>
        <row r="251">
          <cell r="C251" t="str">
            <v>Base</v>
          </cell>
          <cell r="D251" t="str">
            <v>Transportation</v>
          </cell>
          <cell r="E251" t="str">
            <v>ERCOT</v>
          </cell>
          <cell r="G251" t="str">
            <v>TWh</v>
          </cell>
        </row>
        <row r="252">
          <cell r="C252" t="str">
            <v>Base</v>
          </cell>
          <cell r="D252" t="str">
            <v>Transportation</v>
          </cell>
          <cell r="E252" t="str">
            <v>ISONE</v>
          </cell>
          <cell r="G252" t="str">
            <v>TWh</v>
          </cell>
        </row>
        <row r="253">
          <cell r="C253" t="str">
            <v>Base</v>
          </cell>
          <cell r="D253" t="str">
            <v>Transportation</v>
          </cell>
          <cell r="E253" t="str">
            <v>MISO</v>
          </cell>
          <cell r="G253" t="str">
            <v>TWh</v>
          </cell>
        </row>
        <row r="254">
          <cell r="C254" t="str">
            <v>Base</v>
          </cell>
          <cell r="D254" t="str">
            <v>Transportation</v>
          </cell>
          <cell r="E254" t="str">
            <v>NYISO</v>
          </cell>
          <cell r="G254" t="str">
            <v>TWh</v>
          </cell>
        </row>
        <row r="255">
          <cell r="C255" t="str">
            <v>Base</v>
          </cell>
          <cell r="D255" t="str">
            <v>Transportation</v>
          </cell>
          <cell r="E255" t="str">
            <v>PJM</v>
          </cell>
          <cell r="G255" t="str">
            <v>TWh</v>
          </cell>
        </row>
        <row r="256">
          <cell r="C256" t="str">
            <v>Base</v>
          </cell>
          <cell r="D256" t="str">
            <v>Transportation</v>
          </cell>
          <cell r="E256" t="str">
            <v>SOUTHEAST</v>
          </cell>
          <cell r="G256" t="str">
            <v>TWh</v>
          </cell>
        </row>
        <row r="257">
          <cell r="C257" t="str">
            <v>Base</v>
          </cell>
          <cell r="D257" t="str">
            <v>Transportation</v>
          </cell>
          <cell r="E257" t="str">
            <v>SPP</v>
          </cell>
          <cell r="G257" t="str">
            <v>TWh</v>
          </cell>
        </row>
        <row r="258">
          <cell r="C258" t="str">
            <v>Base</v>
          </cell>
          <cell r="D258" t="str">
            <v>Transportation</v>
          </cell>
          <cell r="E258" t="str">
            <v>WECC (Non-CA)</v>
          </cell>
          <cell r="G258" t="str">
            <v>TWh</v>
          </cell>
        </row>
        <row r="259">
          <cell r="C259" t="str">
            <v>High</v>
          </cell>
          <cell r="D259" t="str">
            <v>Commercial</v>
          </cell>
          <cell r="E259" t="str">
            <v>CAISO</v>
          </cell>
          <cell r="G259" t="str">
            <v>MW</v>
          </cell>
        </row>
        <row r="260">
          <cell r="C260" t="str">
            <v>High</v>
          </cell>
          <cell r="D260" t="str">
            <v>Commercial</v>
          </cell>
          <cell r="E260" t="str">
            <v>ERCOT</v>
          </cell>
          <cell r="G260" t="str">
            <v>MW</v>
          </cell>
        </row>
        <row r="261">
          <cell r="C261" t="str">
            <v>High</v>
          </cell>
          <cell r="D261" t="str">
            <v>Commercial</v>
          </cell>
          <cell r="E261" t="str">
            <v>ISONE</v>
          </cell>
          <cell r="G261" t="str">
            <v>MW</v>
          </cell>
        </row>
        <row r="262">
          <cell r="C262" t="str">
            <v>High</v>
          </cell>
          <cell r="D262" t="str">
            <v>Commercial</v>
          </cell>
          <cell r="E262" t="str">
            <v>MISO</v>
          </cell>
          <cell r="G262" t="str">
            <v>MW</v>
          </cell>
        </row>
        <row r="263">
          <cell r="C263" t="str">
            <v>High</v>
          </cell>
          <cell r="D263" t="str">
            <v>Commercial</v>
          </cell>
          <cell r="E263" t="str">
            <v>NYISO</v>
          </cell>
          <cell r="G263" t="str">
            <v>MW</v>
          </cell>
        </row>
        <row r="264">
          <cell r="C264" t="str">
            <v>High</v>
          </cell>
          <cell r="D264" t="str">
            <v>Commercial</v>
          </cell>
          <cell r="E264" t="str">
            <v>PJM</v>
          </cell>
          <cell r="G264" t="str">
            <v>MW</v>
          </cell>
        </row>
        <row r="265">
          <cell r="C265" t="str">
            <v>High</v>
          </cell>
          <cell r="D265" t="str">
            <v>Commercial</v>
          </cell>
          <cell r="E265" t="str">
            <v>SOUTHEAST</v>
          </cell>
          <cell r="G265" t="str">
            <v>MW</v>
          </cell>
        </row>
        <row r="266">
          <cell r="C266" t="str">
            <v>High</v>
          </cell>
          <cell r="D266" t="str">
            <v>Commercial</v>
          </cell>
          <cell r="E266" t="str">
            <v>SPP</v>
          </cell>
          <cell r="G266" t="str">
            <v>MW</v>
          </cell>
        </row>
        <row r="267">
          <cell r="C267" t="str">
            <v>High</v>
          </cell>
          <cell r="D267" t="str">
            <v>Commercial</v>
          </cell>
          <cell r="E267" t="str">
            <v>WECC (Non-CA)</v>
          </cell>
          <cell r="G267" t="str">
            <v>MW</v>
          </cell>
        </row>
        <row r="268">
          <cell r="C268" t="str">
            <v>High</v>
          </cell>
          <cell r="D268" t="str">
            <v>Industrial</v>
          </cell>
          <cell r="E268" t="str">
            <v>CAISO</v>
          </cell>
          <cell r="G268" t="str">
            <v>MW</v>
          </cell>
        </row>
        <row r="269">
          <cell r="C269" t="str">
            <v>High</v>
          </cell>
          <cell r="D269" t="str">
            <v>Industrial</v>
          </cell>
          <cell r="E269" t="str">
            <v>ERCOT</v>
          </cell>
          <cell r="G269" t="str">
            <v>MW</v>
          </cell>
        </row>
        <row r="270">
          <cell r="C270" t="str">
            <v>High</v>
          </cell>
          <cell r="D270" t="str">
            <v>Industrial</v>
          </cell>
          <cell r="E270" t="str">
            <v>ISONE</v>
          </cell>
          <cell r="G270" t="str">
            <v>MW</v>
          </cell>
        </row>
        <row r="271">
          <cell r="C271" t="str">
            <v>High</v>
          </cell>
          <cell r="D271" t="str">
            <v>Industrial</v>
          </cell>
          <cell r="E271" t="str">
            <v>MISO</v>
          </cell>
          <cell r="G271" t="str">
            <v>MW</v>
          </cell>
        </row>
        <row r="272">
          <cell r="C272" t="str">
            <v>High</v>
          </cell>
          <cell r="D272" t="str">
            <v>Industrial</v>
          </cell>
          <cell r="E272" t="str">
            <v>NYISO</v>
          </cell>
          <cell r="G272" t="str">
            <v>MW</v>
          </cell>
        </row>
        <row r="273">
          <cell r="C273" t="str">
            <v>High</v>
          </cell>
          <cell r="D273" t="str">
            <v>Industrial</v>
          </cell>
          <cell r="E273" t="str">
            <v>PJM</v>
          </cell>
          <cell r="G273" t="str">
            <v>MW</v>
          </cell>
        </row>
        <row r="274">
          <cell r="C274" t="str">
            <v>High</v>
          </cell>
          <cell r="D274" t="str">
            <v>Industrial</v>
          </cell>
          <cell r="E274" t="str">
            <v>SOUTHEAST</v>
          </cell>
          <cell r="G274" t="str">
            <v>MW</v>
          </cell>
        </row>
        <row r="275">
          <cell r="C275" t="str">
            <v>High</v>
          </cell>
          <cell r="D275" t="str">
            <v>Industrial</v>
          </cell>
          <cell r="E275" t="str">
            <v>SPP</v>
          </cell>
          <cell r="G275" t="str">
            <v>MW</v>
          </cell>
        </row>
        <row r="276">
          <cell r="C276" t="str">
            <v>High</v>
          </cell>
          <cell r="D276" t="str">
            <v>Industrial</v>
          </cell>
          <cell r="E276" t="str">
            <v>WECC (Non-CA)</v>
          </cell>
          <cell r="G276" t="str">
            <v>MW</v>
          </cell>
        </row>
        <row r="277">
          <cell r="C277" t="str">
            <v>High</v>
          </cell>
          <cell r="D277" t="str">
            <v>Residential</v>
          </cell>
          <cell r="E277" t="str">
            <v>CAISO</v>
          </cell>
          <cell r="G277" t="str">
            <v>MW</v>
          </cell>
        </row>
        <row r="278">
          <cell r="C278" t="str">
            <v>High</v>
          </cell>
          <cell r="D278" t="str">
            <v>Residential</v>
          </cell>
          <cell r="E278" t="str">
            <v>ERCOT</v>
          </cell>
          <cell r="G278" t="str">
            <v>MW</v>
          </cell>
        </row>
        <row r="279">
          <cell r="C279" t="str">
            <v>High</v>
          </cell>
          <cell r="D279" t="str">
            <v>Residential</v>
          </cell>
          <cell r="E279" t="str">
            <v>ISONE</v>
          </cell>
          <cell r="G279" t="str">
            <v>MW</v>
          </cell>
        </row>
        <row r="280">
          <cell r="C280" t="str">
            <v>High</v>
          </cell>
          <cell r="D280" t="str">
            <v>Residential</v>
          </cell>
          <cell r="E280" t="str">
            <v>MISO</v>
          </cell>
          <cell r="G280" t="str">
            <v>MW</v>
          </cell>
        </row>
        <row r="281">
          <cell r="C281" t="str">
            <v>High</v>
          </cell>
          <cell r="D281" t="str">
            <v>Residential</v>
          </cell>
          <cell r="E281" t="str">
            <v>NYISO</v>
          </cell>
          <cell r="G281" t="str">
            <v>MW</v>
          </cell>
        </row>
        <row r="282">
          <cell r="C282" t="str">
            <v>High</v>
          </cell>
          <cell r="D282" t="str">
            <v>Residential</v>
          </cell>
          <cell r="E282" t="str">
            <v>PJM</v>
          </cell>
          <cell r="G282" t="str">
            <v>MW</v>
          </cell>
        </row>
        <row r="283">
          <cell r="C283" t="str">
            <v>High</v>
          </cell>
          <cell r="D283" t="str">
            <v>Residential</v>
          </cell>
          <cell r="E283" t="str">
            <v>SOUTHEAST</v>
          </cell>
          <cell r="G283" t="str">
            <v>MW</v>
          </cell>
        </row>
        <row r="284">
          <cell r="C284" t="str">
            <v>High</v>
          </cell>
          <cell r="D284" t="str">
            <v>Residential</v>
          </cell>
          <cell r="E284" t="str">
            <v>SPP</v>
          </cell>
          <cell r="G284" t="str">
            <v>MW</v>
          </cell>
        </row>
        <row r="285">
          <cell r="C285" t="str">
            <v>High</v>
          </cell>
          <cell r="D285" t="str">
            <v>Residential</v>
          </cell>
          <cell r="E285" t="str">
            <v>WECC (Non-CA)</v>
          </cell>
          <cell r="G285" t="str">
            <v>MW</v>
          </cell>
        </row>
        <row r="286">
          <cell r="C286" t="str">
            <v>High</v>
          </cell>
          <cell r="D286" t="str">
            <v>Total</v>
          </cell>
          <cell r="E286" t="str">
            <v>CAISO</v>
          </cell>
          <cell r="G286" t="str">
            <v>MW</v>
          </cell>
        </row>
        <row r="287">
          <cell r="C287" t="str">
            <v>High</v>
          </cell>
          <cell r="D287" t="str">
            <v>Total</v>
          </cell>
          <cell r="E287" t="str">
            <v>ERCOT</v>
          </cell>
          <cell r="G287" t="str">
            <v>MW</v>
          </cell>
        </row>
        <row r="288">
          <cell r="C288" t="str">
            <v>High</v>
          </cell>
          <cell r="D288" t="str">
            <v>Total</v>
          </cell>
          <cell r="E288" t="str">
            <v>ISONE</v>
          </cell>
          <cell r="G288" t="str">
            <v>MW</v>
          </cell>
        </row>
        <row r="289">
          <cell r="C289" t="str">
            <v>High</v>
          </cell>
          <cell r="D289" t="str">
            <v>Total</v>
          </cell>
          <cell r="E289" t="str">
            <v>MISO</v>
          </cell>
          <cell r="G289" t="str">
            <v>MW</v>
          </cell>
        </row>
        <row r="290">
          <cell r="C290" t="str">
            <v>High</v>
          </cell>
          <cell r="D290" t="str">
            <v>Total</v>
          </cell>
          <cell r="E290" t="str">
            <v>NYISO</v>
          </cell>
          <cell r="G290" t="str">
            <v>MW</v>
          </cell>
        </row>
        <row r="291">
          <cell r="C291" t="str">
            <v>High</v>
          </cell>
          <cell r="D291" t="str">
            <v>Total</v>
          </cell>
          <cell r="E291" t="str">
            <v>PJM</v>
          </cell>
          <cell r="G291" t="str">
            <v>MW</v>
          </cell>
        </row>
        <row r="292">
          <cell r="C292" t="str">
            <v>High</v>
          </cell>
          <cell r="D292" t="str">
            <v>Total</v>
          </cell>
          <cell r="E292" t="str">
            <v>SOUTHEAST</v>
          </cell>
          <cell r="G292" t="str">
            <v>MW</v>
          </cell>
        </row>
        <row r="293">
          <cell r="C293" t="str">
            <v>High</v>
          </cell>
          <cell r="D293" t="str">
            <v>Total</v>
          </cell>
          <cell r="E293" t="str">
            <v>SPP</v>
          </cell>
          <cell r="G293" t="str">
            <v>MW</v>
          </cell>
        </row>
        <row r="294">
          <cell r="C294" t="str">
            <v>High</v>
          </cell>
          <cell r="D294" t="str">
            <v>Total</v>
          </cell>
          <cell r="E294" t="str">
            <v>WECC (Non-CA)</v>
          </cell>
          <cell r="G294" t="str">
            <v>MW</v>
          </cell>
        </row>
        <row r="295">
          <cell r="C295" t="str">
            <v>High</v>
          </cell>
          <cell r="D295" t="str">
            <v>Transportation</v>
          </cell>
          <cell r="E295" t="str">
            <v>CAISO</v>
          </cell>
          <cell r="G295" t="str">
            <v>MW</v>
          </cell>
        </row>
        <row r="296">
          <cell r="C296" t="str">
            <v>High</v>
          </cell>
          <cell r="D296" t="str">
            <v>Transportation</v>
          </cell>
          <cell r="E296" t="str">
            <v>ERCOT</v>
          </cell>
          <cell r="G296" t="str">
            <v>MW</v>
          </cell>
        </row>
        <row r="297">
          <cell r="C297" t="str">
            <v>High</v>
          </cell>
          <cell r="D297" t="str">
            <v>Transportation</v>
          </cell>
          <cell r="E297" t="str">
            <v>ISONE</v>
          </cell>
          <cell r="G297" t="str">
            <v>MW</v>
          </cell>
        </row>
        <row r="298">
          <cell r="C298" t="str">
            <v>High</v>
          </cell>
          <cell r="D298" t="str">
            <v>Transportation</v>
          </cell>
          <cell r="E298" t="str">
            <v>MISO</v>
          </cell>
          <cell r="G298" t="str">
            <v>MW</v>
          </cell>
        </row>
        <row r="299">
          <cell r="C299" t="str">
            <v>High</v>
          </cell>
          <cell r="D299" t="str">
            <v>Transportation</v>
          </cell>
          <cell r="E299" t="str">
            <v>NYISO</v>
          </cell>
          <cell r="G299" t="str">
            <v>MW</v>
          </cell>
        </row>
        <row r="300">
          <cell r="C300" t="str">
            <v>High</v>
          </cell>
          <cell r="D300" t="str">
            <v>Transportation</v>
          </cell>
          <cell r="E300" t="str">
            <v>PJM</v>
          </cell>
          <cell r="G300" t="str">
            <v>MW</v>
          </cell>
        </row>
        <row r="301">
          <cell r="C301" t="str">
            <v>High</v>
          </cell>
          <cell r="D301" t="str">
            <v>Transportation</v>
          </cell>
          <cell r="E301" t="str">
            <v>SOUTHEAST</v>
          </cell>
          <cell r="G301" t="str">
            <v>MW</v>
          </cell>
        </row>
        <row r="302">
          <cell r="C302" t="str">
            <v>High</v>
          </cell>
          <cell r="D302" t="str">
            <v>Transportation</v>
          </cell>
          <cell r="E302" t="str">
            <v>SPP</v>
          </cell>
          <cell r="G302" t="str">
            <v>MW</v>
          </cell>
        </row>
        <row r="303">
          <cell r="C303" t="str">
            <v>High</v>
          </cell>
          <cell r="D303" t="str">
            <v>Transportation</v>
          </cell>
          <cell r="E303" t="str">
            <v>WECC (Non-CA)</v>
          </cell>
          <cell r="G303" t="str">
            <v>MW</v>
          </cell>
        </row>
        <row r="304">
          <cell r="C304" t="str">
            <v>Low</v>
          </cell>
          <cell r="D304" t="str">
            <v>Commercial</v>
          </cell>
          <cell r="E304" t="str">
            <v>CAISO</v>
          </cell>
          <cell r="G304" t="str">
            <v>MW</v>
          </cell>
        </row>
        <row r="305">
          <cell r="C305" t="str">
            <v>Low</v>
          </cell>
          <cell r="D305" t="str">
            <v>Commercial</v>
          </cell>
          <cell r="E305" t="str">
            <v>ERCOT</v>
          </cell>
          <cell r="G305" t="str">
            <v>MW</v>
          </cell>
        </row>
        <row r="306">
          <cell r="C306" t="str">
            <v>Low</v>
          </cell>
          <cell r="D306" t="str">
            <v>Commercial</v>
          </cell>
          <cell r="E306" t="str">
            <v>ISONE</v>
          </cell>
          <cell r="G306" t="str">
            <v>MW</v>
          </cell>
        </row>
        <row r="307">
          <cell r="C307" t="str">
            <v>Low</v>
          </cell>
          <cell r="D307" t="str">
            <v>Commercial</v>
          </cell>
          <cell r="E307" t="str">
            <v>MISO</v>
          </cell>
          <cell r="G307" t="str">
            <v>MW</v>
          </cell>
        </row>
        <row r="308">
          <cell r="C308" t="str">
            <v>Low</v>
          </cell>
          <cell r="D308" t="str">
            <v>Commercial</v>
          </cell>
          <cell r="E308" t="str">
            <v>NYISO</v>
          </cell>
          <cell r="G308" t="str">
            <v>MW</v>
          </cell>
        </row>
        <row r="309">
          <cell r="C309" t="str">
            <v>Low</v>
          </cell>
          <cell r="D309" t="str">
            <v>Commercial</v>
          </cell>
          <cell r="E309" t="str">
            <v>PJM</v>
          </cell>
          <cell r="G309" t="str">
            <v>MW</v>
          </cell>
        </row>
        <row r="310">
          <cell r="C310" t="str">
            <v>Low</v>
          </cell>
          <cell r="D310" t="str">
            <v>Commercial</v>
          </cell>
          <cell r="E310" t="str">
            <v>SOUTHEAST</v>
          </cell>
          <cell r="G310" t="str">
            <v>MW</v>
          </cell>
        </row>
        <row r="311">
          <cell r="C311" t="str">
            <v>Low</v>
          </cell>
          <cell r="D311" t="str">
            <v>Commercial</v>
          </cell>
          <cell r="E311" t="str">
            <v>SPP</v>
          </cell>
          <cell r="G311" t="str">
            <v>MW</v>
          </cell>
        </row>
        <row r="312">
          <cell r="C312" t="str">
            <v>Low</v>
          </cell>
          <cell r="D312" t="str">
            <v>Commercial</v>
          </cell>
          <cell r="E312" t="str">
            <v>WECC (Non-CA)</v>
          </cell>
          <cell r="G312" t="str">
            <v>MW</v>
          </cell>
        </row>
        <row r="313">
          <cell r="C313" t="str">
            <v>Low</v>
          </cell>
          <cell r="D313" t="str">
            <v>Industrial</v>
          </cell>
          <cell r="E313" t="str">
            <v>CAISO</v>
          </cell>
          <cell r="G313" t="str">
            <v>MW</v>
          </cell>
        </row>
        <row r="314">
          <cell r="C314" t="str">
            <v>Low</v>
          </cell>
          <cell r="D314" t="str">
            <v>Industrial</v>
          </cell>
          <cell r="E314" t="str">
            <v>ERCOT</v>
          </cell>
          <cell r="G314" t="str">
            <v>MW</v>
          </cell>
        </row>
        <row r="315">
          <cell r="C315" t="str">
            <v>Low</v>
          </cell>
          <cell r="D315" t="str">
            <v>Industrial</v>
          </cell>
          <cell r="E315" t="str">
            <v>ISONE</v>
          </cell>
          <cell r="G315" t="str">
            <v>MW</v>
          </cell>
        </row>
        <row r="316">
          <cell r="C316" t="str">
            <v>Low</v>
          </cell>
          <cell r="D316" t="str">
            <v>Industrial</v>
          </cell>
          <cell r="E316" t="str">
            <v>MISO</v>
          </cell>
          <cell r="G316" t="str">
            <v>MW</v>
          </cell>
        </row>
        <row r="317">
          <cell r="C317" t="str">
            <v>Low</v>
          </cell>
          <cell r="D317" t="str">
            <v>Industrial</v>
          </cell>
          <cell r="E317" t="str">
            <v>NYISO</v>
          </cell>
          <cell r="G317" t="str">
            <v>MW</v>
          </cell>
        </row>
        <row r="318">
          <cell r="C318" t="str">
            <v>Low</v>
          </cell>
          <cell r="D318" t="str">
            <v>Industrial</v>
          </cell>
          <cell r="E318" t="str">
            <v>PJM</v>
          </cell>
          <cell r="G318" t="str">
            <v>MW</v>
          </cell>
        </row>
        <row r="319">
          <cell r="C319" t="str">
            <v>Low</v>
          </cell>
          <cell r="D319" t="str">
            <v>Industrial</v>
          </cell>
          <cell r="E319" t="str">
            <v>SOUTHEAST</v>
          </cell>
          <cell r="G319" t="str">
            <v>MW</v>
          </cell>
        </row>
        <row r="320">
          <cell r="C320" t="str">
            <v>Low</v>
          </cell>
          <cell r="D320" t="str">
            <v>Industrial</v>
          </cell>
          <cell r="E320" t="str">
            <v>SPP</v>
          </cell>
          <cell r="G320" t="str">
            <v>MW</v>
          </cell>
        </row>
        <row r="321">
          <cell r="C321" t="str">
            <v>Low</v>
          </cell>
          <cell r="D321" t="str">
            <v>Industrial</v>
          </cell>
          <cell r="E321" t="str">
            <v>WECC (Non-CA)</v>
          </cell>
          <cell r="G321" t="str">
            <v>MW</v>
          </cell>
        </row>
        <row r="322">
          <cell r="C322" t="str">
            <v>Low</v>
          </cell>
          <cell r="D322" t="str">
            <v>Residential</v>
          </cell>
          <cell r="E322" t="str">
            <v>CAISO</v>
          </cell>
          <cell r="G322" t="str">
            <v>MW</v>
          </cell>
        </row>
        <row r="323">
          <cell r="C323" t="str">
            <v>Low</v>
          </cell>
          <cell r="D323" t="str">
            <v>Residential</v>
          </cell>
          <cell r="E323" t="str">
            <v>ERCOT</v>
          </cell>
          <cell r="G323" t="str">
            <v>MW</v>
          </cell>
        </row>
        <row r="324">
          <cell r="C324" t="str">
            <v>Low</v>
          </cell>
          <cell r="D324" t="str">
            <v>Residential</v>
          </cell>
          <cell r="E324" t="str">
            <v>ISONE</v>
          </cell>
          <cell r="G324" t="str">
            <v>MW</v>
          </cell>
        </row>
        <row r="325">
          <cell r="C325" t="str">
            <v>Low</v>
          </cell>
          <cell r="D325" t="str">
            <v>Residential</v>
          </cell>
          <cell r="E325" t="str">
            <v>MISO</v>
          </cell>
          <cell r="G325" t="str">
            <v>MW</v>
          </cell>
        </row>
        <row r="326">
          <cell r="C326" t="str">
            <v>Low</v>
          </cell>
          <cell r="D326" t="str">
            <v>Residential</v>
          </cell>
          <cell r="E326" t="str">
            <v>NYISO</v>
          </cell>
          <cell r="G326" t="str">
            <v>MW</v>
          </cell>
        </row>
        <row r="327">
          <cell r="C327" t="str">
            <v>Low</v>
          </cell>
          <cell r="D327" t="str">
            <v>Residential</v>
          </cell>
          <cell r="E327" t="str">
            <v>PJM</v>
          </cell>
          <cell r="G327" t="str">
            <v>MW</v>
          </cell>
        </row>
        <row r="328">
          <cell r="C328" t="str">
            <v>Low</v>
          </cell>
          <cell r="D328" t="str">
            <v>Residential</v>
          </cell>
          <cell r="E328" t="str">
            <v>SOUTHEAST</v>
          </cell>
          <cell r="G328" t="str">
            <v>MW</v>
          </cell>
        </row>
        <row r="329">
          <cell r="C329" t="str">
            <v>Low</v>
          </cell>
          <cell r="D329" t="str">
            <v>Residential</v>
          </cell>
          <cell r="E329" t="str">
            <v>SPP</v>
          </cell>
          <cell r="G329" t="str">
            <v>MW</v>
          </cell>
        </row>
        <row r="330">
          <cell r="C330" t="str">
            <v>Low</v>
          </cell>
          <cell r="D330" t="str">
            <v>Residential</v>
          </cell>
          <cell r="E330" t="str">
            <v>WECC (Non-CA)</v>
          </cell>
          <cell r="G330" t="str">
            <v>MW</v>
          </cell>
        </row>
        <row r="331">
          <cell r="C331" t="str">
            <v>Low</v>
          </cell>
          <cell r="D331" t="str">
            <v>Total</v>
          </cell>
          <cell r="E331" t="str">
            <v>CAISO</v>
          </cell>
          <cell r="G331" t="str">
            <v>MW</v>
          </cell>
        </row>
        <row r="332">
          <cell r="C332" t="str">
            <v>Low</v>
          </cell>
          <cell r="D332" t="str">
            <v>Total</v>
          </cell>
          <cell r="E332" t="str">
            <v>ERCOT</v>
          </cell>
          <cell r="G332" t="str">
            <v>MW</v>
          </cell>
        </row>
        <row r="333">
          <cell r="C333" t="str">
            <v>Low</v>
          </cell>
          <cell r="D333" t="str">
            <v>Total</v>
          </cell>
          <cell r="E333" t="str">
            <v>ISONE</v>
          </cell>
          <cell r="G333" t="str">
            <v>MW</v>
          </cell>
        </row>
        <row r="334">
          <cell r="C334" t="str">
            <v>Low</v>
          </cell>
          <cell r="D334" t="str">
            <v>Total</v>
          </cell>
          <cell r="E334" t="str">
            <v>MISO</v>
          </cell>
          <cell r="G334" t="str">
            <v>MW</v>
          </cell>
        </row>
        <row r="335">
          <cell r="C335" t="str">
            <v>Low</v>
          </cell>
          <cell r="D335" t="str">
            <v>Total</v>
          </cell>
          <cell r="E335" t="str">
            <v>NYISO</v>
          </cell>
          <cell r="G335" t="str">
            <v>MW</v>
          </cell>
        </row>
        <row r="336">
          <cell r="C336" t="str">
            <v>Low</v>
          </cell>
          <cell r="D336" t="str">
            <v>Total</v>
          </cell>
          <cell r="E336" t="str">
            <v>PJM</v>
          </cell>
          <cell r="G336" t="str">
            <v>MW</v>
          </cell>
        </row>
        <row r="337">
          <cell r="C337" t="str">
            <v>Low</v>
          </cell>
          <cell r="D337" t="str">
            <v>Total</v>
          </cell>
          <cell r="E337" t="str">
            <v>SOUTHEAST</v>
          </cell>
          <cell r="G337" t="str">
            <v>MW</v>
          </cell>
        </row>
        <row r="338">
          <cell r="C338" t="str">
            <v>Low</v>
          </cell>
          <cell r="D338" t="str">
            <v>Total</v>
          </cell>
          <cell r="E338" t="str">
            <v>SPP</v>
          </cell>
          <cell r="G338" t="str">
            <v>MW</v>
          </cell>
        </row>
        <row r="339">
          <cell r="C339" t="str">
            <v>Low</v>
          </cell>
          <cell r="D339" t="str">
            <v>Total</v>
          </cell>
          <cell r="E339" t="str">
            <v>WECC (Non-CA)</v>
          </cell>
          <cell r="G339" t="str">
            <v>MW</v>
          </cell>
        </row>
        <row r="340">
          <cell r="C340" t="str">
            <v>Low</v>
          </cell>
          <cell r="D340" t="str">
            <v>Transportation</v>
          </cell>
          <cell r="E340" t="str">
            <v>CAISO</v>
          </cell>
          <cell r="G340" t="str">
            <v>MW</v>
          </cell>
        </row>
        <row r="341">
          <cell r="C341" t="str">
            <v>Low</v>
          </cell>
          <cell r="D341" t="str">
            <v>Transportation</v>
          </cell>
          <cell r="E341" t="str">
            <v>ERCOT</v>
          </cell>
          <cell r="G341" t="str">
            <v>MW</v>
          </cell>
        </row>
        <row r="342">
          <cell r="C342" t="str">
            <v>Low</v>
          </cell>
          <cell r="D342" t="str">
            <v>Transportation</v>
          </cell>
          <cell r="E342" t="str">
            <v>ISONE</v>
          </cell>
          <cell r="G342" t="str">
            <v>MW</v>
          </cell>
        </row>
        <row r="343">
          <cell r="C343" t="str">
            <v>Low</v>
          </cell>
          <cell r="D343" t="str">
            <v>Transportation</v>
          </cell>
          <cell r="E343" t="str">
            <v>MISO</v>
          </cell>
          <cell r="G343" t="str">
            <v>MW</v>
          </cell>
        </row>
        <row r="344">
          <cell r="C344" t="str">
            <v>Low</v>
          </cell>
          <cell r="D344" t="str">
            <v>Transportation</v>
          </cell>
          <cell r="E344" t="str">
            <v>NYISO</v>
          </cell>
          <cell r="G344" t="str">
            <v>MW</v>
          </cell>
        </row>
        <row r="345">
          <cell r="C345" t="str">
            <v>Low</v>
          </cell>
          <cell r="D345" t="str">
            <v>Transportation</v>
          </cell>
          <cell r="E345" t="str">
            <v>PJM</v>
          </cell>
          <cell r="G345" t="str">
            <v>MW</v>
          </cell>
        </row>
        <row r="346">
          <cell r="C346" t="str">
            <v>Low</v>
          </cell>
          <cell r="D346" t="str">
            <v>Transportation</v>
          </cell>
          <cell r="E346" t="str">
            <v>SOUTHEAST</v>
          </cell>
          <cell r="G346" t="str">
            <v>MW</v>
          </cell>
        </row>
        <row r="347">
          <cell r="C347" t="str">
            <v>Low</v>
          </cell>
          <cell r="D347" t="str">
            <v>Transportation</v>
          </cell>
          <cell r="E347" t="str">
            <v>SPP</v>
          </cell>
          <cell r="G347" t="str">
            <v>MW</v>
          </cell>
        </row>
        <row r="348">
          <cell r="C348" t="str">
            <v>Low</v>
          </cell>
          <cell r="D348" t="str">
            <v>Transportation</v>
          </cell>
          <cell r="E348" t="str">
            <v>WECC (Non-CA)</v>
          </cell>
          <cell r="G348" t="str">
            <v>MW</v>
          </cell>
        </row>
        <row r="349">
          <cell r="C349" t="str">
            <v>Base</v>
          </cell>
          <cell r="D349" t="str">
            <v>Commercial</v>
          </cell>
          <cell r="E349" t="str">
            <v>CAISO</v>
          </cell>
          <cell r="G349" t="str">
            <v>MW</v>
          </cell>
        </row>
        <row r="350">
          <cell r="C350" t="str">
            <v>Base</v>
          </cell>
          <cell r="D350" t="str">
            <v>Commercial</v>
          </cell>
          <cell r="E350" t="str">
            <v>ERCOT</v>
          </cell>
          <cell r="G350" t="str">
            <v>MW</v>
          </cell>
        </row>
        <row r="351">
          <cell r="C351" t="str">
            <v>Base</v>
          </cell>
          <cell r="D351" t="str">
            <v>Commercial</v>
          </cell>
          <cell r="E351" t="str">
            <v>ISONE</v>
          </cell>
          <cell r="G351" t="str">
            <v>MW</v>
          </cell>
        </row>
        <row r="352">
          <cell r="C352" t="str">
            <v>Base</v>
          </cell>
          <cell r="D352" t="str">
            <v>Commercial</v>
          </cell>
          <cell r="E352" t="str">
            <v>MISO</v>
          </cell>
          <cell r="G352" t="str">
            <v>MW</v>
          </cell>
        </row>
        <row r="353">
          <cell r="C353" t="str">
            <v>Base</v>
          </cell>
          <cell r="D353" t="str">
            <v>Commercial</v>
          </cell>
          <cell r="E353" t="str">
            <v>NYISO</v>
          </cell>
          <cell r="G353" t="str">
            <v>MW</v>
          </cell>
        </row>
        <row r="354">
          <cell r="C354" t="str">
            <v>Base</v>
          </cell>
          <cell r="D354" t="str">
            <v>Commercial</v>
          </cell>
          <cell r="E354" t="str">
            <v>PJM</v>
          </cell>
          <cell r="G354" t="str">
            <v>MW</v>
          </cell>
        </row>
        <row r="355">
          <cell r="C355" t="str">
            <v>Base</v>
          </cell>
          <cell r="D355" t="str">
            <v>Commercial</v>
          </cell>
          <cell r="E355" t="str">
            <v>SOUTHEAST</v>
          </cell>
          <cell r="G355" t="str">
            <v>MW</v>
          </cell>
        </row>
        <row r="356">
          <cell r="C356" t="str">
            <v>Base</v>
          </cell>
          <cell r="D356" t="str">
            <v>Commercial</v>
          </cell>
          <cell r="E356" t="str">
            <v>SPP</v>
          </cell>
          <cell r="G356" t="str">
            <v>MW</v>
          </cell>
        </row>
        <row r="357">
          <cell r="C357" t="str">
            <v>Base</v>
          </cell>
          <cell r="D357" t="str">
            <v>Commercial</v>
          </cell>
          <cell r="E357" t="str">
            <v>WECC (Non-CA)</v>
          </cell>
          <cell r="G357" t="str">
            <v>MW</v>
          </cell>
        </row>
        <row r="358">
          <cell r="C358" t="str">
            <v>Base</v>
          </cell>
          <cell r="D358" t="str">
            <v>Industrial</v>
          </cell>
          <cell r="E358" t="str">
            <v>CAISO</v>
          </cell>
          <cell r="G358" t="str">
            <v>MW</v>
          </cell>
        </row>
        <row r="359">
          <cell r="C359" t="str">
            <v>Base</v>
          </cell>
          <cell r="D359" t="str">
            <v>Industrial</v>
          </cell>
          <cell r="E359" t="str">
            <v>ERCOT</v>
          </cell>
          <cell r="G359" t="str">
            <v>MW</v>
          </cell>
        </row>
        <row r="360">
          <cell r="C360" t="str">
            <v>Base</v>
          </cell>
          <cell r="D360" t="str">
            <v>Industrial</v>
          </cell>
          <cell r="E360" t="str">
            <v>ISONE</v>
          </cell>
          <cell r="G360" t="str">
            <v>MW</v>
          </cell>
        </row>
        <row r="361">
          <cell r="C361" t="str">
            <v>Base</v>
          </cell>
          <cell r="D361" t="str">
            <v>Industrial</v>
          </cell>
          <cell r="E361" t="str">
            <v>MISO</v>
          </cell>
          <cell r="G361" t="str">
            <v>MW</v>
          </cell>
        </row>
        <row r="362">
          <cell r="C362" t="str">
            <v>Base</v>
          </cell>
          <cell r="D362" t="str">
            <v>Industrial</v>
          </cell>
          <cell r="E362" t="str">
            <v>NYISO</v>
          </cell>
          <cell r="G362" t="str">
            <v>MW</v>
          </cell>
        </row>
        <row r="363">
          <cell r="C363" t="str">
            <v>Base</v>
          </cell>
          <cell r="D363" t="str">
            <v>Industrial</v>
          </cell>
          <cell r="E363" t="str">
            <v>PJM</v>
          </cell>
          <cell r="G363" t="str">
            <v>MW</v>
          </cell>
        </row>
        <row r="364">
          <cell r="C364" t="str">
            <v>Base</v>
          </cell>
          <cell r="D364" t="str">
            <v>Industrial</v>
          </cell>
          <cell r="E364" t="str">
            <v>SOUTHEAST</v>
          </cell>
          <cell r="G364" t="str">
            <v>MW</v>
          </cell>
        </row>
        <row r="365">
          <cell r="C365" t="str">
            <v>Base</v>
          </cell>
          <cell r="D365" t="str">
            <v>Industrial</v>
          </cell>
          <cell r="E365" t="str">
            <v>SPP</v>
          </cell>
          <cell r="G365" t="str">
            <v>MW</v>
          </cell>
        </row>
        <row r="366">
          <cell r="C366" t="str">
            <v>Base</v>
          </cell>
          <cell r="D366" t="str">
            <v>Industrial</v>
          </cell>
          <cell r="E366" t="str">
            <v>WECC (Non-CA)</v>
          </cell>
          <cell r="G366" t="str">
            <v>MW</v>
          </cell>
        </row>
        <row r="367">
          <cell r="C367" t="str">
            <v>Base</v>
          </cell>
          <cell r="D367" t="str">
            <v>Residential</v>
          </cell>
          <cell r="E367" t="str">
            <v>CAISO</v>
          </cell>
          <cell r="G367" t="str">
            <v>MW</v>
          </cell>
        </row>
        <row r="368">
          <cell r="C368" t="str">
            <v>Base</v>
          </cell>
          <cell r="D368" t="str">
            <v>Residential</v>
          </cell>
          <cell r="E368" t="str">
            <v>ERCOT</v>
          </cell>
          <cell r="G368" t="str">
            <v>MW</v>
          </cell>
        </row>
        <row r="369">
          <cell r="C369" t="str">
            <v>Base</v>
          </cell>
          <cell r="D369" t="str">
            <v>Residential</v>
          </cell>
          <cell r="E369" t="str">
            <v>ISONE</v>
          </cell>
          <cell r="G369" t="str">
            <v>MW</v>
          </cell>
        </row>
        <row r="370">
          <cell r="C370" t="str">
            <v>Base</v>
          </cell>
          <cell r="D370" t="str">
            <v>Residential</v>
          </cell>
          <cell r="E370" t="str">
            <v>MISO</v>
          </cell>
          <cell r="G370" t="str">
            <v>MW</v>
          </cell>
        </row>
        <row r="371">
          <cell r="C371" t="str">
            <v>Base</v>
          </cell>
          <cell r="D371" t="str">
            <v>Residential</v>
          </cell>
          <cell r="E371" t="str">
            <v>NYISO</v>
          </cell>
          <cell r="G371" t="str">
            <v>MW</v>
          </cell>
        </row>
        <row r="372">
          <cell r="C372" t="str">
            <v>Base</v>
          </cell>
          <cell r="D372" t="str">
            <v>Residential</v>
          </cell>
          <cell r="E372" t="str">
            <v>PJM</v>
          </cell>
          <cell r="G372" t="str">
            <v>MW</v>
          </cell>
        </row>
        <row r="373">
          <cell r="C373" t="str">
            <v>Base</v>
          </cell>
          <cell r="D373" t="str">
            <v>Residential</v>
          </cell>
          <cell r="E373" t="str">
            <v>SOUTHEAST</v>
          </cell>
          <cell r="G373" t="str">
            <v>MW</v>
          </cell>
        </row>
        <row r="374">
          <cell r="C374" t="str">
            <v>Base</v>
          </cell>
          <cell r="D374" t="str">
            <v>Residential</v>
          </cell>
          <cell r="E374" t="str">
            <v>SPP</v>
          </cell>
          <cell r="G374" t="str">
            <v>MW</v>
          </cell>
        </row>
        <row r="375">
          <cell r="C375" t="str">
            <v>Base</v>
          </cell>
          <cell r="D375" t="str">
            <v>Residential</v>
          </cell>
          <cell r="E375" t="str">
            <v>WECC (Non-CA)</v>
          </cell>
          <cell r="G375" t="str">
            <v>MW</v>
          </cell>
        </row>
        <row r="376">
          <cell r="C376" t="str">
            <v>Base</v>
          </cell>
          <cell r="D376" t="str">
            <v>Total</v>
          </cell>
          <cell r="E376" t="str">
            <v>CAISO</v>
          </cell>
          <cell r="G376" t="str">
            <v>MW</v>
          </cell>
        </row>
        <row r="377">
          <cell r="C377" t="str">
            <v>Base</v>
          </cell>
          <cell r="D377" t="str">
            <v>Total</v>
          </cell>
          <cell r="E377" t="str">
            <v>ERCOT</v>
          </cell>
          <cell r="G377" t="str">
            <v>MW</v>
          </cell>
        </row>
        <row r="378">
          <cell r="C378" t="str">
            <v>Base</v>
          </cell>
          <cell r="D378" t="str">
            <v>Total</v>
          </cell>
          <cell r="E378" t="str">
            <v>ISONE</v>
          </cell>
          <cell r="G378" t="str">
            <v>MW</v>
          </cell>
        </row>
        <row r="379">
          <cell r="C379" t="str">
            <v>Base</v>
          </cell>
          <cell r="D379" t="str">
            <v>Total</v>
          </cell>
          <cell r="E379" t="str">
            <v>MISO</v>
          </cell>
          <cell r="G379" t="str">
            <v>MW</v>
          </cell>
        </row>
        <row r="380">
          <cell r="C380" t="str">
            <v>Base</v>
          </cell>
          <cell r="D380" t="str">
            <v>Total</v>
          </cell>
          <cell r="E380" t="str">
            <v>NYISO</v>
          </cell>
          <cell r="G380" t="str">
            <v>MW</v>
          </cell>
        </row>
        <row r="381">
          <cell r="C381" t="str">
            <v>Base</v>
          </cell>
          <cell r="D381" t="str">
            <v>Total</v>
          </cell>
          <cell r="E381" t="str">
            <v>PJM</v>
          </cell>
          <cell r="G381" t="str">
            <v>MW</v>
          </cell>
        </row>
        <row r="382">
          <cell r="C382" t="str">
            <v>Base</v>
          </cell>
          <cell r="D382" t="str">
            <v>Total</v>
          </cell>
          <cell r="E382" t="str">
            <v>SOUTHEAST</v>
          </cell>
          <cell r="G382" t="str">
            <v>MW</v>
          </cell>
        </row>
        <row r="383">
          <cell r="C383" t="str">
            <v>Base</v>
          </cell>
          <cell r="D383" t="str">
            <v>Total</v>
          </cell>
          <cell r="E383" t="str">
            <v>SPP</v>
          </cell>
          <cell r="G383" t="str">
            <v>MW</v>
          </cell>
        </row>
        <row r="384">
          <cell r="C384" t="str">
            <v>Base</v>
          </cell>
          <cell r="D384" t="str">
            <v>Total</v>
          </cell>
          <cell r="E384" t="str">
            <v>WECC (Non-CA)</v>
          </cell>
          <cell r="G384" t="str">
            <v>MW</v>
          </cell>
        </row>
        <row r="385">
          <cell r="C385" t="str">
            <v>Base</v>
          </cell>
          <cell r="D385" t="str">
            <v>Transportation</v>
          </cell>
          <cell r="E385" t="str">
            <v>CAISO</v>
          </cell>
          <cell r="G385" t="str">
            <v>MW</v>
          </cell>
        </row>
        <row r="386">
          <cell r="C386" t="str">
            <v>Base</v>
          </cell>
          <cell r="D386" t="str">
            <v>Transportation</v>
          </cell>
          <cell r="E386" t="str">
            <v>ERCOT</v>
          </cell>
          <cell r="G386" t="str">
            <v>MW</v>
          </cell>
        </row>
        <row r="387">
          <cell r="C387" t="str">
            <v>Base</v>
          </cell>
          <cell r="D387" t="str">
            <v>Transportation</v>
          </cell>
          <cell r="E387" t="str">
            <v>ISONE</v>
          </cell>
          <cell r="G387" t="str">
            <v>MW</v>
          </cell>
        </row>
        <row r="388">
          <cell r="C388" t="str">
            <v>Base</v>
          </cell>
          <cell r="D388" t="str">
            <v>Transportation</v>
          </cell>
          <cell r="E388" t="str">
            <v>MISO</v>
          </cell>
          <cell r="G388" t="str">
            <v>MW</v>
          </cell>
        </row>
        <row r="389">
          <cell r="C389" t="str">
            <v>Base</v>
          </cell>
          <cell r="D389" t="str">
            <v>Transportation</v>
          </cell>
          <cell r="E389" t="str">
            <v>NYISO</v>
          </cell>
          <cell r="G389" t="str">
            <v>MW</v>
          </cell>
        </row>
        <row r="390">
          <cell r="C390" t="str">
            <v>Base</v>
          </cell>
          <cell r="D390" t="str">
            <v>Transportation</v>
          </cell>
          <cell r="E390" t="str">
            <v>PJM</v>
          </cell>
          <cell r="G390" t="str">
            <v>MW</v>
          </cell>
        </row>
        <row r="391">
          <cell r="C391" t="str">
            <v>Base</v>
          </cell>
          <cell r="D391" t="str">
            <v>Transportation</v>
          </cell>
          <cell r="E391" t="str">
            <v>SOUTHEAST</v>
          </cell>
          <cell r="G391" t="str">
            <v>MW</v>
          </cell>
        </row>
        <row r="392">
          <cell r="C392" t="str">
            <v>Base</v>
          </cell>
          <cell r="D392" t="str">
            <v>Transportation</v>
          </cell>
          <cell r="E392" t="str">
            <v>SPP</v>
          </cell>
          <cell r="G392" t="str">
            <v>MW</v>
          </cell>
        </row>
        <row r="393">
          <cell r="C393" t="str">
            <v>Base</v>
          </cell>
          <cell r="D393" t="str">
            <v>Transportation</v>
          </cell>
          <cell r="E393" t="str">
            <v>WECC (Non-CA)</v>
          </cell>
          <cell r="G393" t="str">
            <v>MW</v>
          </cell>
        </row>
        <row r="486">
          <cell r="C486" t="str">
            <v>Base</v>
          </cell>
          <cell r="D486" t="str">
            <v>Australia</v>
          </cell>
          <cell r="E486" t="str">
            <v>Distribution: Line Transformers: Add_x000D_</v>
          </cell>
          <cell r="F486" t="str">
            <v>Additions</v>
          </cell>
        </row>
        <row r="487">
          <cell r="C487" t="str">
            <v>High</v>
          </cell>
          <cell r="D487" t="str">
            <v>Australia</v>
          </cell>
          <cell r="E487" t="str">
            <v>Distribution: Line Transformers: Add_x000D_</v>
          </cell>
          <cell r="F487" t="str">
            <v>Additions</v>
          </cell>
        </row>
        <row r="488">
          <cell r="C488" t="str">
            <v>Low</v>
          </cell>
          <cell r="D488" t="str">
            <v>Australia</v>
          </cell>
          <cell r="E488" t="str">
            <v>Distribution: Line Transformers: Add_x000D_</v>
          </cell>
          <cell r="F488" t="str">
            <v>Additions</v>
          </cell>
        </row>
        <row r="489">
          <cell r="C489" t="str">
            <v>Base</v>
          </cell>
          <cell r="D489" t="str">
            <v>Australia</v>
          </cell>
          <cell r="E489" t="str">
            <v>Distribution: Station Equipment: Add_x000D_</v>
          </cell>
          <cell r="F489" t="str">
            <v>Additions</v>
          </cell>
        </row>
        <row r="490">
          <cell r="C490" t="str">
            <v>High</v>
          </cell>
          <cell r="D490" t="str">
            <v>Australia</v>
          </cell>
          <cell r="E490" t="str">
            <v>Distribution: Station Equipment: Add_x000D_</v>
          </cell>
          <cell r="F490" t="str">
            <v>Additions</v>
          </cell>
        </row>
        <row r="491">
          <cell r="C491" t="str">
            <v>Low</v>
          </cell>
          <cell r="D491" t="str">
            <v>Australia</v>
          </cell>
          <cell r="E491" t="str">
            <v>Distribution: Station Equipment: Add_x000D_</v>
          </cell>
          <cell r="F491" t="str">
            <v>Additions</v>
          </cell>
        </row>
        <row r="492">
          <cell r="C492" t="str">
            <v>Base</v>
          </cell>
          <cell r="D492" t="str">
            <v>Australia</v>
          </cell>
          <cell r="E492" t="str">
            <v>Distribution: Storage Battery Equipment: Add_x000D_</v>
          </cell>
          <cell r="F492" t="str">
            <v>Additions</v>
          </cell>
        </row>
        <row r="493">
          <cell r="C493" t="str">
            <v>High</v>
          </cell>
          <cell r="D493" t="str">
            <v>Australia</v>
          </cell>
          <cell r="E493" t="str">
            <v>Distribution: Storage Battery Equipment: Add_x000D_</v>
          </cell>
          <cell r="F493" t="str">
            <v>Additions</v>
          </cell>
        </row>
        <row r="494">
          <cell r="C494" t="str">
            <v>Low</v>
          </cell>
          <cell r="D494" t="str">
            <v>Australia</v>
          </cell>
          <cell r="E494" t="str">
            <v>Distribution: Storage Battery Equipment: Add_x000D_</v>
          </cell>
          <cell r="F494" t="str">
            <v>Additions</v>
          </cell>
        </row>
        <row r="495">
          <cell r="C495" t="str">
            <v>Base</v>
          </cell>
          <cell r="D495" t="str">
            <v>Australia</v>
          </cell>
          <cell r="E495" t="str">
            <v>Transmission: Station Equipment: Add_x000D_</v>
          </cell>
          <cell r="F495" t="str">
            <v>Additions</v>
          </cell>
        </row>
        <row r="496">
          <cell r="C496" t="str">
            <v>High</v>
          </cell>
          <cell r="D496" t="str">
            <v>Australia</v>
          </cell>
          <cell r="E496" t="str">
            <v>Transmission: Station Equipment: Add_x000D_</v>
          </cell>
          <cell r="F496" t="str">
            <v>Additions</v>
          </cell>
        </row>
        <row r="497">
          <cell r="C497" t="str">
            <v>Low</v>
          </cell>
          <cell r="D497" t="str">
            <v>Australia</v>
          </cell>
          <cell r="E497" t="str">
            <v>Transmission: Station Equipment: Add_x000D_</v>
          </cell>
          <cell r="F497" t="str">
            <v>Additions</v>
          </cell>
        </row>
        <row r="498">
          <cell r="C498" t="str">
            <v>Base</v>
          </cell>
          <cell r="D498" t="str">
            <v>CAISO</v>
          </cell>
          <cell r="E498" t="str">
            <v>Distribution: Line Transformers: Add_x000D_</v>
          </cell>
          <cell r="F498" t="str">
            <v>Additions</v>
          </cell>
        </row>
        <row r="499">
          <cell r="C499" t="str">
            <v>Low</v>
          </cell>
          <cell r="D499" t="str">
            <v>CAISO</v>
          </cell>
          <cell r="E499" t="str">
            <v>Distribution: Line Transformers: Add_x000D_</v>
          </cell>
          <cell r="F499" t="str">
            <v>Additions</v>
          </cell>
        </row>
        <row r="500">
          <cell r="C500" t="str">
            <v>High</v>
          </cell>
          <cell r="D500" t="str">
            <v>CAISO</v>
          </cell>
          <cell r="E500" t="str">
            <v>Distribution: Line Transformers: Add_x000D_</v>
          </cell>
          <cell r="F500" t="str">
            <v>Additions</v>
          </cell>
        </row>
        <row r="501">
          <cell r="C501" t="str">
            <v>Base</v>
          </cell>
          <cell r="D501" t="str">
            <v>CAISO</v>
          </cell>
          <cell r="E501" t="str">
            <v>Distribution: Station Equipment: Add_x000D_</v>
          </cell>
          <cell r="F501" t="str">
            <v>Additions</v>
          </cell>
        </row>
        <row r="502">
          <cell r="C502" t="str">
            <v>Low</v>
          </cell>
          <cell r="D502" t="str">
            <v>CAISO</v>
          </cell>
          <cell r="E502" t="str">
            <v>Distribution: Station Equipment: Add_x000D_</v>
          </cell>
          <cell r="F502" t="str">
            <v>Additions</v>
          </cell>
        </row>
        <row r="503">
          <cell r="C503" t="str">
            <v>High</v>
          </cell>
          <cell r="D503" t="str">
            <v>CAISO</v>
          </cell>
          <cell r="E503" t="str">
            <v>Distribution: Station Equipment: Add_x000D_</v>
          </cell>
          <cell r="F503" t="str">
            <v>Additions</v>
          </cell>
        </row>
        <row r="504">
          <cell r="C504" t="str">
            <v>Base</v>
          </cell>
          <cell r="D504" t="str">
            <v>CAISO</v>
          </cell>
          <cell r="E504" t="str">
            <v>Distribution: Storage Battery Equipment: Add_x000D_</v>
          </cell>
          <cell r="F504" t="str">
            <v>Additions</v>
          </cell>
        </row>
        <row r="505">
          <cell r="C505" t="str">
            <v>Low</v>
          </cell>
          <cell r="D505" t="str">
            <v>CAISO</v>
          </cell>
          <cell r="E505" t="str">
            <v>Distribution: Storage Battery Equipment: Add_x000D_</v>
          </cell>
          <cell r="F505" t="str">
            <v>Additions</v>
          </cell>
        </row>
        <row r="506">
          <cell r="C506" t="str">
            <v>High</v>
          </cell>
          <cell r="D506" t="str">
            <v>CAISO</v>
          </cell>
          <cell r="E506" t="str">
            <v>Distribution: Storage Battery Equipment: Add_x000D_</v>
          </cell>
          <cell r="F506" t="str">
            <v>Additions</v>
          </cell>
        </row>
        <row r="507">
          <cell r="C507" t="str">
            <v>Base</v>
          </cell>
          <cell r="D507" t="str">
            <v>CAISO</v>
          </cell>
          <cell r="E507" t="str">
            <v>Transmission: Station Equipment: Add_x000D_</v>
          </cell>
          <cell r="F507" t="str">
            <v>Additions</v>
          </cell>
        </row>
        <row r="508">
          <cell r="C508" t="str">
            <v>High</v>
          </cell>
          <cell r="D508" t="str">
            <v>CAISO</v>
          </cell>
          <cell r="E508" t="str">
            <v>Transmission: Station Equipment: Add_x000D_</v>
          </cell>
          <cell r="F508" t="str">
            <v>Additions</v>
          </cell>
        </row>
        <row r="509">
          <cell r="C509" t="str">
            <v>Low</v>
          </cell>
          <cell r="D509" t="str">
            <v>CAISO</v>
          </cell>
          <cell r="E509" t="str">
            <v>Transmission: Station Equipment: Add_x000D_</v>
          </cell>
          <cell r="F509" t="str">
            <v>Additions</v>
          </cell>
        </row>
        <row r="510">
          <cell r="C510" t="str">
            <v>Base</v>
          </cell>
          <cell r="D510" t="str">
            <v>ERCOT</v>
          </cell>
          <cell r="E510" t="str">
            <v>Distribution: Line Transformers: Add_x000D_</v>
          </cell>
          <cell r="F510" t="str">
            <v>Additions</v>
          </cell>
        </row>
        <row r="511">
          <cell r="C511" t="str">
            <v>Low</v>
          </cell>
          <cell r="D511" t="str">
            <v>ERCOT</v>
          </cell>
          <cell r="E511" t="str">
            <v>Distribution: Line Transformers: Add_x000D_</v>
          </cell>
          <cell r="F511" t="str">
            <v>Additions</v>
          </cell>
        </row>
        <row r="512">
          <cell r="C512" t="str">
            <v>Base</v>
          </cell>
          <cell r="D512" t="str">
            <v>ERCOT</v>
          </cell>
          <cell r="E512" t="str">
            <v>Distribution: Station Equipment: Add_x000D_</v>
          </cell>
          <cell r="F512" t="str">
            <v>Additions</v>
          </cell>
        </row>
        <row r="513">
          <cell r="C513" t="str">
            <v>Low</v>
          </cell>
          <cell r="D513" t="str">
            <v>ERCOT</v>
          </cell>
          <cell r="E513" t="str">
            <v>Distribution: Station Equipment: Add_x000D_</v>
          </cell>
          <cell r="F513" t="str">
            <v>Additions</v>
          </cell>
        </row>
        <row r="514">
          <cell r="C514" t="str">
            <v>Base</v>
          </cell>
          <cell r="D514" t="str">
            <v>Country A</v>
          </cell>
          <cell r="E514" t="str">
            <v>Distribution: Line Transformers: Add_x000D_</v>
          </cell>
          <cell r="F514" t="str">
            <v>Additions</v>
          </cell>
        </row>
        <row r="515">
          <cell r="C515" t="str">
            <v>High</v>
          </cell>
          <cell r="D515" t="str">
            <v>Country A</v>
          </cell>
          <cell r="E515" t="str">
            <v>Distribution: Line Transformers: Add_x000D_</v>
          </cell>
          <cell r="F515" t="str">
            <v>Additions</v>
          </cell>
        </row>
        <row r="516">
          <cell r="C516" t="str">
            <v>Low</v>
          </cell>
          <cell r="D516" t="str">
            <v>Country A</v>
          </cell>
          <cell r="E516" t="str">
            <v>Distribution: Line Transformers: Add_x000D_</v>
          </cell>
          <cell r="F516" t="str">
            <v>Additions</v>
          </cell>
        </row>
        <row r="517">
          <cell r="C517" t="str">
            <v>Base</v>
          </cell>
          <cell r="D517" t="str">
            <v>Country A</v>
          </cell>
          <cell r="E517" t="str">
            <v>Distribution: Station Equipment: Add_x000D_</v>
          </cell>
          <cell r="F517" t="str">
            <v>Additions</v>
          </cell>
        </row>
        <row r="518">
          <cell r="C518" t="str">
            <v>High</v>
          </cell>
          <cell r="D518" t="str">
            <v>Country A</v>
          </cell>
          <cell r="E518" t="str">
            <v>Distribution: Station Equipment: Add_x000D_</v>
          </cell>
          <cell r="F518" t="str">
            <v>Additions</v>
          </cell>
        </row>
        <row r="519">
          <cell r="C519" t="str">
            <v>Low</v>
          </cell>
          <cell r="D519" t="str">
            <v>Country A</v>
          </cell>
          <cell r="E519" t="str">
            <v>Distribution: Station Equipment: Add_x000D_</v>
          </cell>
          <cell r="F519" t="str">
            <v>Additions</v>
          </cell>
        </row>
        <row r="520">
          <cell r="C520" t="str">
            <v>Base</v>
          </cell>
          <cell r="D520" t="str">
            <v>Country A</v>
          </cell>
          <cell r="E520" t="str">
            <v>Distribution: Storage Battery Equipment: Add_x000D_</v>
          </cell>
          <cell r="F520" t="str">
            <v>Additions</v>
          </cell>
        </row>
        <row r="521">
          <cell r="C521" t="str">
            <v>High</v>
          </cell>
          <cell r="D521" t="str">
            <v>Country A</v>
          </cell>
          <cell r="E521" t="str">
            <v>Distribution: Storage Battery Equipment: Add_x000D_</v>
          </cell>
          <cell r="F521" t="str">
            <v>Additions</v>
          </cell>
        </row>
        <row r="522">
          <cell r="C522" t="str">
            <v>Low</v>
          </cell>
          <cell r="D522" t="str">
            <v>Country A</v>
          </cell>
          <cell r="E522" t="str">
            <v>Distribution: Storage Battery Equipment: Add_x000D_</v>
          </cell>
          <cell r="F522" t="str">
            <v>Additions</v>
          </cell>
        </row>
        <row r="523">
          <cell r="C523" t="str">
            <v>Base</v>
          </cell>
          <cell r="D523" t="str">
            <v>Country A</v>
          </cell>
          <cell r="E523" t="str">
            <v>Transmission: Station Equipment: Add_x000D_</v>
          </cell>
          <cell r="F523" t="str">
            <v>Additions</v>
          </cell>
        </row>
        <row r="524">
          <cell r="C524" t="str">
            <v>High</v>
          </cell>
          <cell r="D524" t="str">
            <v>Country A</v>
          </cell>
          <cell r="E524" t="str">
            <v>Transmission: Station Equipment: Add_x000D_</v>
          </cell>
          <cell r="F524" t="str">
            <v>Additions</v>
          </cell>
        </row>
        <row r="525">
          <cell r="C525" t="str">
            <v>Low</v>
          </cell>
          <cell r="D525" t="str">
            <v>Country A</v>
          </cell>
          <cell r="E525" t="str">
            <v>Transmission: Station Equipment: Add_x000D_</v>
          </cell>
          <cell r="F525" t="str">
            <v>Additions</v>
          </cell>
        </row>
        <row r="526">
          <cell r="C526" t="str">
            <v>Base</v>
          </cell>
          <cell r="D526" t="str">
            <v>Country B</v>
          </cell>
          <cell r="E526" t="str">
            <v>Distribution: Line Transformers: Add_x000D_</v>
          </cell>
          <cell r="F526" t="str">
            <v>Additions</v>
          </cell>
        </row>
        <row r="527">
          <cell r="C527" t="str">
            <v>High</v>
          </cell>
          <cell r="D527" t="str">
            <v>Country B</v>
          </cell>
          <cell r="E527" t="str">
            <v>Distribution: Line Transformers: Add_x000D_</v>
          </cell>
          <cell r="F527" t="str">
            <v>Additions</v>
          </cell>
        </row>
        <row r="528">
          <cell r="C528" t="str">
            <v>Low</v>
          </cell>
          <cell r="D528" t="str">
            <v>Country B</v>
          </cell>
          <cell r="E528" t="str">
            <v>Distribution: Line Transformers: Add_x000D_</v>
          </cell>
          <cell r="F528" t="str">
            <v>Additions</v>
          </cell>
        </row>
        <row r="529">
          <cell r="C529" t="str">
            <v>Base</v>
          </cell>
          <cell r="D529" t="str">
            <v>Country B</v>
          </cell>
          <cell r="E529" t="str">
            <v>Distribution: Station Equipment: Add_x000D_</v>
          </cell>
          <cell r="F529" t="str">
            <v>Additions</v>
          </cell>
        </row>
        <row r="530">
          <cell r="C530" t="str">
            <v>High</v>
          </cell>
          <cell r="D530" t="str">
            <v>Country B</v>
          </cell>
          <cell r="E530" t="str">
            <v>Distribution: Station Equipment: Add_x000D_</v>
          </cell>
          <cell r="F530" t="str">
            <v>Additions</v>
          </cell>
        </row>
        <row r="531">
          <cell r="C531" t="str">
            <v>Low</v>
          </cell>
          <cell r="D531" t="str">
            <v>Country B</v>
          </cell>
          <cell r="E531" t="str">
            <v>Distribution: Station Equipment: Add_x000D_</v>
          </cell>
          <cell r="F531" t="str">
            <v>Additions</v>
          </cell>
        </row>
        <row r="532">
          <cell r="C532" t="str">
            <v>Base</v>
          </cell>
          <cell r="D532" t="str">
            <v>Country B</v>
          </cell>
          <cell r="E532" t="str">
            <v>Distribution: Storage Battery Equipment: Add_x000D_</v>
          </cell>
          <cell r="F532" t="str">
            <v>Additions</v>
          </cell>
        </row>
        <row r="533">
          <cell r="C533" t="str">
            <v>High</v>
          </cell>
          <cell r="D533" t="str">
            <v>Country B</v>
          </cell>
          <cell r="E533" t="str">
            <v>Distribution: Storage Battery Equipment: Add_x000D_</v>
          </cell>
          <cell r="F533" t="str">
            <v>Additions</v>
          </cell>
        </row>
        <row r="534">
          <cell r="C534" t="str">
            <v>Low</v>
          </cell>
          <cell r="D534" t="str">
            <v>Country B</v>
          </cell>
          <cell r="E534" t="str">
            <v>Distribution: Storage Battery Equipment: Add_x000D_</v>
          </cell>
          <cell r="F534" t="str">
            <v>Additions</v>
          </cell>
        </row>
        <row r="535">
          <cell r="C535" t="str">
            <v>Base</v>
          </cell>
          <cell r="D535" t="str">
            <v>Country B</v>
          </cell>
          <cell r="E535" t="str">
            <v>Transmission: Station Equipment: Add_x000D_</v>
          </cell>
          <cell r="F535" t="str">
            <v>Additions</v>
          </cell>
        </row>
        <row r="536">
          <cell r="C536" t="str">
            <v>High</v>
          </cell>
          <cell r="D536" t="str">
            <v>Country B</v>
          </cell>
          <cell r="E536" t="str">
            <v>Transmission: Station Equipment: Add_x000D_</v>
          </cell>
          <cell r="F536" t="str">
            <v>Additions</v>
          </cell>
        </row>
        <row r="537">
          <cell r="C537" t="str">
            <v>Low</v>
          </cell>
          <cell r="D537" t="str">
            <v>Country B</v>
          </cell>
          <cell r="E537" t="str">
            <v>Transmission: Station Equipment: Add_x000D_</v>
          </cell>
          <cell r="F537" t="str">
            <v>Additions</v>
          </cell>
        </row>
        <row r="538">
          <cell r="C538" t="str">
            <v>Base</v>
          </cell>
          <cell r="D538" t="str">
            <v>Country C</v>
          </cell>
          <cell r="E538" t="str">
            <v>Distribution: Line Transformers: Add_x000D_</v>
          </cell>
          <cell r="F538" t="str">
            <v>Additions</v>
          </cell>
        </row>
        <row r="539">
          <cell r="C539" t="str">
            <v>High</v>
          </cell>
          <cell r="D539" t="str">
            <v>Country C</v>
          </cell>
          <cell r="E539" t="str">
            <v>Distribution: Line Transformers: Add_x000D_</v>
          </cell>
          <cell r="F539" t="str">
            <v>Additions</v>
          </cell>
        </row>
        <row r="540">
          <cell r="C540" t="str">
            <v>Low</v>
          </cell>
          <cell r="D540" t="str">
            <v>Country C</v>
          </cell>
          <cell r="E540" t="str">
            <v>Distribution: Line Transformers: Add_x000D_</v>
          </cell>
          <cell r="F540" t="str">
            <v>Additions</v>
          </cell>
        </row>
        <row r="541">
          <cell r="C541" t="str">
            <v>Base</v>
          </cell>
          <cell r="D541" t="str">
            <v>Country C</v>
          </cell>
          <cell r="E541" t="str">
            <v>Distribution: Station Equipment: Add_x000D_</v>
          </cell>
          <cell r="F541" t="str">
            <v>Additions</v>
          </cell>
        </row>
        <row r="542">
          <cell r="C542" t="str">
            <v>High</v>
          </cell>
          <cell r="D542" t="str">
            <v>Country C</v>
          </cell>
          <cell r="E542" t="str">
            <v>Distribution: Station Equipment: Add_x000D_</v>
          </cell>
          <cell r="F542" t="str">
            <v>Additions</v>
          </cell>
        </row>
        <row r="543">
          <cell r="C543" t="str">
            <v>Low</v>
          </cell>
          <cell r="D543" t="str">
            <v>Country C</v>
          </cell>
          <cell r="E543" t="str">
            <v>Distribution: Station Equipment: Add_x000D_</v>
          </cell>
          <cell r="F543" t="str">
            <v>Additions</v>
          </cell>
        </row>
        <row r="544">
          <cell r="C544" t="str">
            <v>Base</v>
          </cell>
          <cell r="D544" t="str">
            <v>Country C</v>
          </cell>
          <cell r="E544" t="str">
            <v>Distribution: Storage Battery Equipment: Add_x000D_</v>
          </cell>
          <cell r="F544" t="str">
            <v>Additions</v>
          </cell>
        </row>
        <row r="545">
          <cell r="C545" t="str">
            <v>High</v>
          </cell>
          <cell r="D545" t="str">
            <v>Country C</v>
          </cell>
          <cell r="E545" t="str">
            <v>Distribution: Storage Battery Equipment: Add_x000D_</v>
          </cell>
          <cell r="F545" t="str">
            <v>Additions</v>
          </cell>
        </row>
        <row r="546">
          <cell r="C546" t="str">
            <v>Low</v>
          </cell>
          <cell r="D546" t="str">
            <v>Country C</v>
          </cell>
          <cell r="E546" t="str">
            <v>Distribution: Storage Battery Equipment: Add_x000D_</v>
          </cell>
          <cell r="F546" t="str">
            <v>Additions</v>
          </cell>
        </row>
        <row r="547">
          <cell r="C547" t="str">
            <v>Base</v>
          </cell>
          <cell r="D547" t="str">
            <v>Country C</v>
          </cell>
          <cell r="E547" t="str">
            <v>Transmission: Station Equipment: Add_x000D_</v>
          </cell>
          <cell r="F547" t="str">
            <v>Additions</v>
          </cell>
        </row>
        <row r="548">
          <cell r="C548" t="str">
            <v>High</v>
          </cell>
          <cell r="D548" t="str">
            <v>Country C</v>
          </cell>
          <cell r="E548" t="str">
            <v>Transmission: Station Equipment: Add_x000D_</v>
          </cell>
          <cell r="F548" t="str">
            <v>Additions</v>
          </cell>
        </row>
        <row r="549">
          <cell r="C549" t="str">
            <v>Low</v>
          </cell>
          <cell r="D549" t="str">
            <v>Country C</v>
          </cell>
          <cell r="E549" t="str">
            <v>Transmission: Station Equipment: Add_x000D_</v>
          </cell>
          <cell r="F549" t="str">
            <v>Additions</v>
          </cell>
        </row>
        <row r="550">
          <cell r="C550" t="str">
            <v>Base</v>
          </cell>
          <cell r="D550" t="str">
            <v>Country D</v>
          </cell>
          <cell r="E550" t="str">
            <v>Distribution: Line Transformers: Add_x000D_</v>
          </cell>
          <cell r="F550" t="str">
            <v>Additions</v>
          </cell>
        </row>
        <row r="551">
          <cell r="C551" t="str">
            <v>High</v>
          </cell>
          <cell r="D551" t="str">
            <v>Country D</v>
          </cell>
          <cell r="E551" t="str">
            <v>Distribution: Line Transformers: Add_x000D_</v>
          </cell>
          <cell r="F551" t="str">
            <v>Additions</v>
          </cell>
        </row>
        <row r="552">
          <cell r="C552" t="str">
            <v>Low</v>
          </cell>
          <cell r="D552" t="str">
            <v>Country D</v>
          </cell>
          <cell r="E552" t="str">
            <v>Distribution: Line Transformers: Add_x000D_</v>
          </cell>
          <cell r="F552" t="str">
            <v>Additions</v>
          </cell>
        </row>
        <row r="553">
          <cell r="C553" t="str">
            <v>Base</v>
          </cell>
          <cell r="D553" t="str">
            <v>Country D</v>
          </cell>
          <cell r="E553" t="str">
            <v>Distribution: Station Equipment: Add_x000D_</v>
          </cell>
          <cell r="F553" t="str">
            <v>Additions</v>
          </cell>
        </row>
        <row r="554">
          <cell r="C554" t="str">
            <v>High</v>
          </cell>
          <cell r="D554" t="str">
            <v>Country D</v>
          </cell>
          <cell r="E554" t="str">
            <v>Distribution: Station Equipment: Add_x000D_</v>
          </cell>
          <cell r="F554" t="str">
            <v>Additions</v>
          </cell>
        </row>
        <row r="555">
          <cell r="C555" t="str">
            <v>Low</v>
          </cell>
          <cell r="D555" t="str">
            <v>Country D</v>
          </cell>
          <cell r="E555" t="str">
            <v>Distribution: Station Equipment: Add_x000D_</v>
          </cell>
          <cell r="F555" t="str">
            <v>Additions</v>
          </cell>
        </row>
        <row r="556">
          <cell r="C556" t="str">
            <v>Base</v>
          </cell>
          <cell r="D556" t="str">
            <v>Country D</v>
          </cell>
          <cell r="E556" t="str">
            <v>Distribution: Storage Battery Equipment: Add_x000D_</v>
          </cell>
          <cell r="F556" t="str">
            <v>Additions</v>
          </cell>
        </row>
        <row r="557">
          <cell r="C557" t="str">
            <v>High</v>
          </cell>
          <cell r="D557" t="str">
            <v>Country D</v>
          </cell>
          <cell r="E557" t="str">
            <v>Distribution: Storage Battery Equipment: Add_x000D_</v>
          </cell>
          <cell r="F557" t="str">
            <v>Additions</v>
          </cell>
        </row>
        <row r="558">
          <cell r="C558" t="str">
            <v>Low</v>
          </cell>
          <cell r="D558" t="str">
            <v>Country D</v>
          </cell>
          <cell r="E558" t="str">
            <v>Distribution: Storage Battery Equipment: Add_x000D_</v>
          </cell>
          <cell r="F558" t="str">
            <v>Additions</v>
          </cell>
        </row>
        <row r="559">
          <cell r="C559" t="str">
            <v>Base</v>
          </cell>
          <cell r="D559" t="str">
            <v>Country D</v>
          </cell>
          <cell r="E559" t="str">
            <v>Transmission: Station Equipment: Add_x000D_</v>
          </cell>
          <cell r="F559" t="str">
            <v>Additions</v>
          </cell>
        </row>
        <row r="560">
          <cell r="C560" t="str">
            <v>High</v>
          </cell>
          <cell r="D560" t="str">
            <v>Country D</v>
          </cell>
          <cell r="E560" t="str">
            <v>Transmission: Station Equipment: Add_x000D_</v>
          </cell>
          <cell r="F560" t="str">
            <v>Additions</v>
          </cell>
        </row>
        <row r="561">
          <cell r="C561" t="str">
            <v>Low</v>
          </cell>
          <cell r="D561" t="str">
            <v>Country D</v>
          </cell>
          <cell r="E561" t="str">
            <v>Transmission: Station Equipment: Add_x000D_</v>
          </cell>
          <cell r="F561" t="str">
            <v>Additions</v>
          </cell>
        </row>
        <row r="562">
          <cell r="C562" t="str">
            <v>Base</v>
          </cell>
          <cell r="D562" t="str">
            <v>ERCOT</v>
          </cell>
          <cell r="E562" t="str">
            <v>Distribution: Storage Battery Equipment: Add_x000D_</v>
          </cell>
          <cell r="F562" t="str">
            <v>Additions</v>
          </cell>
        </row>
        <row r="563">
          <cell r="C563" t="str">
            <v>Low</v>
          </cell>
          <cell r="D563" t="str">
            <v>ERCOT</v>
          </cell>
          <cell r="E563" t="str">
            <v>Distribution: Storage Battery Equipment: Add_x000D_</v>
          </cell>
          <cell r="F563" t="str">
            <v>Additions</v>
          </cell>
        </row>
        <row r="564">
          <cell r="C564" t="str">
            <v>Base</v>
          </cell>
          <cell r="D564" t="str">
            <v>ERCOT</v>
          </cell>
          <cell r="E564" t="str">
            <v>Transmission: Station Equipment: Add_x000D_</v>
          </cell>
          <cell r="F564" t="str">
            <v>Additions</v>
          </cell>
        </row>
        <row r="565">
          <cell r="C565" t="str">
            <v>High</v>
          </cell>
          <cell r="D565" t="str">
            <v>ERCOT</v>
          </cell>
          <cell r="E565" t="str">
            <v>Transmission: Station Equipment: Add_x000D_</v>
          </cell>
          <cell r="F565" t="str">
            <v>Additions</v>
          </cell>
        </row>
        <row r="566">
          <cell r="C566" t="str">
            <v>Low</v>
          </cell>
          <cell r="D566" t="str">
            <v>ERCOT</v>
          </cell>
          <cell r="E566" t="str">
            <v>Transmission: Station Equipment: Add_x000D_</v>
          </cell>
          <cell r="F566" t="str">
            <v>Additions</v>
          </cell>
        </row>
        <row r="567">
          <cell r="C567" t="str">
            <v>Base</v>
          </cell>
          <cell r="D567" t="str">
            <v>SPP</v>
          </cell>
          <cell r="E567" t="str">
            <v>Total Distribution Plant: Add_x000D_</v>
          </cell>
          <cell r="F567" t="str">
            <v>Additions</v>
          </cell>
        </row>
        <row r="568">
          <cell r="C568" t="str">
            <v>Base</v>
          </cell>
          <cell r="D568" t="str">
            <v>SPP</v>
          </cell>
          <cell r="E568" t="str">
            <v>Total Transmission Plant: Add_x000D_</v>
          </cell>
          <cell r="F568" t="str">
            <v>Additions</v>
          </cell>
        </row>
        <row r="569">
          <cell r="C569" t="str">
            <v>Base</v>
          </cell>
          <cell r="D569" t="str">
            <v>WECC (Non-CA)</v>
          </cell>
          <cell r="E569" t="str">
            <v>Total Distribution Plant: Add_x000D_</v>
          </cell>
          <cell r="F569" t="str">
            <v>Additions</v>
          </cell>
        </row>
        <row r="570">
          <cell r="C570" t="str">
            <v>Base</v>
          </cell>
          <cell r="D570" t="str">
            <v>WECC (Non-CA)</v>
          </cell>
          <cell r="E570" t="str">
            <v>Total Transmission Plant: Add_x000D_</v>
          </cell>
          <cell r="F570" t="str">
            <v>Additions</v>
          </cell>
        </row>
        <row r="571">
          <cell r="C571" t="str">
            <v>Low</v>
          </cell>
          <cell r="D571" t="str">
            <v>CAISO</v>
          </cell>
          <cell r="E571" t="str">
            <v>Total Distribution Plant: Add_x000D_</v>
          </cell>
          <cell r="F571" t="str">
            <v>Additions</v>
          </cell>
        </row>
        <row r="572">
          <cell r="C572" t="str">
            <v>Low</v>
          </cell>
          <cell r="D572" t="str">
            <v>CAISO</v>
          </cell>
          <cell r="E572" t="str">
            <v>Total Transmission Plant: Add_x000D_</v>
          </cell>
          <cell r="F572" t="str">
            <v>Additions</v>
          </cell>
        </row>
        <row r="573">
          <cell r="C573" t="str">
            <v>Low</v>
          </cell>
          <cell r="D573" t="str">
            <v>ERCOT</v>
          </cell>
          <cell r="E573" t="str">
            <v>Total Distribution Plant: Add_x000D_</v>
          </cell>
          <cell r="F573" t="str">
            <v>Additions</v>
          </cell>
        </row>
        <row r="574">
          <cell r="C574" t="str">
            <v>Low</v>
          </cell>
          <cell r="D574" t="str">
            <v>ERCOT</v>
          </cell>
          <cell r="E574" t="str">
            <v>Total Transmission Plant: Add_x000D_</v>
          </cell>
          <cell r="F574" t="str">
            <v>Additions</v>
          </cell>
        </row>
        <row r="575">
          <cell r="C575" t="str">
            <v>Base</v>
          </cell>
          <cell r="D575" t="str">
            <v>Germany</v>
          </cell>
          <cell r="E575" t="str">
            <v>Distribution: Line Transformers: Add_x000D_</v>
          </cell>
          <cell r="F575" t="str">
            <v>Additions</v>
          </cell>
        </row>
        <row r="576">
          <cell r="C576" t="str">
            <v>High</v>
          </cell>
          <cell r="D576" t="str">
            <v>Germany</v>
          </cell>
          <cell r="E576" t="str">
            <v>Distribution: Line Transformers: Add_x000D_</v>
          </cell>
          <cell r="F576" t="str">
            <v>Additions</v>
          </cell>
        </row>
        <row r="577">
          <cell r="C577" t="str">
            <v>Low</v>
          </cell>
          <cell r="D577" t="str">
            <v>Germany</v>
          </cell>
          <cell r="E577" t="str">
            <v>Distribution: Line Transformers: Add_x000D_</v>
          </cell>
          <cell r="F577" t="str">
            <v>Additions</v>
          </cell>
        </row>
        <row r="578">
          <cell r="C578" t="str">
            <v>Low</v>
          </cell>
          <cell r="D578" t="str">
            <v>ISONE</v>
          </cell>
          <cell r="E578" t="str">
            <v>Total Distribution Plant: Add_x000D_</v>
          </cell>
          <cell r="F578" t="str">
            <v>Additions</v>
          </cell>
        </row>
        <row r="579">
          <cell r="C579" t="str">
            <v>Low</v>
          </cell>
          <cell r="D579" t="str">
            <v>ISONE</v>
          </cell>
          <cell r="E579" t="str">
            <v>Total Transmission Plant: Add_x000D_</v>
          </cell>
          <cell r="F579" t="str">
            <v>Additions</v>
          </cell>
        </row>
        <row r="580">
          <cell r="C580" t="str">
            <v>Low</v>
          </cell>
          <cell r="D580" t="str">
            <v>MISO</v>
          </cell>
          <cell r="E580" t="str">
            <v>Total Distribution Plant: Add_x000D_</v>
          </cell>
          <cell r="F580" t="str">
            <v>Additions</v>
          </cell>
        </row>
        <row r="581">
          <cell r="C581" t="str">
            <v>Low</v>
          </cell>
          <cell r="D581" t="str">
            <v>MISO</v>
          </cell>
          <cell r="E581" t="str">
            <v>Total Transmission Plant: Add_x000D_</v>
          </cell>
          <cell r="F581" t="str">
            <v>Additions</v>
          </cell>
        </row>
        <row r="582">
          <cell r="C582" t="str">
            <v>Base</v>
          </cell>
          <cell r="D582" t="str">
            <v>Germany</v>
          </cell>
          <cell r="E582" t="str">
            <v>Distribution: Station Equipment: Add_x000D_</v>
          </cell>
          <cell r="F582" t="str">
            <v>Additions</v>
          </cell>
        </row>
        <row r="583">
          <cell r="C583" t="str">
            <v>Base</v>
          </cell>
          <cell r="D583" t="str">
            <v>UK</v>
          </cell>
          <cell r="E583" t="str">
            <v>Total Distribution Plant: Add_x000D_</v>
          </cell>
          <cell r="F583" t="str">
            <v>Additions</v>
          </cell>
        </row>
        <row r="584">
          <cell r="C584" t="str">
            <v>Base</v>
          </cell>
          <cell r="D584" t="str">
            <v>UK</v>
          </cell>
          <cell r="E584" t="str">
            <v>Total Transmission Plant: Add_x000D_</v>
          </cell>
          <cell r="F584" t="str">
            <v>Additions</v>
          </cell>
        </row>
        <row r="585">
          <cell r="C585" t="str">
            <v>High</v>
          </cell>
          <cell r="D585" t="str">
            <v>Germany</v>
          </cell>
          <cell r="E585" t="str">
            <v>Distribution: Station Equipment: Add_x000D_</v>
          </cell>
          <cell r="F585" t="str">
            <v>Additions</v>
          </cell>
        </row>
        <row r="586">
          <cell r="C586" t="str">
            <v>Base</v>
          </cell>
          <cell r="D586" t="str">
            <v>Australia</v>
          </cell>
          <cell r="E586" t="str">
            <v>Total Distribution Plant: Add_x000D_</v>
          </cell>
          <cell r="F586" t="str">
            <v>Additions</v>
          </cell>
        </row>
        <row r="587">
          <cell r="C587" t="str">
            <v>Base</v>
          </cell>
          <cell r="D587" t="str">
            <v>Australia</v>
          </cell>
          <cell r="E587" t="str">
            <v>Total Transmission Plant: Add_x000D_</v>
          </cell>
          <cell r="F587" t="str">
            <v>Additions</v>
          </cell>
        </row>
        <row r="588">
          <cell r="C588" t="str">
            <v>Low</v>
          </cell>
          <cell r="D588" t="str">
            <v>Germany</v>
          </cell>
          <cell r="E588" t="str">
            <v>Distribution: Station Equipment: Add_x000D_</v>
          </cell>
          <cell r="F588" t="str">
            <v>Additions</v>
          </cell>
        </row>
        <row r="589">
          <cell r="C589" t="str">
            <v>Base</v>
          </cell>
          <cell r="D589" t="str">
            <v>Germany</v>
          </cell>
          <cell r="E589" t="str">
            <v>Total Distribution Plant: Add_x000D_</v>
          </cell>
          <cell r="F589" t="str">
            <v>Additions</v>
          </cell>
        </row>
        <row r="590">
          <cell r="C590" t="str">
            <v>Base</v>
          </cell>
          <cell r="D590" t="str">
            <v>Germany</v>
          </cell>
          <cell r="E590" t="str">
            <v>Total Transmission Plant: Add_x000D_</v>
          </cell>
          <cell r="F590" t="str">
            <v>Additions</v>
          </cell>
        </row>
        <row r="591">
          <cell r="C591" t="str">
            <v>Base</v>
          </cell>
          <cell r="D591" t="str">
            <v>Japan</v>
          </cell>
          <cell r="E591" t="str">
            <v>Total Distribution Plant: Add_x000D_</v>
          </cell>
          <cell r="F591" t="str">
            <v>Additions</v>
          </cell>
        </row>
        <row r="592">
          <cell r="C592" t="str">
            <v>Base</v>
          </cell>
          <cell r="D592" t="str">
            <v>Japan</v>
          </cell>
          <cell r="E592" t="str">
            <v>Total Transmission Plant: Add_x000D_</v>
          </cell>
          <cell r="F592" t="str">
            <v>Additions</v>
          </cell>
        </row>
        <row r="593">
          <cell r="C593" t="str">
            <v>Base</v>
          </cell>
          <cell r="D593" t="str">
            <v>Germany</v>
          </cell>
          <cell r="E593" t="str">
            <v>Distribution: Storage Battery Equipment: Add_x000D_</v>
          </cell>
          <cell r="F593" t="str">
            <v>Additions</v>
          </cell>
        </row>
        <row r="594">
          <cell r="C594" t="str">
            <v>Base</v>
          </cell>
          <cell r="D594" t="str">
            <v>Country A</v>
          </cell>
          <cell r="E594" t="str">
            <v>Total Distribution Plant: Add_x000D_</v>
          </cell>
          <cell r="F594" t="str">
            <v>Additions</v>
          </cell>
        </row>
        <row r="595">
          <cell r="C595" t="str">
            <v>Base</v>
          </cell>
          <cell r="D595" t="str">
            <v>Country A</v>
          </cell>
          <cell r="E595" t="str">
            <v>Total Transmission Plant: Add_x000D_</v>
          </cell>
          <cell r="F595" t="str">
            <v>Additions</v>
          </cell>
        </row>
        <row r="596">
          <cell r="C596" t="str">
            <v>High</v>
          </cell>
          <cell r="D596" t="str">
            <v>Germany</v>
          </cell>
          <cell r="E596" t="str">
            <v>Distribution: Storage Battery Equipment: Add_x000D_</v>
          </cell>
          <cell r="F596" t="str">
            <v>Additions</v>
          </cell>
        </row>
        <row r="597">
          <cell r="C597" t="str">
            <v>Base</v>
          </cell>
          <cell r="D597" t="str">
            <v>Country B</v>
          </cell>
          <cell r="E597" t="str">
            <v>Total Distribution Plant: Add_x000D_</v>
          </cell>
          <cell r="F597" t="str">
            <v>Additions</v>
          </cell>
        </row>
        <row r="598">
          <cell r="C598" t="str">
            <v>Base</v>
          </cell>
          <cell r="D598" t="str">
            <v>Country B</v>
          </cell>
          <cell r="E598" t="str">
            <v>Total Transmission Plant: Add_x000D_</v>
          </cell>
          <cell r="F598" t="str">
            <v>Additions</v>
          </cell>
        </row>
        <row r="599">
          <cell r="C599" t="str">
            <v>Low</v>
          </cell>
          <cell r="D599" t="str">
            <v>Germany</v>
          </cell>
          <cell r="E599" t="str">
            <v>Distribution: Storage Battery Equipment: Add_x000D_</v>
          </cell>
          <cell r="F599" t="str">
            <v>Additions</v>
          </cell>
        </row>
        <row r="600">
          <cell r="C600" t="str">
            <v>Base</v>
          </cell>
          <cell r="D600" t="str">
            <v>Country C</v>
          </cell>
          <cell r="E600" t="str">
            <v>Total Distribution Plant: Add_x000D_</v>
          </cell>
          <cell r="F600" t="str">
            <v>Additions</v>
          </cell>
        </row>
        <row r="601">
          <cell r="C601" t="str">
            <v>Base</v>
          </cell>
          <cell r="D601" t="str">
            <v>Country C</v>
          </cell>
          <cell r="E601" t="str">
            <v>Total Transmission Plant: Add_x000D_</v>
          </cell>
          <cell r="F601" t="str">
            <v>Additions</v>
          </cell>
        </row>
        <row r="602">
          <cell r="C602" t="str">
            <v>Base</v>
          </cell>
          <cell r="D602" t="str">
            <v>Country D</v>
          </cell>
          <cell r="E602" t="str">
            <v>Total Distribution Plant: Add_x000D_</v>
          </cell>
          <cell r="F602" t="str">
            <v>Additions</v>
          </cell>
        </row>
        <row r="603">
          <cell r="C603" t="str">
            <v>Base</v>
          </cell>
          <cell r="D603" t="str">
            <v>Country D</v>
          </cell>
          <cell r="E603" t="str">
            <v>Total Transmission Plant: Add_x000D_</v>
          </cell>
          <cell r="F603" t="str">
            <v>Additions</v>
          </cell>
        </row>
        <row r="604">
          <cell r="C604" t="str">
            <v>Base</v>
          </cell>
          <cell r="D604" t="str">
            <v>Germany</v>
          </cell>
          <cell r="E604" t="str">
            <v>Transmission: Station Equipment: Add_x000D_</v>
          </cell>
          <cell r="F604" t="str">
            <v>Additions</v>
          </cell>
        </row>
        <row r="605">
          <cell r="C605" t="str">
            <v>Base</v>
          </cell>
          <cell r="D605" t="str">
            <v>ISONE</v>
          </cell>
          <cell r="E605" t="str">
            <v>Distribution: Line Transformers: Add_x000D_</v>
          </cell>
          <cell r="F605" t="str">
            <v>Additions</v>
          </cell>
        </row>
        <row r="606">
          <cell r="C606" t="str">
            <v>Low</v>
          </cell>
          <cell r="D606" t="str">
            <v>NYISO</v>
          </cell>
          <cell r="E606" t="str">
            <v>Total Distribution Plant: Add_x000D_</v>
          </cell>
          <cell r="F606" t="str">
            <v>Additions</v>
          </cell>
        </row>
        <row r="607">
          <cell r="C607" t="str">
            <v>High</v>
          </cell>
          <cell r="D607" t="str">
            <v>Germany</v>
          </cell>
          <cell r="E607" t="str">
            <v>Transmission: Station Equipment: Add_x000D_</v>
          </cell>
          <cell r="F607" t="str">
            <v>Additions</v>
          </cell>
        </row>
        <row r="608">
          <cell r="C608" t="str">
            <v>Low</v>
          </cell>
          <cell r="D608" t="str">
            <v>NYISO</v>
          </cell>
          <cell r="E608" t="str">
            <v>Total Transmission Plant: Add_x000D_</v>
          </cell>
          <cell r="F608" t="str">
            <v>Additions</v>
          </cell>
        </row>
        <row r="609">
          <cell r="C609" t="str">
            <v>Low</v>
          </cell>
          <cell r="D609" t="str">
            <v>ISONE</v>
          </cell>
          <cell r="E609" t="str">
            <v>Distribution: Line Transformers: Add_x000D_</v>
          </cell>
          <cell r="F609" t="str">
            <v>Additions</v>
          </cell>
        </row>
        <row r="610">
          <cell r="C610" t="str">
            <v>Low</v>
          </cell>
          <cell r="D610" t="str">
            <v>Germany</v>
          </cell>
          <cell r="E610" t="str">
            <v>Transmission: Station Equipment: Add_x000D_</v>
          </cell>
          <cell r="F610" t="str">
            <v>Additions</v>
          </cell>
        </row>
        <row r="611">
          <cell r="C611" t="str">
            <v>Low</v>
          </cell>
          <cell r="D611" t="str">
            <v>PJM</v>
          </cell>
          <cell r="E611" t="str">
            <v>Total Distribution Plant: Add_x000D_</v>
          </cell>
          <cell r="F611" t="str">
            <v>Additions</v>
          </cell>
        </row>
        <row r="612">
          <cell r="C612" t="str">
            <v>Low</v>
          </cell>
          <cell r="D612" t="str">
            <v>PJM</v>
          </cell>
          <cell r="E612" t="str">
            <v>Total Transmission Plant: Add_x000D_</v>
          </cell>
          <cell r="F612" t="str">
            <v>Additions</v>
          </cell>
        </row>
        <row r="613">
          <cell r="C613" t="str">
            <v>Low</v>
          </cell>
          <cell r="D613" t="str">
            <v>SOUTHEAST</v>
          </cell>
          <cell r="E613" t="str">
            <v>Total Distribution Plant: Add_x000D_</v>
          </cell>
          <cell r="F613" t="str">
            <v>Additions</v>
          </cell>
        </row>
        <row r="614">
          <cell r="C614" t="str">
            <v>Low</v>
          </cell>
          <cell r="D614" t="str">
            <v>SOUTHEAST</v>
          </cell>
          <cell r="E614" t="str">
            <v>Total Transmission Plant: Add_x000D_</v>
          </cell>
          <cell r="F614" t="str">
            <v>Additions</v>
          </cell>
        </row>
        <row r="615">
          <cell r="C615" t="str">
            <v>Base</v>
          </cell>
          <cell r="D615" t="str">
            <v>ISONE</v>
          </cell>
          <cell r="E615" t="str">
            <v>Distribution: Station Equipment: Add_x000D_</v>
          </cell>
          <cell r="F615" t="str">
            <v>Additions</v>
          </cell>
        </row>
        <row r="616">
          <cell r="C616" t="str">
            <v>Low</v>
          </cell>
          <cell r="D616" t="str">
            <v>SPP</v>
          </cell>
          <cell r="E616" t="str">
            <v>Total Distribution Plant: Add_x000D_</v>
          </cell>
          <cell r="F616" t="str">
            <v>Additions</v>
          </cell>
        </row>
        <row r="617">
          <cell r="C617" t="str">
            <v>Low</v>
          </cell>
          <cell r="D617" t="str">
            <v>SPP</v>
          </cell>
          <cell r="E617" t="str">
            <v>Total Transmission Plant: Add_x000D_</v>
          </cell>
          <cell r="F617" t="str">
            <v>Additions</v>
          </cell>
        </row>
        <row r="618">
          <cell r="C618" t="str">
            <v>Low</v>
          </cell>
          <cell r="D618" t="str">
            <v>ISONE</v>
          </cell>
          <cell r="E618" t="str">
            <v>Distribution: Station Equipment: Add_x000D_</v>
          </cell>
          <cell r="F618" t="str">
            <v>Additions</v>
          </cell>
        </row>
        <row r="619">
          <cell r="C619" t="str">
            <v>Low</v>
          </cell>
          <cell r="D619" t="str">
            <v>WECC (Non-CA)</v>
          </cell>
          <cell r="E619" t="str">
            <v>Total Distribution Plant: Add_x000D_</v>
          </cell>
          <cell r="F619" t="str">
            <v>Additions</v>
          </cell>
        </row>
        <row r="620">
          <cell r="C620" t="str">
            <v>Low</v>
          </cell>
          <cell r="D620" t="str">
            <v>WECC (Non-CA)</v>
          </cell>
          <cell r="E620" t="str">
            <v>Total Transmission Plant: Add_x000D_</v>
          </cell>
          <cell r="F620" t="str">
            <v>Additions</v>
          </cell>
        </row>
        <row r="621">
          <cell r="C621" t="str">
            <v>Base</v>
          </cell>
          <cell r="D621" t="str">
            <v>ISONE</v>
          </cell>
          <cell r="E621" t="str">
            <v>Distribution: Storage Battery Equipment: Add_x000D_</v>
          </cell>
          <cell r="F621" t="str">
            <v>Additions</v>
          </cell>
        </row>
        <row r="622">
          <cell r="C622" t="str">
            <v>Low</v>
          </cell>
          <cell r="D622" t="str">
            <v>ISONE</v>
          </cell>
          <cell r="E622" t="str">
            <v>Distribution: Storage Battery Equipment: Add_x000D_</v>
          </cell>
          <cell r="F622" t="str">
            <v>Additions</v>
          </cell>
        </row>
        <row r="623">
          <cell r="C623" t="str">
            <v>Base</v>
          </cell>
          <cell r="D623" t="str">
            <v>ISONE</v>
          </cell>
          <cell r="E623" t="str">
            <v>Transmission: Station Equipment: Add_x000D_</v>
          </cell>
          <cell r="F623" t="str">
            <v>Additions</v>
          </cell>
        </row>
        <row r="624">
          <cell r="C624" t="str">
            <v>High</v>
          </cell>
          <cell r="D624" t="str">
            <v>ISONE</v>
          </cell>
          <cell r="E624" t="str">
            <v>Transmission: Station Equipment: Add_x000D_</v>
          </cell>
          <cell r="F624" t="str">
            <v>Additions</v>
          </cell>
        </row>
        <row r="625">
          <cell r="C625" t="str">
            <v>Low</v>
          </cell>
          <cell r="D625" t="str">
            <v>ISONE</v>
          </cell>
          <cell r="E625" t="str">
            <v>Transmission: Station Equipment: Add_x000D_</v>
          </cell>
          <cell r="F625" t="str">
            <v>Additions</v>
          </cell>
        </row>
        <row r="626">
          <cell r="C626" t="str">
            <v>High</v>
          </cell>
          <cell r="D626" t="str">
            <v>CAISO</v>
          </cell>
          <cell r="E626" t="str">
            <v>Total Distribution Plant: Add_x000D_</v>
          </cell>
          <cell r="F626" t="str">
            <v>Additions</v>
          </cell>
        </row>
        <row r="627">
          <cell r="C627" t="str">
            <v>High</v>
          </cell>
          <cell r="D627" t="str">
            <v>CAISO</v>
          </cell>
          <cell r="E627" t="str">
            <v>Total Transmission Plant: Add_x000D_</v>
          </cell>
          <cell r="F627" t="str">
            <v>Additions</v>
          </cell>
        </row>
        <row r="628">
          <cell r="C628" t="str">
            <v>High</v>
          </cell>
          <cell r="D628" t="str">
            <v>ERCOT</v>
          </cell>
          <cell r="E628" t="str">
            <v>Total Distribution Plant: Add_x000D_</v>
          </cell>
          <cell r="F628" t="str">
            <v>Additions</v>
          </cell>
        </row>
        <row r="629">
          <cell r="C629" t="str">
            <v>High</v>
          </cell>
          <cell r="D629" t="str">
            <v>ERCOT</v>
          </cell>
          <cell r="E629" t="str">
            <v>Total Transmission Plant: Add_x000D_</v>
          </cell>
          <cell r="F629" t="str">
            <v>Additions</v>
          </cell>
        </row>
        <row r="630">
          <cell r="C630" t="str">
            <v>High</v>
          </cell>
          <cell r="D630" t="str">
            <v>ISONE</v>
          </cell>
          <cell r="E630" t="str">
            <v>Total Distribution Plant: Add_x000D_</v>
          </cell>
          <cell r="F630" t="str">
            <v>Additions</v>
          </cell>
        </row>
        <row r="631">
          <cell r="C631" t="str">
            <v>Low</v>
          </cell>
          <cell r="D631" t="str">
            <v>UK</v>
          </cell>
          <cell r="E631" t="str">
            <v>Total Distribution Plant: Add_x000D_</v>
          </cell>
          <cell r="F631" t="str">
            <v>Additions</v>
          </cell>
        </row>
        <row r="632">
          <cell r="C632" t="str">
            <v>Low</v>
          </cell>
          <cell r="D632" t="str">
            <v>UK</v>
          </cell>
          <cell r="E632" t="str">
            <v>Total Transmission Plant: Add_x000D_</v>
          </cell>
          <cell r="F632" t="str">
            <v>Additions</v>
          </cell>
        </row>
        <row r="633">
          <cell r="C633" t="str">
            <v>High</v>
          </cell>
          <cell r="D633" t="str">
            <v>ISONE</v>
          </cell>
          <cell r="E633" t="str">
            <v>Total Transmission Plant: Add_x000D_</v>
          </cell>
          <cell r="F633" t="str">
            <v>Additions</v>
          </cell>
        </row>
        <row r="634">
          <cell r="C634" t="str">
            <v>Low</v>
          </cell>
          <cell r="D634" t="str">
            <v>Australia</v>
          </cell>
          <cell r="E634" t="str">
            <v>Total Distribution Plant: Add_x000D_</v>
          </cell>
          <cell r="F634" t="str">
            <v>Additions</v>
          </cell>
        </row>
        <row r="635">
          <cell r="C635" t="str">
            <v>Low</v>
          </cell>
          <cell r="D635" t="str">
            <v>Australia</v>
          </cell>
          <cell r="E635" t="str">
            <v>Total Transmission Plant: Add_x000D_</v>
          </cell>
          <cell r="F635" t="str">
            <v>Additions</v>
          </cell>
        </row>
        <row r="636">
          <cell r="C636" t="str">
            <v>High</v>
          </cell>
          <cell r="D636" t="str">
            <v>MISO</v>
          </cell>
          <cell r="E636" t="str">
            <v>Total Distribution Plant: Add_x000D_</v>
          </cell>
          <cell r="F636" t="str">
            <v>Additions</v>
          </cell>
        </row>
        <row r="637">
          <cell r="C637" t="str">
            <v>Low</v>
          </cell>
          <cell r="D637" t="str">
            <v>Germany</v>
          </cell>
          <cell r="E637" t="str">
            <v>Total Distribution Plant: Add_x000D_</v>
          </cell>
          <cell r="F637" t="str">
            <v>Additions</v>
          </cell>
        </row>
        <row r="638">
          <cell r="C638" t="str">
            <v>Low</v>
          </cell>
          <cell r="D638" t="str">
            <v>Germany</v>
          </cell>
          <cell r="E638" t="str">
            <v>Total Transmission Plant: Add_x000D_</v>
          </cell>
          <cell r="F638" t="str">
            <v>Additions</v>
          </cell>
        </row>
        <row r="639">
          <cell r="C639" t="str">
            <v>High</v>
          </cell>
          <cell r="D639" t="str">
            <v>MISO</v>
          </cell>
          <cell r="E639" t="str">
            <v>Total Transmission Plant: Add_x000D_</v>
          </cell>
          <cell r="F639" t="str">
            <v>Additions</v>
          </cell>
        </row>
        <row r="640">
          <cell r="C640" t="str">
            <v>Low</v>
          </cell>
          <cell r="D640" t="str">
            <v>Japan</v>
          </cell>
          <cell r="E640" t="str">
            <v>Total Distribution Plant: Add_x000D_</v>
          </cell>
          <cell r="F640" t="str">
            <v>Additions</v>
          </cell>
        </row>
        <row r="641">
          <cell r="C641" t="str">
            <v>Low</v>
          </cell>
          <cell r="D641" t="str">
            <v>Japan</v>
          </cell>
          <cell r="E641" t="str">
            <v>Total Transmission Plant: Add_x000D_</v>
          </cell>
          <cell r="F641" t="str">
            <v>Additions</v>
          </cell>
        </row>
        <row r="642">
          <cell r="C642" t="str">
            <v>High</v>
          </cell>
          <cell r="D642" t="str">
            <v>NYISO</v>
          </cell>
          <cell r="E642" t="str">
            <v>Total Distribution Plant: Add_x000D_</v>
          </cell>
          <cell r="F642" t="str">
            <v>Additions</v>
          </cell>
        </row>
        <row r="643">
          <cell r="C643" t="str">
            <v>Low</v>
          </cell>
          <cell r="D643" t="str">
            <v>Country A</v>
          </cell>
          <cell r="E643" t="str">
            <v>Total Distribution Plant: Add_x000D_</v>
          </cell>
          <cell r="F643" t="str">
            <v>Additions</v>
          </cell>
        </row>
        <row r="644">
          <cell r="C644" t="str">
            <v>Low</v>
          </cell>
          <cell r="D644" t="str">
            <v>Country A</v>
          </cell>
          <cell r="E644" t="str">
            <v>Total Transmission Plant: Add_x000D_</v>
          </cell>
          <cell r="F644" t="str">
            <v>Additions</v>
          </cell>
        </row>
        <row r="645">
          <cell r="C645" t="str">
            <v>High</v>
          </cell>
          <cell r="D645" t="str">
            <v>NYISO</v>
          </cell>
          <cell r="E645" t="str">
            <v>Total Transmission Plant: Add_x000D_</v>
          </cell>
          <cell r="F645" t="str">
            <v>Additions</v>
          </cell>
        </row>
        <row r="646">
          <cell r="C646" t="str">
            <v>Low</v>
          </cell>
          <cell r="D646" t="str">
            <v>Country B</v>
          </cell>
          <cell r="E646" t="str">
            <v>Total Distribution Plant: Add_x000D_</v>
          </cell>
          <cell r="F646" t="str">
            <v>Additions</v>
          </cell>
        </row>
        <row r="647">
          <cell r="C647" t="str">
            <v>Low</v>
          </cell>
          <cell r="D647" t="str">
            <v>Country B</v>
          </cell>
          <cell r="E647" t="str">
            <v>Total Transmission Plant: Add_x000D_</v>
          </cell>
          <cell r="F647" t="str">
            <v>Additions</v>
          </cell>
        </row>
        <row r="648">
          <cell r="C648" t="str">
            <v>High</v>
          </cell>
          <cell r="D648" t="str">
            <v>PJM</v>
          </cell>
          <cell r="E648" t="str">
            <v>Total Distribution Plant: Add_x000D_</v>
          </cell>
          <cell r="F648" t="str">
            <v>Additions</v>
          </cell>
        </row>
        <row r="649">
          <cell r="C649" t="str">
            <v>Low</v>
          </cell>
          <cell r="D649" t="str">
            <v>Country C</v>
          </cell>
          <cell r="E649" t="str">
            <v>Total Distribution Plant: Add_x000D_</v>
          </cell>
          <cell r="F649" t="str">
            <v>Additions</v>
          </cell>
        </row>
        <row r="650">
          <cell r="C650" t="str">
            <v>Low</v>
          </cell>
          <cell r="D650" t="str">
            <v>Country C</v>
          </cell>
          <cell r="E650" t="str">
            <v>Total Transmission Plant: Add_x000D_</v>
          </cell>
          <cell r="F650" t="str">
            <v>Additions</v>
          </cell>
        </row>
        <row r="651">
          <cell r="C651" t="str">
            <v>High</v>
          </cell>
          <cell r="D651" t="str">
            <v>PJM</v>
          </cell>
          <cell r="E651" t="str">
            <v>Total Transmission Plant: Add_x000D_</v>
          </cell>
          <cell r="F651" t="str">
            <v>Additions</v>
          </cell>
        </row>
        <row r="652">
          <cell r="C652" t="str">
            <v>Low</v>
          </cell>
          <cell r="D652" t="str">
            <v>Country D</v>
          </cell>
          <cell r="E652" t="str">
            <v>Total Distribution Plant: Add_x000D_</v>
          </cell>
          <cell r="F652" t="str">
            <v>Additions</v>
          </cell>
        </row>
        <row r="653">
          <cell r="C653" t="str">
            <v>Low</v>
          </cell>
          <cell r="D653" t="str">
            <v>Country D</v>
          </cell>
          <cell r="E653" t="str">
            <v>Total Transmission Plant: Add_x000D_</v>
          </cell>
          <cell r="F653" t="str">
            <v>Additions</v>
          </cell>
        </row>
        <row r="654">
          <cell r="C654" t="str">
            <v>Base</v>
          </cell>
          <cell r="D654" t="str">
            <v>Japan</v>
          </cell>
          <cell r="E654" t="str">
            <v>Distribution: Line Transformers: Add_x000D_</v>
          </cell>
          <cell r="F654" t="str">
            <v>Additions</v>
          </cell>
        </row>
        <row r="655">
          <cell r="C655" t="str">
            <v>High</v>
          </cell>
          <cell r="D655" t="str">
            <v>SOUTHEAST</v>
          </cell>
          <cell r="E655" t="str">
            <v>Total Distribution Plant: Add_x000D_</v>
          </cell>
          <cell r="F655" t="str">
            <v>Additions</v>
          </cell>
        </row>
        <row r="656">
          <cell r="C656" t="str">
            <v>High</v>
          </cell>
          <cell r="D656" t="str">
            <v>SOUTHEAST</v>
          </cell>
          <cell r="E656" t="str">
            <v>Total Transmission Plant: Add_x000D_</v>
          </cell>
          <cell r="F656" t="str">
            <v>Additions</v>
          </cell>
        </row>
        <row r="657">
          <cell r="C657" t="str">
            <v>High</v>
          </cell>
          <cell r="D657" t="str">
            <v>Japan</v>
          </cell>
          <cell r="E657" t="str">
            <v>Distribution: Line Transformers: Add_x000D_</v>
          </cell>
          <cell r="F657" t="str">
            <v>Additions</v>
          </cell>
        </row>
        <row r="658">
          <cell r="C658" t="str">
            <v>High</v>
          </cell>
          <cell r="D658" t="str">
            <v>SPP</v>
          </cell>
          <cell r="E658" t="str">
            <v>Total Distribution Plant: Add_x000D_</v>
          </cell>
          <cell r="F658" t="str">
            <v>Additions</v>
          </cell>
        </row>
        <row r="659">
          <cell r="C659" t="str">
            <v>High</v>
          </cell>
          <cell r="D659" t="str">
            <v>SPP</v>
          </cell>
          <cell r="E659" t="str">
            <v>Total Transmission Plant: Add_x000D_</v>
          </cell>
          <cell r="F659" t="str">
            <v>Additions</v>
          </cell>
        </row>
        <row r="660">
          <cell r="C660" t="str">
            <v>Low</v>
          </cell>
          <cell r="D660" t="str">
            <v>Japan</v>
          </cell>
          <cell r="E660" t="str">
            <v>Distribution: Line Transformers: Add_x000D_</v>
          </cell>
          <cell r="F660" t="str">
            <v>Additions</v>
          </cell>
        </row>
        <row r="661">
          <cell r="C661" t="str">
            <v>High</v>
          </cell>
          <cell r="D661" t="str">
            <v>WECC (Non-CA)</v>
          </cell>
          <cell r="E661" t="str">
            <v>Total Distribution Plant: Add_x000D_</v>
          </cell>
          <cell r="F661" t="str">
            <v>Additions</v>
          </cell>
        </row>
        <row r="662">
          <cell r="C662" t="str">
            <v>High</v>
          </cell>
          <cell r="D662" t="str">
            <v>WECC (Non-CA)</v>
          </cell>
          <cell r="E662" t="str">
            <v>Total Transmission Plant: Add_x000D_</v>
          </cell>
          <cell r="F662" t="str">
            <v>Additions</v>
          </cell>
        </row>
        <row r="663">
          <cell r="C663" t="str">
            <v>Base</v>
          </cell>
          <cell r="D663" t="str">
            <v>MISO</v>
          </cell>
          <cell r="E663" t="str">
            <v>Distribution: Line Transformers: Add_x000D_</v>
          </cell>
          <cell r="F663" t="str">
            <v>Additions</v>
          </cell>
        </row>
        <row r="664">
          <cell r="C664" t="str">
            <v>Low</v>
          </cell>
          <cell r="D664" t="str">
            <v>MISO</v>
          </cell>
          <cell r="E664" t="str">
            <v>Distribution: Line Transformers: Add_x000D_</v>
          </cell>
          <cell r="F664" t="str">
            <v>Additions</v>
          </cell>
        </row>
        <row r="665">
          <cell r="C665" t="str">
            <v>Base</v>
          </cell>
          <cell r="D665" t="str">
            <v>Japan</v>
          </cell>
          <cell r="E665" t="str">
            <v>Distribution: Station Equipment: Add_x000D_</v>
          </cell>
          <cell r="F665" t="str">
            <v>Additions</v>
          </cell>
        </row>
        <row r="666">
          <cell r="C666" t="str">
            <v>Base</v>
          </cell>
          <cell r="D666" t="str">
            <v>MISO</v>
          </cell>
          <cell r="E666" t="str">
            <v>Distribution: Station Equipment: Add_x000D_</v>
          </cell>
          <cell r="F666" t="str">
            <v>Additions</v>
          </cell>
        </row>
        <row r="667">
          <cell r="C667" t="str">
            <v>Low</v>
          </cell>
          <cell r="D667" t="str">
            <v>MISO</v>
          </cell>
          <cell r="E667" t="str">
            <v>Distribution: Station Equipment: Add_x000D_</v>
          </cell>
          <cell r="F667" t="str">
            <v>Additions</v>
          </cell>
        </row>
        <row r="668">
          <cell r="C668" t="str">
            <v>High</v>
          </cell>
          <cell r="D668" t="str">
            <v>Japan</v>
          </cell>
          <cell r="E668" t="str">
            <v>Distribution: Station Equipment: Add_x000D_</v>
          </cell>
          <cell r="F668" t="str">
            <v>Additions</v>
          </cell>
        </row>
        <row r="669">
          <cell r="C669" t="str">
            <v>Base</v>
          </cell>
          <cell r="D669" t="str">
            <v>MISO</v>
          </cell>
          <cell r="E669" t="str">
            <v>Distribution: Storage Battery Equipment: Add_x000D_</v>
          </cell>
          <cell r="F669" t="str">
            <v>Additions</v>
          </cell>
        </row>
        <row r="670">
          <cell r="C670" t="str">
            <v>Low</v>
          </cell>
          <cell r="D670" t="str">
            <v>MISO</v>
          </cell>
          <cell r="E670" t="str">
            <v>Distribution: Storage Battery Equipment: Add_x000D_</v>
          </cell>
          <cell r="F670" t="str">
            <v>Additions</v>
          </cell>
        </row>
        <row r="671">
          <cell r="C671" t="str">
            <v>Low</v>
          </cell>
          <cell r="D671" t="str">
            <v>Japan</v>
          </cell>
          <cell r="E671" t="str">
            <v>Distribution: Station Equipment: Add_x000D_</v>
          </cell>
          <cell r="F671" t="str">
            <v>Additions</v>
          </cell>
        </row>
        <row r="672">
          <cell r="C672" t="str">
            <v>Base</v>
          </cell>
          <cell r="D672" t="str">
            <v>MISO</v>
          </cell>
          <cell r="E672" t="str">
            <v>Transmission: Station Equipment: Add_x000D_</v>
          </cell>
          <cell r="F672" t="str">
            <v>Additions</v>
          </cell>
        </row>
        <row r="673">
          <cell r="C673" t="str">
            <v>High</v>
          </cell>
          <cell r="D673" t="str">
            <v>MISO</v>
          </cell>
          <cell r="E673" t="str">
            <v>Transmission: Station Equipment: Add_x000D_</v>
          </cell>
          <cell r="F673" t="str">
            <v>Additions</v>
          </cell>
        </row>
        <row r="674">
          <cell r="C674" t="str">
            <v>Low</v>
          </cell>
          <cell r="D674" t="str">
            <v>MISO</v>
          </cell>
          <cell r="E674" t="str">
            <v>Transmission: Station Equipment: Add_x000D_</v>
          </cell>
          <cell r="F674" t="str">
            <v>Additions</v>
          </cell>
        </row>
        <row r="675">
          <cell r="C675" t="str">
            <v>Base</v>
          </cell>
          <cell r="D675" t="str">
            <v>NYISO</v>
          </cell>
          <cell r="E675" t="str">
            <v>Distribution: Line Transformers: Add_x000D_</v>
          </cell>
          <cell r="F675" t="str">
            <v>Additions</v>
          </cell>
        </row>
        <row r="676">
          <cell r="C676" t="str">
            <v>Base</v>
          </cell>
          <cell r="D676" t="str">
            <v>Japan</v>
          </cell>
          <cell r="E676" t="str">
            <v>Distribution: Storage Battery Equipment: Add_x000D_</v>
          </cell>
          <cell r="F676" t="str">
            <v>Additions</v>
          </cell>
        </row>
        <row r="677">
          <cell r="C677" t="str">
            <v>Low</v>
          </cell>
          <cell r="D677" t="str">
            <v>NYISO</v>
          </cell>
          <cell r="E677" t="str">
            <v>Distribution: Line Transformers: Add_x000D_</v>
          </cell>
          <cell r="F677" t="str">
            <v>Additions</v>
          </cell>
        </row>
        <row r="678">
          <cell r="C678" t="str">
            <v>Base</v>
          </cell>
          <cell r="D678" t="str">
            <v>NYISO</v>
          </cell>
          <cell r="E678" t="str">
            <v>Distribution: Station Equipment: Add_x000D_</v>
          </cell>
          <cell r="F678" t="str">
            <v>Additions</v>
          </cell>
        </row>
        <row r="679">
          <cell r="C679" t="str">
            <v>High</v>
          </cell>
          <cell r="D679" t="str">
            <v>Japan</v>
          </cell>
          <cell r="E679" t="str">
            <v>Distribution: Storage Battery Equipment: Add_x000D_</v>
          </cell>
          <cell r="F679" t="str">
            <v>Additions</v>
          </cell>
        </row>
        <row r="680">
          <cell r="C680" t="str">
            <v>High</v>
          </cell>
          <cell r="D680" t="str">
            <v>UK</v>
          </cell>
          <cell r="E680" t="str">
            <v>Total Distribution Plant: Add_x000D_</v>
          </cell>
          <cell r="F680" t="str">
            <v>Additions</v>
          </cell>
        </row>
        <row r="681">
          <cell r="C681" t="str">
            <v>High</v>
          </cell>
          <cell r="D681" t="str">
            <v>UK</v>
          </cell>
          <cell r="E681" t="str">
            <v>Total Transmission Plant: Add_x000D_</v>
          </cell>
          <cell r="F681" t="str">
            <v>Additions</v>
          </cell>
        </row>
        <row r="682">
          <cell r="C682" t="str">
            <v>Low</v>
          </cell>
          <cell r="D682" t="str">
            <v>Japan</v>
          </cell>
          <cell r="E682" t="str">
            <v>Distribution: Storage Battery Equipment: Add_x000D_</v>
          </cell>
          <cell r="F682" t="str">
            <v>Additions</v>
          </cell>
        </row>
        <row r="683">
          <cell r="C683" t="str">
            <v>High</v>
          </cell>
          <cell r="D683" t="str">
            <v>Australia</v>
          </cell>
          <cell r="E683" t="str">
            <v>Total Distribution Plant: Add_x000D_</v>
          </cell>
          <cell r="F683" t="str">
            <v>Additions</v>
          </cell>
        </row>
        <row r="684">
          <cell r="C684" t="str">
            <v>High</v>
          </cell>
          <cell r="D684" t="str">
            <v>Australia</v>
          </cell>
          <cell r="E684" t="str">
            <v>Total Transmission Plant: Add_x000D_</v>
          </cell>
          <cell r="F684" t="str">
            <v>Additions</v>
          </cell>
        </row>
        <row r="685">
          <cell r="C685" t="str">
            <v>High</v>
          </cell>
          <cell r="D685" t="str">
            <v>Germany</v>
          </cell>
          <cell r="E685" t="str">
            <v>Total Distribution Plant: Add_x000D_</v>
          </cell>
          <cell r="F685" t="str">
            <v>Additions</v>
          </cell>
        </row>
        <row r="686">
          <cell r="C686" t="str">
            <v>High</v>
          </cell>
          <cell r="D686" t="str">
            <v>Germany</v>
          </cell>
          <cell r="E686" t="str">
            <v>Total Transmission Plant: Add_x000D_</v>
          </cell>
          <cell r="F686" t="str">
            <v>Additions</v>
          </cell>
        </row>
        <row r="687">
          <cell r="C687" t="str">
            <v>Base</v>
          </cell>
          <cell r="D687" t="str">
            <v>Japan</v>
          </cell>
          <cell r="E687" t="str">
            <v>Transmission: Station Equipment: Add_x000D_</v>
          </cell>
          <cell r="F687" t="str">
            <v>Additions</v>
          </cell>
        </row>
        <row r="688">
          <cell r="C688" t="str">
            <v>High</v>
          </cell>
          <cell r="D688" t="str">
            <v>Japan</v>
          </cell>
          <cell r="E688" t="str">
            <v>Total Distribution Plant: Add_x000D_</v>
          </cell>
          <cell r="F688" t="str">
            <v>Additions</v>
          </cell>
        </row>
        <row r="689">
          <cell r="C689" t="str">
            <v>High</v>
          </cell>
          <cell r="D689" t="str">
            <v>Japan</v>
          </cell>
          <cell r="E689" t="str">
            <v>Total Transmission Plant: Add_x000D_</v>
          </cell>
          <cell r="F689" t="str">
            <v>Additions</v>
          </cell>
        </row>
        <row r="690">
          <cell r="C690" t="str">
            <v>High</v>
          </cell>
          <cell r="D690" t="str">
            <v>Japan</v>
          </cell>
          <cell r="E690" t="str">
            <v>Transmission: Station Equipment: Add_x000D_</v>
          </cell>
          <cell r="F690" t="str">
            <v>Additions</v>
          </cell>
        </row>
        <row r="691">
          <cell r="C691" t="str">
            <v>High</v>
          </cell>
          <cell r="D691" t="str">
            <v>Country A</v>
          </cell>
          <cell r="E691" t="str">
            <v>Total Distribution Plant: Add_x000D_</v>
          </cell>
          <cell r="F691" t="str">
            <v>Additions</v>
          </cell>
        </row>
        <row r="692">
          <cell r="C692" t="str">
            <v>High</v>
          </cell>
          <cell r="D692" t="str">
            <v>Country A</v>
          </cell>
          <cell r="E692" t="str">
            <v>Total Transmission Plant: Add_x000D_</v>
          </cell>
          <cell r="F692" t="str">
            <v>Additions</v>
          </cell>
        </row>
        <row r="693">
          <cell r="C693" t="str">
            <v>Low</v>
          </cell>
          <cell r="D693" t="str">
            <v>Japan</v>
          </cell>
          <cell r="E693" t="str">
            <v>Transmission: Station Equipment: Add_x000D_</v>
          </cell>
          <cell r="F693" t="str">
            <v>Additions</v>
          </cell>
        </row>
        <row r="694">
          <cell r="C694" t="str">
            <v>High</v>
          </cell>
          <cell r="D694" t="str">
            <v>Country B</v>
          </cell>
          <cell r="E694" t="str">
            <v>Total Distribution Plant: Add_x000D_</v>
          </cell>
          <cell r="F694" t="str">
            <v>Additions</v>
          </cell>
        </row>
        <row r="695">
          <cell r="C695" t="str">
            <v>High</v>
          </cell>
          <cell r="D695" t="str">
            <v>Country B</v>
          </cell>
          <cell r="E695" t="str">
            <v>Total Transmission Plant: Add_x000D_</v>
          </cell>
          <cell r="F695" t="str">
            <v>Additions</v>
          </cell>
        </row>
        <row r="696">
          <cell r="C696" t="str">
            <v>High</v>
          </cell>
          <cell r="D696" t="str">
            <v>Country C</v>
          </cell>
          <cell r="E696" t="str">
            <v>Total Distribution Plant: Add_x000D_</v>
          </cell>
          <cell r="F696" t="str">
            <v>Additions</v>
          </cell>
        </row>
        <row r="697">
          <cell r="C697" t="str">
            <v>High</v>
          </cell>
          <cell r="D697" t="str">
            <v>Country C</v>
          </cell>
          <cell r="E697" t="str">
            <v>Total Transmission Plant: Add_x000D_</v>
          </cell>
          <cell r="F697" t="str">
            <v>Additions</v>
          </cell>
        </row>
        <row r="698">
          <cell r="C698" t="str">
            <v>Low</v>
          </cell>
          <cell r="D698" t="str">
            <v>NYISO</v>
          </cell>
          <cell r="E698" t="str">
            <v>Distribution: Station Equipment: Add_x000D_</v>
          </cell>
          <cell r="F698" t="str">
            <v>Additions</v>
          </cell>
        </row>
        <row r="699">
          <cell r="C699" t="str">
            <v>High</v>
          </cell>
          <cell r="D699" t="str">
            <v>Country D</v>
          </cell>
          <cell r="E699" t="str">
            <v>Total Distribution Plant: Add_x000D_</v>
          </cell>
          <cell r="F699" t="str">
            <v>Additions</v>
          </cell>
        </row>
        <row r="700">
          <cell r="C700" t="str">
            <v>High</v>
          </cell>
          <cell r="D700" t="str">
            <v>Country D</v>
          </cell>
          <cell r="E700" t="str">
            <v>Total Transmission Plant: Add_x000D_</v>
          </cell>
          <cell r="F700" t="str">
            <v>Additions</v>
          </cell>
        </row>
        <row r="701">
          <cell r="C701" t="str">
            <v>Base</v>
          </cell>
          <cell r="D701" t="str">
            <v>NYISO</v>
          </cell>
          <cell r="E701" t="str">
            <v>Distribution: Storage Battery Equipment: Add_x000D_</v>
          </cell>
          <cell r="F701" t="str">
            <v>Additions</v>
          </cell>
        </row>
        <row r="702">
          <cell r="C702" t="str">
            <v>Low</v>
          </cell>
          <cell r="D702" t="str">
            <v>NYISO</v>
          </cell>
          <cell r="E702" t="str">
            <v>Distribution: Storage Battery Equipment: Add_x000D_</v>
          </cell>
          <cell r="F702" t="str">
            <v>Additions</v>
          </cell>
        </row>
        <row r="703">
          <cell r="C703" t="str">
            <v>Base</v>
          </cell>
          <cell r="D703" t="str">
            <v>NYISO</v>
          </cell>
          <cell r="E703" t="str">
            <v>Transmission: Station Equipment: Add_x000D_</v>
          </cell>
          <cell r="F703" t="str">
            <v>Additions</v>
          </cell>
        </row>
        <row r="704">
          <cell r="C704" t="str">
            <v>High</v>
          </cell>
          <cell r="D704" t="str">
            <v>NYISO</v>
          </cell>
          <cell r="E704" t="str">
            <v>Transmission: Station Equipment: Add_x000D_</v>
          </cell>
          <cell r="F704" t="str">
            <v>Additions</v>
          </cell>
        </row>
        <row r="705">
          <cell r="C705" t="str">
            <v>Low</v>
          </cell>
          <cell r="D705" t="str">
            <v>NYISO</v>
          </cell>
          <cell r="E705" t="str">
            <v>Transmission: Station Equipment: Add_x000D_</v>
          </cell>
          <cell r="F705" t="str">
            <v>Additions</v>
          </cell>
        </row>
        <row r="706">
          <cell r="C706" t="str">
            <v>Base</v>
          </cell>
          <cell r="D706" t="str">
            <v>PJM</v>
          </cell>
          <cell r="E706" t="str">
            <v>Distribution: Line Transformers: Add_x000D_</v>
          </cell>
          <cell r="F706" t="str">
            <v>Additions</v>
          </cell>
        </row>
        <row r="707">
          <cell r="C707" t="str">
            <v>Low</v>
          </cell>
          <cell r="D707" t="str">
            <v>PJM</v>
          </cell>
          <cell r="E707" t="str">
            <v>Distribution: Line Transformers: Add_x000D_</v>
          </cell>
          <cell r="F707" t="str">
            <v>Additions</v>
          </cell>
        </row>
        <row r="708">
          <cell r="C708" t="str">
            <v>Base</v>
          </cell>
          <cell r="D708" t="str">
            <v>PJM</v>
          </cell>
          <cell r="E708" t="str">
            <v>Distribution: Station Equipment: Add_x000D_</v>
          </cell>
          <cell r="F708" t="str">
            <v>Additions</v>
          </cell>
        </row>
        <row r="709">
          <cell r="C709" t="str">
            <v>Low</v>
          </cell>
          <cell r="D709" t="str">
            <v>PJM</v>
          </cell>
          <cell r="E709" t="str">
            <v>Distribution: Station Equipment: Add_x000D_</v>
          </cell>
          <cell r="F709" t="str">
            <v>Additions</v>
          </cell>
        </row>
        <row r="710">
          <cell r="C710" t="str">
            <v>Base</v>
          </cell>
          <cell r="D710" t="str">
            <v>PJM</v>
          </cell>
          <cell r="E710" t="str">
            <v>Distribution: Storage Battery Equipment: Add_x000D_</v>
          </cell>
          <cell r="F710" t="str">
            <v>Additions</v>
          </cell>
        </row>
        <row r="711">
          <cell r="C711" t="str">
            <v>Low</v>
          </cell>
          <cell r="D711" t="str">
            <v>PJM</v>
          </cell>
          <cell r="E711" t="str">
            <v>Distribution: Storage Battery Equipment: Add_x000D_</v>
          </cell>
          <cell r="F711" t="str">
            <v>Additions</v>
          </cell>
        </row>
        <row r="712">
          <cell r="C712" t="str">
            <v>Base</v>
          </cell>
          <cell r="D712" t="str">
            <v>PJM</v>
          </cell>
          <cell r="E712" t="str">
            <v>Transmission: Station Equipment: Add_x000D_</v>
          </cell>
          <cell r="F712" t="str">
            <v>Additions</v>
          </cell>
        </row>
        <row r="713">
          <cell r="C713" t="str">
            <v>High</v>
          </cell>
          <cell r="D713" t="str">
            <v>PJM</v>
          </cell>
          <cell r="E713" t="str">
            <v>Transmission: Station Equipment: Add_x000D_</v>
          </cell>
          <cell r="F713" t="str">
            <v>Additions</v>
          </cell>
        </row>
        <row r="714">
          <cell r="C714" t="str">
            <v>Low</v>
          </cell>
          <cell r="D714" t="str">
            <v>PJM</v>
          </cell>
          <cell r="E714" t="str">
            <v>Transmission: Station Equipment: Add_x000D_</v>
          </cell>
          <cell r="F714" t="str">
            <v>Additions</v>
          </cell>
        </row>
        <row r="715">
          <cell r="C715" t="str">
            <v>Base</v>
          </cell>
          <cell r="D715" t="str">
            <v>SOUTHEAST</v>
          </cell>
          <cell r="E715" t="str">
            <v>Distribution: Line Transformers: Add_x000D_</v>
          </cell>
          <cell r="F715" t="str">
            <v>Additions</v>
          </cell>
        </row>
        <row r="716">
          <cell r="C716" t="str">
            <v>High</v>
          </cell>
          <cell r="D716" t="str">
            <v>SOUTHEAST</v>
          </cell>
          <cell r="E716" t="str">
            <v>Distribution: Line Transformers: Add_x000D_</v>
          </cell>
          <cell r="F716" t="str">
            <v>Additions</v>
          </cell>
        </row>
        <row r="717">
          <cell r="C717" t="str">
            <v>Low</v>
          </cell>
          <cell r="D717" t="str">
            <v>SOUTHEAST</v>
          </cell>
          <cell r="E717" t="str">
            <v>Distribution: Line Transformers: Add_x000D_</v>
          </cell>
          <cell r="F717" t="str">
            <v>Additions</v>
          </cell>
        </row>
        <row r="718">
          <cell r="C718" t="str">
            <v>Base</v>
          </cell>
          <cell r="D718" t="str">
            <v>SOUTHEAST</v>
          </cell>
          <cell r="E718" t="str">
            <v>Distribution: Station Equipment: Add_x000D_</v>
          </cell>
          <cell r="F718" t="str">
            <v>Additions</v>
          </cell>
        </row>
        <row r="719">
          <cell r="C719" t="str">
            <v>Low</v>
          </cell>
          <cell r="D719" t="str">
            <v>SOUTHEAST</v>
          </cell>
          <cell r="E719" t="str">
            <v>Distribution: Station Equipment: Add_x000D_</v>
          </cell>
          <cell r="F719" t="str">
            <v>Additions</v>
          </cell>
        </row>
        <row r="720">
          <cell r="C720" t="str">
            <v>Base</v>
          </cell>
          <cell r="D720" t="str">
            <v>SOUTHEAST</v>
          </cell>
          <cell r="E720" t="str">
            <v>Distribution: Storage Battery Equipment: Add_x000D_</v>
          </cell>
          <cell r="F720" t="str">
            <v>Additions</v>
          </cell>
        </row>
        <row r="721">
          <cell r="C721" t="str">
            <v>High</v>
          </cell>
          <cell r="D721" t="str">
            <v>SOUTHEAST</v>
          </cell>
          <cell r="E721" t="str">
            <v>Distribution: Storage Battery Equipment: Add_x000D_</v>
          </cell>
          <cell r="F721" t="str">
            <v>Additions</v>
          </cell>
        </row>
        <row r="722">
          <cell r="C722" t="str">
            <v>Low</v>
          </cell>
          <cell r="D722" t="str">
            <v>SOUTHEAST</v>
          </cell>
          <cell r="E722" t="str">
            <v>Distribution: Storage Battery Equipment: Add_x000D_</v>
          </cell>
          <cell r="F722" t="str">
            <v>Additions</v>
          </cell>
        </row>
        <row r="723">
          <cell r="C723" t="str">
            <v>Base</v>
          </cell>
          <cell r="D723" t="str">
            <v>SOUTHEAST</v>
          </cell>
          <cell r="E723" t="str">
            <v>Transmission: Station Equipment: Add_x000D_</v>
          </cell>
          <cell r="F723" t="str">
            <v>Additions</v>
          </cell>
        </row>
        <row r="724">
          <cell r="C724" t="str">
            <v>High</v>
          </cell>
          <cell r="D724" t="str">
            <v>SOUTHEAST</v>
          </cell>
          <cell r="E724" t="str">
            <v>Transmission: Station Equipment: Add_x000D_</v>
          </cell>
          <cell r="F724" t="str">
            <v>Additions</v>
          </cell>
        </row>
        <row r="725">
          <cell r="C725" t="str">
            <v>Low</v>
          </cell>
          <cell r="D725" t="str">
            <v>SOUTHEAST</v>
          </cell>
          <cell r="E725" t="str">
            <v>Transmission: Station Equipment: Add_x000D_</v>
          </cell>
          <cell r="F725" t="str">
            <v>Additions</v>
          </cell>
        </row>
        <row r="726">
          <cell r="C726" t="str">
            <v>Base</v>
          </cell>
          <cell r="D726" t="str">
            <v>SPP</v>
          </cell>
          <cell r="E726" t="str">
            <v>Distribution: Line Transformers: Add_x000D_</v>
          </cell>
          <cell r="F726" t="str">
            <v>Additions</v>
          </cell>
        </row>
        <row r="727">
          <cell r="C727" t="str">
            <v>High</v>
          </cell>
          <cell r="D727" t="str">
            <v>SPP</v>
          </cell>
          <cell r="E727" t="str">
            <v>Distribution: Line Transformers: Add_x000D_</v>
          </cell>
          <cell r="F727" t="str">
            <v>Additions</v>
          </cell>
        </row>
        <row r="728">
          <cell r="C728" t="str">
            <v>Low</v>
          </cell>
          <cell r="D728" t="str">
            <v>SPP</v>
          </cell>
          <cell r="E728" t="str">
            <v>Distribution: Line Transformers: Add_x000D_</v>
          </cell>
          <cell r="F728" t="str">
            <v>Additions</v>
          </cell>
        </row>
        <row r="729">
          <cell r="C729" t="str">
            <v>Base</v>
          </cell>
          <cell r="D729" t="str">
            <v>SPP</v>
          </cell>
          <cell r="E729" t="str">
            <v>Distribution: Station Equipment: Add_x000D_</v>
          </cell>
          <cell r="F729" t="str">
            <v>Additions</v>
          </cell>
        </row>
        <row r="730">
          <cell r="C730" t="str">
            <v>High</v>
          </cell>
          <cell r="D730" t="str">
            <v>SPP</v>
          </cell>
          <cell r="E730" t="str">
            <v>Distribution: Station Equipment: Add_x000D_</v>
          </cell>
          <cell r="F730" t="str">
            <v>Additions</v>
          </cell>
        </row>
        <row r="731">
          <cell r="C731" t="str">
            <v>Low</v>
          </cell>
          <cell r="D731" t="str">
            <v>SPP</v>
          </cell>
          <cell r="E731" t="str">
            <v>Distribution: Station Equipment: Add_x000D_</v>
          </cell>
          <cell r="F731" t="str">
            <v>Additions</v>
          </cell>
        </row>
        <row r="732">
          <cell r="C732" t="str">
            <v>Base</v>
          </cell>
          <cell r="D732" t="str">
            <v>SPP</v>
          </cell>
          <cell r="E732" t="str">
            <v>Distribution: Storage Battery Equipment: Add_x000D_</v>
          </cell>
          <cell r="F732" t="str">
            <v>Additions</v>
          </cell>
        </row>
        <row r="733">
          <cell r="C733" t="str">
            <v>High</v>
          </cell>
          <cell r="D733" t="str">
            <v>SPP</v>
          </cell>
          <cell r="E733" t="str">
            <v>Distribution: Storage Battery Equipment: Add_x000D_</v>
          </cell>
          <cell r="F733" t="str">
            <v>Additions</v>
          </cell>
        </row>
        <row r="734">
          <cell r="C734" t="str">
            <v>Low</v>
          </cell>
          <cell r="D734" t="str">
            <v>SPP</v>
          </cell>
          <cell r="E734" t="str">
            <v>Distribution: Storage Battery Equipment: Add_x000D_</v>
          </cell>
          <cell r="F734" t="str">
            <v>Additions</v>
          </cell>
        </row>
        <row r="735">
          <cell r="C735" t="str">
            <v>Base</v>
          </cell>
          <cell r="D735" t="str">
            <v>SPP</v>
          </cell>
          <cell r="E735" t="str">
            <v>Transmission: Station Equipment: Add_x000D_</v>
          </cell>
          <cell r="F735" t="str">
            <v>Additions</v>
          </cell>
        </row>
        <row r="736">
          <cell r="C736" t="str">
            <v>High</v>
          </cell>
          <cell r="D736" t="str">
            <v>SPP</v>
          </cell>
          <cell r="E736" t="str">
            <v>Transmission: Station Equipment: Add_x000D_</v>
          </cell>
          <cell r="F736" t="str">
            <v>Additions</v>
          </cell>
        </row>
        <row r="737">
          <cell r="C737" t="str">
            <v>Low</v>
          </cell>
          <cell r="D737" t="str">
            <v>SPP</v>
          </cell>
          <cell r="E737" t="str">
            <v>Transmission: Station Equipment: Add_x000D_</v>
          </cell>
          <cell r="F737" t="str">
            <v>Additions</v>
          </cell>
        </row>
        <row r="738">
          <cell r="C738" t="str">
            <v>Base</v>
          </cell>
          <cell r="D738" t="str">
            <v>WECC (Non-CA)</v>
          </cell>
          <cell r="E738" t="str">
            <v>Distribution: Line Transformers: Add_x000D_</v>
          </cell>
          <cell r="F738" t="str">
            <v>Additions</v>
          </cell>
        </row>
        <row r="739">
          <cell r="C739" t="str">
            <v>High</v>
          </cell>
          <cell r="D739" t="str">
            <v>WECC (Non-CA)</v>
          </cell>
          <cell r="E739" t="str">
            <v>Distribution: Line Transformers: Add_x000D_</v>
          </cell>
          <cell r="F739" t="str">
            <v>Additions</v>
          </cell>
        </row>
        <row r="740">
          <cell r="C740" t="str">
            <v>Low</v>
          </cell>
          <cell r="D740" t="str">
            <v>WECC (Non-CA)</v>
          </cell>
          <cell r="E740" t="str">
            <v>Distribution: Line Transformers: Add_x000D_</v>
          </cell>
          <cell r="F740" t="str">
            <v>Additions</v>
          </cell>
        </row>
        <row r="741">
          <cell r="C741" t="str">
            <v>Base</v>
          </cell>
          <cell r="D741" t="str">
            <v>WECC (Non-CA)</v>
          </cell>
          <cell r="E741" t="str">
            <v>Distribution: Station Equipment: Add_x000D_</v>
          </cell>
          <cell r="F741" t="str">
            <v>Additions</v>
          </cell>
        </row>
        <row r="742">
          <cell r="C742" t="str">
            <v>High</v>
          </cell>
          <cell r="D742" t="str">
            <v>WECC (Non-CA)</v>
          </cell>
          <cell r="E742" t="str">
            <v>Distribution: Station Equipment: Add_x000D_</v>
          </cell>
          <cell r="F742" t="str">
            <v>Additions</v>
          </cell>
        </row>
        <row r="743">
          <cell r="C743" t="str">
            <v>Low</v>
          </cell>
          <cell r="D743" t="str">
            <v>WECC (Non-CA)</v>
          </cell>
          <cell r="E743" t="str">
            <v>Distribution: Station Equipment: Add_x000D_</v>
          </cell>
          <cell r="F743" t="str">
            <v>Additions</v>
          </cell>
        </row>
        <row r="744">
          <cell r="C744" t="str">
            <v>Base</v>
          </cell>
          <cell r="D744" t="str">
            <v>WECC (Non-CA)</v>
          </cell>
          <cell r="E744" t="str">
            <v>Distribution: Storage Battery Equipment: Add_x000D_</v>
          </cell>
          <cell r="F744" t="str">
            <v>Additions</v>
          </cell>
        </row>
        <row r="745">
          <cell r="C745" t="str">
            <v>High</v>
          </cell>
          <cell r="D745" t="str">
            <v>WECC (Non-CA)</v>
          </cell>
          <cell r="E745" t="str">
            <v>Distribution: Storage Battery Equipment: Add_x000D_</v>
          </cell>
          <cell r="F745" t="str">
            <v>Additions</v>
          </cell>
        </row>
        <row r="746">
          <cell r="C746" t="str">
            <v>Low</v>
          </cell>
          <cell r="D746" t="str">
            <v>WECC (Non-CA)</v>
          </cell>
          <cell r="E746" t="str">
            <v>Distribution: Storage Battery Equipment: Add_x000D_</v>
          </cell>
          <cell r="F746" t="str">
            <v>Additions</v>
          </cell>
        </row>
        <row r="747">
          <cell r="C747" t="str">
            <v>Base</v>
          </cell>
          <cell r="D747" t="str">
            <v>WECC (Non-CA)</v>
          </cell>
          <cell r="E747" t="str">
            <v>Transmission: Station Equipment: Add_x000D_</v>
          </cell>
          <cell r="F747" t="str">
            <v>Additions</v>
          </cell>
        </row>
        <row r="748">
          <cell r="C748" t="str">
            <v>High</v>
          </cell>
          <cell r="D748" t="str">
            <v>WECC (Non-CA)</v>
          </cell>
          <cell r="E748" t="str">
            <v>Transmission: Station Equipment: Add_x000D_</v>
          </cell>
          <cell r="F748" t="str">
            <v>Additions</v>
          </cell>
        </row>
        <row r="749">
          <cell r="C749" t="str">
            <v>Low</v>
          </cell>
          <cell r="D749" t="str">
            <v>WECC (Non-CA)</v>
          </cell>
          <cell r="E749" t="str">
            <v>Transmission: Station Equipment: Add_x000D_</v>
          </cell>
          <cell r="F749" t="str">
            <v>Additions</v>
          </cell>
        </row>
        <row r="750">
          <cell r="C750" t="str">
            <v>Base</v>
          </cell>
          <cell r="D750" t="str">
            <v>UK</v>
          </cell>
          <cell r="E750" t="str">
            <v>Distribution: Line Transformers: Add_x000D_</v>
          </cell>
          <cell r="F750" t="str">
            <v>Additions</v>
          </cell>
        </row>
        <row r="751">
          <cell r="C751" t="str">
            <v>High</v>
          </cell>
          <cell r="D751" t="str">
            <v>UK</v>
          </cell>
          <cell r="E751" t="str">
            <v>Distribution: Line Transformers: Add_x000D_</v>
          </cell>
          <cell r="F751" t="str">
            <v>Additions</v>
          </cell>
        </row>
        <row r="752">
          <cell r="C752" t="str">
            <v>Low</v>
          </cell>
          <cell r="D752" t="str">
            <v>UK</v>
          </cell>
          <cell r="E752" t="str">
            <v>Distribution: Line Transformers: Add_x000D_</v>
          </cell>
          <cell r="F752" t="str">
            <v>Additions</v>
          </cell>
        </row>
        <row r="753">
          <cell r="C753" t="str">
            <v>Base</v>
          </cell>
          <cell r="D753" t="str">
            <v>UK</v>
          </cell>
          <cell r="E753" t="str">
            <v>Distribution: Station Equipment: Add_x000D_</v>
          </cell>
          <cell r="F753" t="str">
            <v>Additions</v>
          </cell>
        </row>
        <row r="754">
          <cell r="C754" t="str">
            <v>High</v>
          </cell>
          <cell r="D754" t="str">
            <v>UK</v>
          </cell>
          <cell r="E754" t="str">
            <v>Distribution: Station Equipment: Add_x000D_</v>
          </cell>
          <cell r="F754" t="str">
            <v>Additions</v>
          </cell>
        </row>
        <row r="755">
          <cell r="C755" t="str">
            <v>Low</v>
          </cell>
          <cell r="D755" t="str">
            <v>UK</v>
          </cell>
          <cell r="E755" t="str">
            <v>Distribution: Station Equipment: Add_x000D_</v>
          </cell>
          <cell r="F755" t="str">
            <v>Additions</v>
          </cell>
        </row>
        <row r="756">
          <cell r="C756" t="str">
            <v>Base</v>
          </cell>
          <cell r="D756" t="str">
            <v>UK</v>
          </cell>
          <cell r="E756" t="str">
            <v>Distribution: Storage Battery Equipment: Add_x000D_</v>
          </cell>
          <cell r="F756" t="str">
            <v>Additions</v>
          </cell>
        </row>
        <row r="757">
          <cell r="C757" t="str">
            <v>High</v>
          </cell>
          <cell r="D757" t="str">
            <v>UK</v>
          </cell>
          <cell r="E757" t="str">
            <v>Distribution: Storage Battery Equipment: Add_x000D_</v>
          </cell>
          <cell r="F757" t="str">
            <v>Additions</v>
          </cell>
        </row>
        <row r="758">
          <cell r="C758" t="str">
            <v>Low</v>
          </cell>
          <cell r="D758" t="str">
            <v>UK</v>
          </cell>
          <cell r="E758" t="str">
            <v>Distribution: Storage Battery Equipment: Add_x000D_</v>
          </cell>
          <cell r="F758" t="str">
            <v>Additions</v>
          </cell>
        </row>
        <row r="759">
          <cell r="C759" t="str">
            <v>Base</v>
          </cell>
          <cell r="D759" t="str">
            <v>UK</v>
          </cell>
          <cell r="E759" t="str">
            <v>Transmission: Station Equipment: Add_x000D_</v>
          </cell>
          <cell r="F759" t="str">
            <v>Additions</v>
          </cell>
        </row>
        <row r="760">
          <cell r="C760" t="str">
            <v>High</v>
          </cell>
          <cell r="D760" t="str">
            <v>UK</v>
          </cell>
          <cell r="E760" t="str">
            <v>Transmission: Station Equipment: Add_x000D_</v>
          </cell>
          <cell r="F760" t="str">
            <v>Additions</v>
          </cell>
        </row>
        <row r="761">
          <cell r="C761" t="str">
            <v>Low</v>
          </cell>
          <cell r="D761" t="str">
            <v>UK</v>
          </cell>
          <cell r="E761" t="str">
            <v>Transmission: Station Equipment: Add_x000D_</v>
          </cell>
          <cell r="F761" t="str">
            <v>Additions</v>
          </cell>
        </row>
        <row r="762">
          <cell r="C762" t="str">
            <v>Low</v>
          </cell>
          <cell r="D762" t="str">
            <v>Australia</v>
          </cell>
          <cell r="E762" t="str">
            <v>Distribution: Line Transformers: EOY_x000D_</v>
          </cell>
          <cell r="F762" t="str">
            <v>EOY Balance</v>
          </cell>
        </row>
        <row r="763">
          <cell r="C763" t="str">
            <v>Low</v>
          </cell>
          <cell r="D763" t="str">
            <v>Australia</v>
          </cell>
          <cell r="E763" t="str">
            <v>Distribution: Station Equipment: EOY_x000D_</v>
          </cell>
          <cell r="F763" t="str">
            <v>EOY Balance</v>
          </cell>
        </row>
        <row r="764">
          <cell r="C764" t="str">
            <v>Low</v>
          </cell>
          <cell r="D764" t="str">
            <v>Australia</v>
          </cell>
          <cell r="E764" t="str">
            <v>Distribution: Storage Battery Equipment: EOY_x000D_</v>
          </cell>
          <cell r="F764" t="str">
            <v>EOY Balance</v>
          </cell>
        </row>
        <row r="765">
          <cell r="C765" t="str">
            <v>Low</v>
          </cell>
          <cell r="D765" t="str">
            <v>Australia</v>
          </cell>
          <cell r="E765" t="str">
            <v>Transmission: Station Equipment: EOY_x000D_</v>
          </cell>
          <cell r="F765" t="str">
            <v>EOY Balance</v>
          </cell>
        </row>
        <row r="766">
          <cell r="C766" t="str">
            <v>Low</v>
          </cell>
          <cell r="D766" t="str">
            <v>Country A</v>
          </cell>
          <cell r="E766" t="str">
            <v>Distribution: Line Transformers: EOY_x000D_</v>
          </cell>
          <cell r="F766" t="str">
            <v>EOY Balance</v>
          </cell>
        </row>
        <row r="767">
          <cell r="C767" t="str">
            <v>Low</v>
          </cell>
          <cell r="D767" t="str">
            <v>Country A</v>
          </cell>
          <cell r="E767" t="str">
            <v>Distribution: Station Equipment: EOY_x000D_</v>
          </cell>
          <cell r="F767" t="str">
            <v>EOY Balance</v>
          </cell>
        </row>
        <row r="768">
          <cell r="C768" t="str">
            <v>Low</v>
          </cell>
          <cell r="D768" t="str">
            <v>Country A</v>
          </cell>
          <cell r="E768" t="str">
            <v>Distribution: Storage Battery Equipment: EOY_x000D_</v>
          </cell>
          <cell r="F768" t="str">
            <v>EOY Balance</v>
          </cell>
        </row>
        <row r="769">
          <cell r="C769" t="str">
            <v>Low</v>
          </cell>
          <cell r="D769" t="str">
            <v>Country A</v>
          </cell>
          <cell r="E769" t="str">
            <v>Transmission: Station Equipment: EOY_x000D_</v>
          </cell>
          <cell r="F769" t="str">
            <v>EOY Balance</v>
          </cell>
        </row>
        <row r="770">
          <cell r="C770" t="str">
            <v>Low</v>
          </cell>
          <cell r="D770" t="str">
            <v>Country B</v>
          </cell>
          <cell r="E770" t="str">
            <v>Distribution: Line Transformers: EOY_x000D_</v>
          </cell>
          <cell r="F770" t="str">
            <v>EOY Balance</v>
          </cell>
        </row>
        <row r="771">
          <cell r="C771" t="str">
            <v>Low</v>
          </cell>
          <cell r="D771" t="str">
            <v>Country B</v>
          </cell>
          <cell r="E771" t="str">
            <v>Distribution: Station Equipment: EOY_x000D_</v>
          </cell>
          <cell r="F771" t="str">
            <v>EOY Balance</v>
          </cell>
        </row>
        <row r="772">
          <cell r="C772" t="str">
            <v>Low</v>
          </cell>
          <cell r="D772" t="str">
            <v>Country B</v>
          </cell>
          <cell r="E772" t="str">
            <v>Distribution: Storage Battery Equipment: EOY_x000D_</v>
          </cell>
          <cell r="F772" t="str">
            <v>EOY Balance</v>
          </cell>
        </row>
        <row r="773">
          <cell r="C773" t="str">
            <v>Low</v>
          </cell>
          <cell r="D773" t="str">
            <v>Country B</v>
          </cell>
          <cell r="E773" t="str">
            <v>Transmission: Station Equipment: EOY_x000D_</v>
          </cell>
          <cell r="F773" t="str">
            <v>EOY Balance</v>
          </cell>
        </row>
        <row r="774">
          <cell r="C774" t="str">
            <v>Low</v>
          </cell>
          <cell r="D774" t="str">
            <v>Country C</v>
          </cell>
          <cell r="E774" t="str">
            <v>Distribution: Line Transformers: EOY_x000D_</v>
          </cell>
          <cell r="F774" t="str">
            <v>EOY Balance</v>
          </cell>
        </row>
        <row r="775">
          <cell r="C775" t="str">
            <v>Low</v>
          </cell>
          <cell r="D775" t="str">
            <v>Country C</v>
          </cell>
          <cell r="E775" t="str">
            <v>Distribution: Station Equipment: EOY_x000D_</v>
          </cell>
          <cell r="F775" t="str">
            <v>EOY Balance</v>
          </cell>
        </row>
        <row r="776">
          <cell r="C776" t="str">
            <v>Low</v>
          </cell>
          <cell r="D776" t="str">
            <v>Country C</v>
          </cell>
          <cell r="E776" t="str">
            <v>Distribution: Storage Battery Equipment: EOY_x000D_</v>
          </cell>
          <cell r="F776" t="str">
            <v>EOY Balance</v>
          </cell>
        </row>
        <row r="777">
          <cell r="C777" t="str">
            <v>Low</v>
          </cell>
          <cell r="D777" t="str">
            <v>Country C</v>
          </cell>
          <cell r="E777" t="str">
            <v>Transmission: Station Equipment: EOY_x000D_</v>
          </cell>
          <cell r="F777" t="str">
            <v>EOY Balance</v>
          </cell>
        </row>
        <row r="778">
          <cell r="C778" t="str">
            <v>Low</v>
          </cell>
          <cell r="D778" t="str">
            <v>Country D</v>
          </cell>
          <cell r="E778" t="str">
            <v>Distribution: Line Transformers: EOY_x000D_</v>
          </cell>
          <cell r="F778" t="str">
            <v>EOY Balance</v>
          </cell>
        </row>
        <row r="779">
          <cell r="C779" t="str">
            <v>Low</v>
          </cell>
          <cell r="D779" t="str">
            <v>Country D</v>
          </cell>
          <cell r="E779" t="str">
            <v>Distribution: Station Equipment: EOY_x000D_</v>
          </cell>
          <cell r="F779" t="str">
            <v>EOY Balance</v>
          </cell>
        </row>
        <row r="780">
          <cell r="C780" t="str">
            <v>Low</v>
          </cell>
          <cell r="D780" t="str">
            <v>Country D</v>
          </cell>
          <cell r="E780" t="str">
            <v>Distribution: Storage Battery Equipment: EOY_x000D_</v>
          </cell>
          <cell r="F780" t="str">
            <v>EOY Balance</v>
          </cell>
        </row>
        <row r="781">
          <cell r="C781" t="str">
            <v>Low</v>
          </cell>
          <cell r="D781" t="str">
            <v>Country D</v>
          </cell>
          <cell r="E781" t="str">
            <v>Transmission: Station Equipment: EOY_x000D_</v>
          </cell>
          <cell r="F781" t="str">
            <v>EOY Balance</v>
          </cell>
        </row>
        <row r="782">
          <cell r="C782" t="str">
            <v>Low</v>
          </cell>
          <cell r="D782" t="str">
            <v>Germany</v>
          </cell>
          <cell r="E782" t="str">
            <v>Distribution: Line Transformers: EOY_x000D_</v>
          </cell>
          <cell r="F782" t="str">
            <v>EOY Balance</v>
          </cell>
        </row>
        <row r="783">
          <cell r="C783" t="str">
            <v>Low</v>
          </cell>
          <cell r="D783" t="str">
            <v>Germany</v>
          </cell>
          <cell r="E783" t="str">
            <v>Distribution: Station Equipment: EOY_x000D_</v>
          </cell>
          <cell r="F783" t="str">
            <v>EOY Balance</v>
          </cell>
        </row>
        <row r="784">
          <cell r="C784" t="str">
            <v>Low</v>
          </cell>
          <cell r="D784" t="str">
            <v>Germany</v>
          </cell>
          <cell r="E784" t="str">
            <v>Distribution: Storage Battery Equipment: EOY_x000D_</v>
          </cell>
          <cell r="F784" t="str">
            <v>EOY Balance</v>
          </cell>
        </row>
        <row r="785">
          <cell r="C785" t="str">
            <v>Low</v>
          </cell>
          <cell r="D785" t="str">
            <v>Germany</v>
          </cell>
          <cell r="E785" t="str">
            <v>Transmission: Station Equipment: EOY_x000D_</v>
          </cell>
          <cell r="F785" t="str">
            <v>EOY Balance</v>
          </cell>
        </row>
        <row r="786">
          <cell r="C786" t="str">
            <v>Low</v>
          </cell>
          <cell r="D786" t="str">
            <v>Japan</v>
          </cell>
          <cell r="E786" t="str">
            <v>Distribution: Line Transformers: EOY_x000D_</v>
          </cell>
          <cell r="F786" t="str">
            <v>EOY Balance</v>
          </cell>
        </row>
        <row r="787">
          <cell r="C787" t="str">
            <v>Low</v>
          </cell>
          <cell r="D787" t="str">
            <v>Japan</v>
          </cell>
          <cell r="E787" t="str">
            <v>Distribution: Station Equipment: EOY_x000D_</v>
          </cell>
          <cell r="F787" t="str">
            <v>EOY Balance</v>
          </cell>
        </row>
        <row r="788">
          <cell r="C788" t="str">
            <v>Low</v>
          </cell>
          <cell r="D788" t="str">
            <v>Japan</v>
          </cell>
          <cell r="E788" t="str">
            <v>Distribution: Storage Battery Equipment: EOY_x000D_</v>
          </cell>
          <cell r="F788" t="str">
            <v>EOY Balance</v>
          </cell>
        </row>
        <row r="789">
          <cell r="C789" t="str">
            <v>Low</v>
          </cell>
          <cell r="D789" t="str">
            <v>Japan</v>
          </cell>
          <cell r="E789" t="str">
            <v>Transmission: Station Equipment: EOY_x000D_</v>
          </cell>
          <cell r="F789" t="str">
            <v>EOY Balance</v>
          </cell>
        </row>
        <row r="790">
          <cell r="C790" t="str">
            <v>Low</v>
          </cell>
          <cell r="D790" t="str">
            <v>UK</v>
          </cell>
          <cell r="E790" t="str">
            <v>Total Distribution Plant: EOY_x000D_</v>
          </cell>
          <cell r="F790" t="str">
            <v>EOY Balance</v>
          </cell>
        </row>
        <row r="791">
          <cell r="C791" t="str">
            <v>Low</v>
          </cell>
          <cell r="D791" t="str">
            <v>CAISO</v>
          </cell>
          <cell r="E791" t="str">
            <v>Distribution: Station Equipment: EOY_x000D_</v>
          </cell>
          <cell r="F791" t="str">
            <v>EOY Balance</v>
          </cell>
        </row>
        <row r="792">
          <cell r="C792" t="str">
            <v>Low</v>
          </cell>
          <cell r="D792" t="str">
            <v>UK</v>
          </cell>
          <cell r="E792" t="str">
            <v>Distribution: Line Transformers: EOY_x000D_</v>
          </cell>
          <cell r="F792" t="str">
            <v>EOY Balance</v>
          </cell>
        </row>
        <row r="793">
          <cell r="C793" t="str">
            <v>Low</v>
          </cell>
          <cell r="D793" t="str">
            <v>UK</v>
          </cell>
          <cell r="E793" t="str">
            <v>Distribution: Station Equipment: EOY_x000D_</v>
          </cell>
          <cell r="F793" t="str">
            <v>EOY Balance</v>
          </cell>
        </row>
        <row r="794">
          <cell r="C794" t="str">
            <v>Low</v>
          </cell>
          <cell r="D794" t="str">
            <v>UK</v>
          </cell>
          <cell r="E794" t="str">
            <v>Distribution: Storage Battery Equipment: EOY_x000D_</v>
          </cell>
          <cell r="F794" t="str">
            <v>EOY Balance</v>
          </cell>
        </row>
        <row r="795">
          <cell r="C795" t="str">
            <v>Low</v>
          </cell>
          <cell r="D795" t="str">
            <v>UK</v>
          </cell>
          <cell r="E795" t="str">
            <v>Transmission: Station Equipment: EOY_x000D_</v>
          </cell>
          <cell r="F795" t="str">
            <v>EOY Balance</v>
          </cell>
        </row>
        <row r="796">
          <cell r="C796" t="str">
            <v>Low</v>
          </cell>
          <cell r="D796" t="str">
            <v>CAISO</v>
          </cell>
          <cell r="E796" t="str">
            <v>Distribution: Line Transformers: EOY_x000D_</v>
          </cell>
          <cell r="F796" t="str">
            <v>EOY_x000D_ Balance</v>
          </cell>
        </row>
        <row r="797">
          <cell r="C797" t="str">
            <v>Low</v>
          </cell>
          <cell r="D797" t="str">
            <v>CAISO</v>
          </cell>
          <cell r="E797" t="str">
            <v>Distribution: Storage Battery Equipment: EOY_x000D_</v>
          </cell>
          <cell r="F797" t="str">
            <v>EOY_x000D_ Balance</v>
          </cell>
        </row>
        <row r="798">
          <cell r="C798" t="str">
            <v>Low</v>
          </cell>
          <cell r="D798" t="str">
            <v>CAISO</v>
          </cell>
          <cell r="E798" t="str">
            <v>Transmission: Station Equipment: EOY_x000D_</v>
          </cell>
          <cell r="F798" t="str">
            <v>EOY_x000D_ Balance</v>
          </cell>
        </row>
        <row r="799">
          <cell r="C799" t="str">
            <v>Low</v>
          </cell>
          <cell r="D799" t="str">
            <v>ERCOT</v>
          </cell>
          <cell r="E799" t="str">
            <v>Distribution: Line Transformers: EOY_x000D_</v>
          </cell>
          <cell r="F799" t="str">
            <v>EOY_x000D_ Balance</v>
          </cell>
        </row>
        <row r="800">
          <cell r="C800" t="str">
            <v>Low</v>
          </cell>
          <cell r="D800" t="str">
            <v>ERCOT</v>
          </cell>
          <cell r="E800" t="str">
            <v>Distribution: Station Equipment: EOY_x000D_</v>
          </cell>
          <cell r="F800" t="str">
            <v>EOY_x000D_ Balance</v>
          </cell>
        </row>
        <row r="801">
          <cell r="C801" t="str">
            <v>Low</v>
          </cell>
          <cell r="D801" t="str">
            <v>ERCOT</v>
          </cell>
          <cell r="E801" t="str">
            <v>Distribution: Storage Battery Equipment: EOY_x000D_</v>
          </cell>
          <cell r="F801" t="str">
            <v>EOY_x000D_ Balance</v>
          </cell>
        </row>
        <row r="802">
          <cell r="C802" t="str">
            <v>Low</v>
          </cell>
          <cell r="D802" t="str">
            <v>ERCOT</v>
          </cell>
          <cell r="E802" t="str">
            <v>Transmission: Station Equipment: EOY_x000D_</v>
          </cell>
          <cell r="F802" t="str">
            <v>EOY_x000D_ Balance</v>
          </cell>
        </row>
        <row r="803">
          <cell r="C803" t="str">
            <v>Low</v>
          </cell>
          <cell r="D803" t="str">
            <v>ISONE</v>
          </cell>
          <cell r="E803" t="str">
            <v>Distribution: Line Transformers: EOY_x000D_</v>
          </cell>
          <cell r="F803" t="str">
            <v>EOY_x000D_ Balance</v>
          </cell>
        </row>
        <row r="804">
          <cell r="C804" t="str">
            <v>Low</v>
          </cell>
          <cell r="D804" t="str">
            <v>ISONE</v>
          </cell>
          <cell r="E804" t="str">
            <v>Distribution: Station Equipment: EOY_x000D_</v>
          </cell>
          <cell r="F804" t="str">
            <v>EOY_x000D_ Balance</v>
          </cell>
        </row>
        <row r="805">
          <cell r="C805" t="str">
            <v>Low</v>
          </cell>
          <cell r="D805" t="str">
            <v>ISONE</v>
          </cell>
          <cell r="E805" t="str">
            <v>Distribution: Storage Battery Equipment: EOY_x000D_</v>
          </cell>
          <cell r="F805" t="str">
            <v>EOY_x000D_ Balance</v>
          </cell>
        </row>
        <row r="806">
          <cell r="C806" t="str">
            <v>Low</v>
          </cell>
          <cell r="D806" t="str">
            <v>ISONE</v>
          </cell>
          <cell r="E806" t="str">
            <v>Transmission: Station Equipment: EOY_x000D_</v>
          </cell>
          <cell r="F806" t="str">
            <v>EOY_x000D_ Balance</v>
          </cell>
        </row>
        <row r="807">
          <cell r="C807" t="str">
            <v>Low</v>
          </cell>
          <cell r="D807" t="str">
            <v>CAISO</v>
          </cell>
          <cell r="E807" t="str">
            <v>Total Distribution Plant: EOY_x000D_</v>
          </cell>
          <cell r="F807" t="str">
            <v>EOY_x000D_ Balance</v>
          </cell>
        </row>
        <row r="808">
          <cell r="C808" t="str">
            <v>Low</v>
          </cell>
          <cell r="D808" t="str">
            <v>CAISO</v>
          </cell>
          <cell r="E808" t="str">
            <v>Total Transmission Plant: EOY_x000D_</v>
          </cell>
          <cell r="F808" t="str">
            <v>EOY_x000D_ Balance</v>
          </cell>
        </row>
        <row r="809">
          <cell r="C809" t="str">
            <v>Low</v>
          </cell>
          <cell r="D809" t="str">
            <v>ERCOT</v>
          </cell>
          <cell r="E809" t="str">
            <v>Total Distribution Plant: EOY_x000D_</v>
          </cell>
          <cell r="F809" t="str">
            <v>EOY_x000D_ Balance</v>
          </cell>
        </row>
        <row r="810">
          <cell r="C810" t="str">
            <v>Low</v>
          </cell>
          <cell r="D810" t="str">
            <v>ERCOT</v>
          </cell>
          <cell r="E810" t="str">
            <v>Total Transmission Plant: EOY_x000D_</v>
          </cell>
          <cell r="F810" t="str">
            <v>EOY_x000D_ Balance</v>
          </cell>
        </row>
        <row r="811">
          <cell r="C811" t="str">
            <v>Low</v>
          </cell>
          <cell r="D811" t="str">
            <v>ISONE</v>
          </cell>
          <cell r="E811" t="str">
            <v>Total Distribution Plant: EOY_x000D_</v>
          </cell>
          <cell r="F811" t="str">
            <v>EOY_x000D_ Balance</v>
          </cell>
        </row>
        <row r="812">
          <cell r="C812" t="str">
            <v>Low</v>
          </cell>
          <cell r="D812" t="str">
            <v>ISONE</v>
          </cell>
          <cell r="E812" t="str">
            <v>Total Transmission Plant: EOY_x000D_</v>
          </cell>
          <cell r="F812" t="str">
            <v>EOY_x000D_ Balance</v>
          </cell>
        </row>
        <row r="813">
          <cell r="C813" t="str">
            <v>Low</v>
          </cell>
          <cell r="D813" t="str">
            <v>MISO</v>
          </cell>
          <cell r="E813" t="str">
            <v>Total Distribution Plant: EOY_x000D_</v>
          </cell>
          <cell r="F813" t="str">
            <v>EOY_x000D_ Balance</v>
          </cell>
        </row>
        <row r="814">
          <cell r="C814" t="str">
            <v>Low</v>
          </cell>
          <cell r="D814" t="str">
            <v>MISO</v>
          </cell>
          <cell r="E814" t="str">
            <v>Total Transmission Plant: EOY_x000D_</v>
          </cell>
          <cell r="F814" t="str">
            <v>EOY_x000D_ Balance</v>
          </cell>
        </row>
        <row r="815">
          <cell r="C815" t="str">
            <v>Low</v>
          </cell>
          <cell r="D815" t="str">
            <v>NYISO</v>
          </cell>
          <cell r="E815" t="str">
            <v>Total Distribution Plant: EOY_x000D_</v>
          </cell>
          <cell r="F815" t="str">
            <v>EOY_x000D_ Balance</v>
          </cell>
        </row>
        <row r="816">
          <cell r="C816" t="str">
            <v>Low</v>
          </cell>
          <cell r="D816" t="str">
            <v>NYISO</v>
          </cell>
          <cell r="E816" t="str">
            <v>Total Transmission Plant: EOY_x000D_</v>
          </cell>
          <cell r="F816" t="str">
            <v>EOY_x000D_ Balance</v>
          </cell>
        </row>
        <row r="817">
          <cell r="C817" t="str">
            <v>Low</v>
          </cell>
          <cell r="D817" t="str">
            <v>PJM</v>
          </cell>
          <cell r="E817" t="str">
            <v>Total Distribution Plant: EOY_x000D_</v>
          </cell>
          <cell r="F817" t="str">
            <v>EOY_x000D_ Balance</v>
          </cell>
        </row>
        <row r="818">
          <cell r="C818" t="str">
            <v>Low</v>
          </cell>
          <cell r="D818" t="str">
            <v>PJM</v>
          </cell>
          <cell r="E818" t="str">
            <v>Total Transmission Plant: EOY_x000D_</v>
          </cell>
          <cell r="F818" t="str">
            <v>EOY_x000D_ Balance</v>
          </cell>
        </row>
        <row r="819">
          <cell r="C819" t="str">
            <v>Low</v>
          </cell>
          <cell r="D819" t="str">
            <v>SOUTHEAST</v>
          </cell>
          <cell r="E819" t="str">
            <v>Total Distribution Plant: EOY_x000D_</v>
          </cell>
          <cell r="F819" t="str">
            <v>EOY_x000D_ Balance</v>
          </cell>
        </row>
        <row r="820">
          <cell r="C820" t="str">
            <v>Low</v>
          </cell>
          <cell r="D820" t="str">
            <v>SOUTHEAST</v>
          </cell>
          <cell r="E820" t="str">
            <v>Total Transmission Plant: EOY_x000D_</v>
          </cell>
          <cell r="F820" t="str">
            <v>EOY_x000D_ Balance</v>
          </cell>
        </row>
        <row r="821">
          <cell r="C821" t="str">
            <v>Low</v>
          </cell>
          <cell r="D821" t="str">
            <v>SPP</v>
          </cell>
          <cell r="E821" t="str">
            <v>Total Distribution Plant: EOY_x000D_</v>
          </cell>
          <cell r="F821" t="str">
            <v>EOY_x000D_ Balance</v>
          </cell>
        </row>
        <row r="822">
          <cell r="C822" t="str">
            <v>Low</v>
          </cell>
          <cell r="D822" t="str">
            <v>SPP</v>
          </cell>
          <cell r="E822" t="str">
            <v>Total Transmission Plant: EOY_x000D_</v>
          </cell>
          <cell r="F822" t="str">
            <v>EOY_x000D_ Balance</v>
          </cell>
        </row>
        <row r="823">
          <cell r="C823" t="str">
            <v>Low</v>
          </cell>
          <cell r="D823" t="str">
            <v>WECC (Non-CA)</v>
          </cell>
          <cell r="E823" t="str">
            <v>Total Distribution Plant: EOY_x000D_</v>
          </cell>
          <cell r="F823" t="str">
            <v>EOY_x000D_ Balance</v>
          </cell>
        </row>
        <row r="824">
          <cell r="C824" t="str">
            <v>Low</v>
          </cell>
          <cell r="D824" t="str">
            <v>WECC (Non-CA)</v>
          </cell>
          <cell r="E824" t="str">
            <v>Total Transmission Plant: EOY_x000D_</v>
          </cell>
          <cell r="F824" t="str">
            <v>EOY_x000D_ Balance</v>
          </cell>
        </row>
        <row r="825">
          <cell r="C825" t="str">
            <v>Low</v>
          </cell>
          <cell r="D825" t="str">
            <v>MISO</v>
          </cell>
          <cell r="E825" t="str">
            <v>Distribution: Line Transformers: EOY_x000D_</v>
          </cell>
          <cell r="F825" t="str">
            <v>EOY_x000D_ Balance</v>
          </cell>
        </row>
        <row r="826">
          <cell r="C826" t="str">
            <v>Low</v>
          </cell>
          <cell r="D826" t="str">
            <v>MISO</v>
          </cell>
          <cell r="E826" t="str">
            <v>Distribution: Station Equipment: EOY_x000D_</v>
          </cell>
          <cell r="F826" t="str">
            <v>EOY_x000D_ Balance</v>
          </cell>
        </row>
        <row r="827">
          <cell r="C827" t="str">
            <v>Low</v>
          </cell>
          <cell r="D827" t="str">
            <v>MISO</v>
          </cell>
          <cell r="E827" t="str">
            <v>Distribution: Storage Battery Equipment: EOY_x000D_</v>
          </cell>
          <cell r="F827" t="str">
            <v>EOY_x000D_ Balance</v>
          </cell>
        </row>
        <row r="828">
          <cell r="C828" t="str">
            <v>Low</v>
          </cell>
          <cell r="D828" t="str">
            <v>MISO</v>
          </cell>
          <cell r="E828" t="str">
            <v>Transmission: Station Equipment: EOY_x000D_</v>
          </cell>
          <cell r="F828" t="str">
            <v>EOY_x000D_ Balance</v>
          </cell>
        </row>
        <row r="829">
          <cell r="C829" t="str">
            <v>Low</v>
          </cell>
          <cell r="D829" t="str">
            <v>NYISO</v>
          </cell>
          <cell r="E829" t="str">
            <v>Distribution: Line Transformers: EOY_x000D_</v>
          </cell>
          <cell r="F829" t="str">
            <v>EOY_x000D_ Balance</v>
          </cell>
        </row>
        <row r="830">
          <cell r="C830" t="str">
            <v>Low</v>
          </cell>
          <cell r="D830" t="str">
            <v>NYISO</v>
          </cell>
          <cell r="E830" t="str">
            <v>Distribution: Station Equipment: EOY_x000D_</v>
          </cell>
          <cell r="F830" t="str">
            <v>EOY_x000D_ Balance</v>
          </cell>
        </row>
        <row r="831">
          <cell r="C831" t="str">
            <v>Low</v>
          </cell>
          <cell r="D831" t="str">
            <v>NYISO</v>
          </cell>
          <cell r="E831" t="str">
            <v>Distribution: Storage Battery Equipment: EOY_x000D_</v>
          </cell>
          <cell r="F831" t="str">
            <v>EOY_x000D_ Balance</v>
          </cell>
        </row>
        <row r="832">
          <cell r="C832" t="str">
            <v>Low</v>
          </cell>
          <cell r="D832" t="str">
            <v>NYISO</v>
          </cell>
          <cell r="E832" t="str">
            <v>Transmission: Station Equipment: EOY_x000D_</v>
          </cell>
          <cell r="F832" t="str">
            <v>EOY_x000D_ Balance</v>
          </cell>
        </row>
        <row r="833">
          <cell r="C833" t="str">
            <v>Low</v>
          </cell>
          <cell r="D833" t="str">
            <v>PJM</v>
          </cell>
          <cell r="E833" t="str">
            <v>Distribution: Line Transformers: EOY_x000D_</v>
          </cell>
          <cell r="F833" t="str">
            <v>EOY_x000D_ Balance</v>
          </cell>
        </row>
        <row r="834">
          <cell r="C834" t="str">
            <v>Low</v>
          </cell>
          <cell r="D834" t="str">
            <v>PJM</v>
          </cell>
          <cell r="E834" t="str">
            <v>Distribution: Station Equipment: EOY_x000D_</v>
          </cell>
          <cell r="F834" t="str">
            <v>EOY_x000D_ Balance</v>
          </cell>
        </row>
        <row r="835">
          <cell r="C835" t="str">
            <v>Low</v>
          </cell>
          <cell r="D835" t="str">
            <v>PJM</v>
          </cell>
          <cell r="E835" t="str">
            <v>Distribution: Storage Battery Equipment: EOY_x000D_</v>
          </cell>
          <cell r="F835" t="str">
            <v>EOY_x000D_ Balance</v>
          </cell>
        </row>
        <row r="836">
          <cell r="C836" t="str">
            <v>Low</v>
          </cell>
          <cell r="D836" t="str">
            <v>PJM</v>
          </cell>
          <cell r="E836" t="str">
            <v>Transmission: Station Equipment: EOY_x000D_</v>
          </cell>
          <cell r="F836" t="str">
            <v>EOY_x000D_ Balance</v>
          </cell>
        </row>
        <row r="837">
          <cell r="C837" t="str">
            <v>Low</v>
          </cell>
          <cell r="D837" t="str">
            <v>SOUTHEAST</v>
          </cell>
          <cell r="E837" t="str">
            <v>Distribution: Line Transformers: EOY_x000D_</v>
          </cell>
          <cell r="F837" t="str">
            <v>EOY_x000D_ Balance</v>
          </cell>
        </row>
        <row r="838">
          <cell r="C838" t="str">
            <v>Low</v>
          </cell>
          <cell r="D838" t="str">
            <v>SOUTHEAST</v>
          </cell>
          <cell r="E838" t="str">
            <v>Distribution: Station Equipment: EOY_x000D_</v>
          </cell>
          <cell r="F838" t="str">
            <v>EOY_x000D_ Balance</v>
          </cell>
        </row>
        <row r="839">
          <cell r="C839" t="str">
            <v>Low</v>
          </cell>
          <cell r="D839" t="str">
            <v>SOUTHEAST</v>
          </cell>
          <cell r="E839" t="str">
            <v>Distribution: Storage Battery Equipment: EOY_x000D_</v>
          </cell>
          <cell r="F839" t="str">
            <v>EOY_x000D_ Balance</v>
          </cell>
        </row>
        <row r="840">
          <cell r="C840" t="str">
            <v>Low</v>
          </cell>
          <cell r="D840" t="str">
            <v>SOUTHEAST</v>
          </cell>
          <cell r="E840" t="str">
            <v>Transmission: Station Equipment: EOY_x000D_</v>
          </cell>
          <cell r="F840" t="str">
            <v>EOY_x000D_ Balance</v>
          </cell>
        </row>
        <row r="841">
          <cell r="C841" t="str">
            <v>Low</v>
          </cell>
          <cell r="D841" t="str">
            <v>SPP</v>
          </cell>
          <cell r="E841" t="str">
            <v>Distribution: Line Transformers: EOY_x000D_</v>
          </cell>
          <cell r="F841" t="str">
            <v>EOY_x000D_ Balance</v>
          </cell>
        </row>
        <row r="842">
          <cell r="C842" t="str">
            <v>Low</v>
          </cell>
          <cell r="D842" t="str">
            <v>SPP</v>
          </cell>
          <cell r="E842" t="str">
            <v>Distribution: Station Equipment: EOY_x000D_</v>
          </cell>
          <cell r="F842" t="str">
            <v>EOY_x000D_ Balance</v>
          </cell>
        </row>
        <row r="843">
          <cell r="C843" t="str">
            <v>Low</v>
          </cell>
          <cell r="D843" t="str">
            <v>SPP</v>
          </cell>
          <cell r="E843" t="str">
            <v>Distribution: Storage Battery Equipment: EOY_x000D_</v>
          </cell>
          <cell r="F843" t="str">
            <v>EOY_x000D_ Balance</v>
          </cell>
        </row>
        <row r="844">
          <cell r="C844" t="str">
            <v>Low</v>
          </cell>
          <cell r="D844" t="str">
            <v>SPP</v>
          </cell>
          <cell r="E844" t="str">
            <v>Transmission: Station Equipment: EOY_x000D_</v>
          </cell>
          <cell r="F844" t="str">
            <v>EOY_x000D_ Balance</v>
          </cell>
        </row>
        <row r="845">
          <cell r="C845" t="str">
            <v>Low</v>
          </cell>
          <cell r="D845" t="str">
            <v>WECC (Non-CA)</v>
          </cell>
          <cell r="E845" t="str">
            <v>Distribution: Line Transformers: EOY_x000D_</v>
          </cell>
          <cell r="F845" t="str">
            <v>EOY_x000D_ Balance</v>
          </cell>
        </row>
        <row r="846">
          <cell r="C846" t="str">
            <v>Low</v>
          </cell>
          <cell r="D846" t="str">
            <v>WECC (Non-CA)</v>
          </cell>
          <cell r="E846" t="str">
            <v>Distribution: Station Equipment: EOY_x000D_</v>
          </cell>
          <cell r="F846" t="str">
            <v>EOY_x000D_ Balance</v>
          </cell>
        </row>
        <row r="847">
          <cell r="C847" t="str">
            <v>Low</v>
          </cell>
          <cell r="D847" t="str">
            <v>WECC (Non-CA)</v>
          </cell>
          <cell r="E847" t="str">
            <v>Distribution: Storage Battery Equipment: EOY_x000D_</v>
          </cell>
          <cell r="F847" t="str">
            <v>EOY_x000D_ Balance</v>
          </cell>
        </row>
        <row r="848">
          <cell r="C848" t="str">
            <v>Low</v>
          </cell>
          <cell r="D848" t="str">
            <v>WECC (Non-CA)</v>
          </cell>
          <cell r="E848" t="str">
            <v>Transmission: Station Equipment: EOY_x000D_</v>
          </cell>
          <cell r="F848" t="str">
            <v>EOY_x000D_ Balance</v>
          </cell>
        </row>
        <row r="849">
          <cell r="C849" t="str">
            <v>High</v>
          </cell>
          <cell r="D849" t="str">
            <v>Australia</v>
          </cell>
          <cell r="E849" t="str">
            <v>Distribution: Line Transformers: EOY_x000D_</v>
          </cell>
          <cell r="F849" t="str">
            <v>EOY Balance</v>
          </cell>
        </row>
        <row r="850">
          <cell r="C850" t="str">
            <v>High</v>
          </cell>
          <cell r="D850" t="str">
            <v>Australia</v>
          </cell>
          <cell r="E850" t="str">
            <v>Distribution: Station Equipment: EOY_x000D_</v>
          </cell>
          <cell r="F850" t="str">
            <v>EOY Balance</v>
          </cell>
        </row>
        <row r="851">
          <cell r="C851" t="str">
            <v>High</v>
          </cell>
          <cell r="D851" t="str">
            <v>Australia</v>
          </cell>
          <cell r="E851" t="str">
            <v>Distribution: Storage Battery Equipment: EOY_x000D_</v>
          </cell>
          <cell r="F851" t="str">
            <v>EOY Balance</v>
          </cell>
        </row>
        <row r="852">
          <cell r="C852" t="str">
            <v>High</v>
          </cell>
          <cell r="D852" t="str">
            <v>Australia</v>
          </cell>
          <cell r="E852" t="str">
            <v>Transmission: Station Equipment: EOY_x000D_</v>
          </cell>
          <cell r="F852" t="str">
            <v>EOY Balance</v>
          </cell>
        </row>
        <row r="853">
          <cell r="C853" t="str">
            <v>High</v>
          </cell>
          <cell r="D853" t="str">
            <v>Country A</v>
          </cell>
          <cell r="E853" t="str">
            <v>Distribution: Line Transformers: EOY_x000D_</v>
          </cell>
          <cell r="F853" t="str">
            <v>EOY Balance</v>
          </cell>
        </row>
        <row r="854">
          <cell r="C854" t="str">
            <v>High</v>
          </cell>
          <cell r="D854" t="str">
            <v>Country A</v>
          </cell>
          <cell r="E854" t="str">
            <v>Distribution: Station Equipment: EOY_x000D_</v>
          </cell>
          <cell r="F854" t="str">
            <v>EOY Balance</v>
          </cell>
        </row>
        <row r="855">
          <cell r="C855" t="str">
            <v>High</v>
          </cell>
          <cell r="D855" t="str">
            <v>Country A</v>
          </cell>
          <cell r="E855" t="str">
            <v>Distribution: Storage Battery Equipment: EOY_x000D_</v>
          </cell>
          <cell r="F855" t="str">
            <v>EOY Balance</v>
          </cell>
        </row>
        <row r="856">
          <cell r="C856" t="str">
            <v>High</v>
          </cell>
          <cell r="D856" t="str">
            <v>Country A</v>
          </cell>
          <cell r="E856" t="str">
            <v>Transmission: Station Equipment: EOY_x000D_</v>
          </cell>
          <cell r="F856" t="str">
            <v>EOY Balance</v>
          </cell>
        </row>
        <row r="857">
          <cell r="C857" t="str">
            <v>High</v>
          </cell>
          <cell r="D857" t="str">
            <v>Country B</v>
          </cell>
          <cell r="E857" t="str">
            <v>Distribution: Line Transformers: EOY_x000D_</v>
          </cell>
          <cell r="F857" t="str">
            <v>EOY Balance</v>
          </cell>
        </row>
        <row r="858">
          <cell r="C858" t="str">
            <v>High</v>
          </cell>
          <cell r="D858" t="str">
            <v>Country B</v>
          </cell>
          <cell r="E858" t="str">
            <v>Distribution: Station Equipment: EOY_x000D_</v>
          </cell>
          <cell r="F858" t="str">
            <v>EOY Balance</v>
          </cell>
        </row>
        <row r="859">
          <cell r="C859" t="str">
            <v>High</v>
          </cell>
          <cell r="D859" t="str">
            <v>Country B</v>
          </cell>
          <cell r="E859" t="str">
            <v>Distribution: Storage Battery Equipment: EOY_x000D_</v>
          </cell>
          <cell r="F859" t="str">
            <v>EOY Balance</v>
          </cell>
        </row>
        <row r="860">
          <cell r="C860" t="str">
            <v>High</v>
          </cell>
          <cell r="D860" t="str">
            <v>Country B</v>
          </cell>
          <cell r="E860" t="str">
            <v>Transmission: Station Equipment: EOY_x000D_</v>
          </cell>
          <cell r="F860" t="str">
            <v>EOY Balance</v>
          </cell>
        </row>
        <row r="861">
          <cell r="C861" t="str">
            <v>High</v>
          </cell>
          <cell r="D861" t="str">
            <v>Country C</v>
          </cell>
          <cell r="E861" t="str">
            <v>Distribution: Line Transformers: EOY_x000D_</v>
          </cell>
          <cell r="F861" t="str">
            <v>EOY Balance</v>
          </cell>
        </row>
        <row r="862">
          <cell r="C862" t="str">
            <v>High</v>
          </cell>
          <cell r="D862" t="str">
            <v>Country C</v>
          </cell>
          <cell r="E862" t="str">
            <v>Distribution: Station Equipment: EOY_x000D_</v>
          </cell>
          <cell r="F862" t="str">
            <v>EOY Balance</v>
          </cell>
        </row>
        <row r="863">
          <cell r="C863" t="str">
            <v>High</v>
          </cell>
          <cell r="D863" t="str">
            <v>Country C</v>
          </cell>
          <cell r="E863" t="str">
            <v>Distribution: Storage Battery Equipment: EOY_x000D_</v>
          </cell>
          <cell r="F863" t="str">
            <v>EOY Balance</v>
          </cell>
        </row>
        <row r="864">
          <cell r="C864" t="str">
            <v>High</v>
          </cell>
          <cell r="D864" t="str">
            <v>Country C</v>
          </cell>
          <cell r="E864" t="str">
            <v>Transmission: Station Equipment: EOY_x000D_</v>
          </cell>
          <cell r="F864" t="str">
            <v>EOY Balance</v>
          </cell>
        </row>
        <row r="865">
          <cell r="C865" t="str">
            <v>High</v>
          </cell>
          <cell r="D865" t="str">
            <v>Country D</v>
          </cell>
          <cell r="E865" t="str">
            <v>Distribution: Line Transformers: EOY_x000D_</v>
          </cell>
          <cell r="F865" t="str">
            <v>EOY Balance</v>
          </cell>
        </row>
        <row r="866">
          <cell r="C866" t="str">
            <v>High</v>
          </cell>
          <cell r="D866" t="str">
            <v>Country D</v>
          </cell>
          <cell r="E866" t="str">
            <v>Distribution: Station Equipment: EOY_x000D_</v>
          </cell>
          <cell r="F866" t="str">
            <v>EOY Balance</v>
          </cell>
        </row>
        <row r="867">
          <cell r="C867" t="str">
            <v>High</v>
          </cell>
          <cell r="D867" t="str">
            <v>Country D</v>
          </cell>
          <cell r="E867" t="str">
            <v>Distribution: Storage Battery Equipment: EOY_x000D_</v>
          </cell>
          <cell r="F867" t="str">
            <v>EOY Balance</v>
          </cell>
        </row>
        <row r="868">
          <cell r="C868" t="str">
            <v>High</v>
          </cell>
          <cell r="D868" t="str">
            <v>Country D</v>
          </cell>
          <cell r="E868" t="str">
            <v>Transmission: Station Equipment: EOY_x000D_</v>
          </cell>
          <cell r="F868" t="str">
            <v>EOY Balance</v>
          </cell>
        </row>
        <row r="869">
          <cell r="C869" t="str">
            <v>High</v>
          </cell>
          <cell r="D869" t="str">
            <v>Germany</v>
          </cell>
          <cell r="E869" t="str">
            <v>Distribution: Line Transformers: EOY_x000D_</v>
          </cell>
          <cell r="F869" t="str">
            <v>EOY Balance</v>
          </cell>
        </row>
        <row r="870">
          <cell r="C870" t="str">
            <v>High</v>
          </cell>
          <cell r="D870" t="str">
            <v>Germany</v>
          </cell>
          <cell r="E870" t="str">
            <v>Distribution: Station Equipment: EOY_x000D_</v>
          </cell>
          <cell r="F870" t="str">
            <v>EOY Balance</v>
          </cell>
        </row>
        <row r="871">
          <cell r="C871" t="str">
            <v>High</v>
          </cell>
          <cell r="D871" t="str">
            <v>Germany</v>
          </cell>
          <cell r="E871" t="str">
            <v>Distribution: Storage Battery Equipment: EOY_x000D_</v>
          </cell>
          <cell r="F871" t="str">
            <v>EOY Balance</v>
          </cell>
        </row>
        <row r="872">
          <cell r="C872" t="str">
            <v>High</v>
          </cell>
          <cell r="D872" t="str">
            <v>Germany</v>
          </cell>
          <cell r="E872" t="str">
            <v>Transmission: Station Equipment: EOY_x000D_</v>
          </cell>
          <cell r="F872" t="str">
            <v>EOY Balance</v>
          </cell>
        </row>
        <row r="873">
          <cell r="C873" t="str">
            <v>High</v>
          </cell>
          <cell r="D873" t="str">
            <v>Japan</v>
          </cell>
          <cell r="E873" t="str">
            <v>Distribution: Line Transformers: EOY_x000D_</v>
          </cell>
          <cell r="F873" t="str">
            <v>EOY Balance</v>
          </cell>
        </row>
        <row r="874">
          <cell r="C874" t="str">
            <v>High</v>
          </cell>
          <cell r="D874" t="str">
            <v>Japan</v>
          </cell>
          <cell r="E874" t="str">
            <v>Distribution: Station Equipment: EOY_x000D_</v>
          </cell>
          <cell r="F874" t="str">
            <v>EOY Balance</v>
          </cell>
        </row>
        <row r="875">
          <cell r="C875" t="str">
            <v>High</v>
          </cell>
          <cell r="D875" t="str">
            <v>Japan</v>
          </cell>
          <cell r="E875" t="str">
            <v>Distribution: Storage Battery Equipment: EOY_x000D_</v>
          </cell>
          <cell r="F875" t="str">
            <v>EOY Balance</v>
          </cell>
        </row>
        <row r="876">
          <cell r="C876" t="str">
            <v>High</v>
          </cell>
          <cell r="D876" t="str">
            <v>Japan</v>
          </cell>
          <cell r="E876" t="str">
            <v>Transmission: Station Equipment: EOY_x000D_</v>
          </cell>
          <cell r="F876" t="str">
            <v>EOY Balance</v>
          </cell>
        </row>
        <row r="877">
          <cell r="C877" t="str">
            <v>High</v>
          </cell>
          <cell r="D877" t="str">
            <v>UK</v>
          </cell>
          <cell r="E877" t="str">
            <v>Total Distribution Plant: EOY_x000D_</v>
          </cell>
          <cell r="F877" t="str">
            <v>EOY Balance</v>
          </cell>
        </row>
        <row r="878">
          <cell r="C878" t="str">
            <v>High</v>
          </cell>
          <cell r="D878" t="str">
            <v>CAISO</v>
          </cell>
          <cell r="E878" t="str">
            <v>Distribution: Station Equipment: EOY_x000D_</v>
          </cell>
          <cell r="F878" t="str">
            <v>EOY Balance</v>
          </cell>
        </row>
        <row r="879">
          <cell r="C879" t="str">
            <v>High</v>
          </cell>
          <cell r="D879" t="str">
            <v>UK</v>
          </cell>
          <cell r="E879" t="str">
            <v>Distribution: Line Transformers: EOY_x000D_</v>
          </cell>
          <cell r="F879" t="str">
            <v>EOY Balance</v>
          </cell>
        </row>
        <row r="880">
          <cell r="C880" t="str">
            <v>High</v>
          </cell>
          <cell r="D880" t="str">
            <v>UK</v>
          </cell>
          <cell r="E880" t="str">
            <v>Distribution: Station Equipment: EOY_x000D_</v>
          </cell>
          <cell r="F880" t="str">
            <v>EOY Balance</v>
          </cell>
        </row>
        <row r="881">
          <cell r="C881" t="str">
            <v>High</v>
          </cell>
          <cell r="D881" t="str">
            <v>UK</v>
          </cell>
          <cell r="E881" t="str">
            <v>Distribution: Storage Battery Equipment: EOY_x000D_</v>
          </cell>
          <cell r="F881" t="str">
            <v>EOY Balance</v>
          </cell>
        </row>
        <row r="882">
          <cell r="C882" t="str">
            <v>High</v>
          </cell>
          <cell r="D882" t="str">
            <v>UK</v>
          </cell>
          <cell r="E882" t="str">
            <v>Transmission: Station Equipment: EOY_x000D_</v>
          </cell>
          <cell r="F882" t="str">
            <v>EOY Balance</v>
          </cell>
        </row>
        <row r="883">
          <cell r="C883" t="str">
            <v>High</v>
          </cell>
          <cell r="D883" t="str">
            <v>CAISO</v>
          </cell>
          <cell r="E883" t="str">
            <v>Distribution: Line Transformers: EOY_x000D_</v>
          </cell>
          <cell r="F883" t="str">
            <v>EOY_x000D_ Balance</v>
          </cell>
        </row>
        <row r="884">
          <cell r="C884" t="str">
            <v>High</v>
          </cell>
          <cell r="D884" t="str">
            <v>CAISO</v>
          </cell>
          <cell r="E884" t="str">
            <v>Distribution: Storage Battery Equipment: EOY_x000D_</v>
          </cell>
          <cell r="F884" t="str">
            <v>EOY_x000D_ Balance</v>
          </cell>
        </row>
        <row r="885">
          <cell r="C885" t="str">
            <v>High</v>
          </cell>
          <cell r="D885" t="str">
            <v>CAISO</v>
          </cell>
          <cell r="E885" t="str">
            <v>Transmission: Station Equipment: EOY_x000D_</v>
          </cell>
          <cell r="F885" t="str">
            <v>EOY_x000D_ Balance</v>
          </cell>
        </row>
        <row r="886">
          <cell r="C886" t="str">
            <v>High</v>
          </cell>
          <cell r="D886" t="str">
            <v>ERCOT</v>
          </cell>
          <cell r="E886" t="str">
            <v>Distribution: Line Transformers: EOY_x000D_</v>
          </cell>
          <cell r="F886" t="str">
            <v>EOY_x000D_ Balance</v>
          </cell>
        </row>
        <row r="887">
          <cell r="C887" t="str">
            <v>High</v>
          </cell>
          <cell r="D887" t="str">
            <v>ERCOT</v>
          </cell>
          <cell r="E887" t="str">
            <v>Distribution: Station Equipment: EOY_x000D_</v>
          </cell>
          <cell r="F887" t="str">
            <v>EOY_x000D_ Balance</v>
          </cell>
        </row>
        <row r="888">
          <cell r="C888" t="str">
            <v>High</v>
          </cell>
          <cell r="D888" t="str">
            <v>ERCOT</v>
          </cell>
          <cell r="E888" t="str">
            <v>Distribution: Storage Battery Equipment: EOY_x000D_</v>
          </cell>
          <cell r="F888" t="str">
            <v>EOY_x000D_ Balance</v>
          </cell>
        </row>
        <row r="889">
          <cell r="C889" t="str">
            <v>High</v>
          </cell>
          <cell r="D889" t="str">
            <v>ERCOT</v>
          </cell>
          <cell r="E889" t="str">
            <v>Transmission: Station Equipment: EOY_x000D_</v>
          </cell>
          <cell r="F889" t="str">
            <v>EOY_x000D_ Balance</v>
          </cell>
        </row>
        <row r="890">
          <cell r="C890" t="str">
            <v>High</v>
          </cell>
          <cell r="D890" t="str">
            <v>ISONE</v>
          </cell>
          <cell r="E890" t="str">
            <v>Distribution: Line Transformers: EOY_x000D_</v>
          </cell>
          <cell r="F890" t="str">
            <v>EOY_x000D_ Balance</v>
          </cell>
        </row>
        <row r="891">
          <cell r="C891" t="str">
            <v>High</v>
          </cell>
          <cell r="D891" t="str">
            <v>ISONE</v>
          </cell>
          <cell r="E891" t="str">
            <v>Distribution: Station Equipment: EOY_x000D_</v>
          </cell>
          <cell r="F891" t="str">
            <v>EOY_x000D_ Balance</v>
          </cell>
        </row>
        <row r="892">
          <cell r="C892" t="str">
            <v>High</v>
          </cell>
          <cell r="D892" t="str">
            <v>ISONE</v>
          </cell>
          <cell r="E892" t="str">
            <v>Distribution: Storage Battery Equipment: EOY_x000D_</v>
          </cell>
          <cell r="F892" t="str">
            <v>EOY_x000D_ Balance</v>
          </cell>
        </row>
        <row r="893">
          <cell r="C893" t="str">
            <v>High</v>
          </cell>
          <cell r="D893" t="str">
            <v>ISONE</v>
          </cell>
          <cell r="E893" t="str">
            <v>Transmission: Station Equipment: EOY_x000D_</v>
          </cell>
          <cell r="F893" t="str">
            <v>EOY_x000D_ Balance</v>
          </cell>
        </row>
        <row r="894">
          <cell r="C894" t="str">
            <v>High</v>
          </cell>
          <cell r="D894" t="str">
            <v>CAISO</v>
          </cell>
          <cell r="E894" t="str">
            <v>Total Distribution Plant: EOY_x000D_</v>
          </cell>
          <cell r="F894" t="str">
            <v>EOY_x000D_ Balance</v>
          </cell>
        </row>
        <row r="895">
          <cell r="C895" t="str">
            <v>High</v>
          </cell>
          <cell r="D895" t="str">
            <v>CAISO</v>
          </cell>
          <cell r="E895" t="str">
            <v>Total Transmission Plant: EOY_x000D_</v>
          </cell>
          <cell r="F895" t="str">
            <v>EOY_x000D_ Balance</v>
          </cell>
        </row>
        <row r="896">
          <cell r="C896" t="str">
            <v>High</v>
          </cell>
          <cell r="D896" t="str">
            <v>ERCOT</v>
          </cell>
          <cell r="E896" t="str">
            <v>Total Distribution Plant: EOY_x000D_</v>
          </cell>
          <cell r="F896" t="str">
            <v>EOY_x000D_ Balance</v>
          </cell>
        </row>
        <row r="897">
          <cell r="C897" t="str">
            <v>High</v>
          </cell>
          <cell r="D897" t="str">
            <v>ERCOT</v>
          </cell>
          <cell r="E897" t="str">
            <v>Total Transmission Plant: EOY_x000D_</v>
          </cell>
          <cell r="F897" t="str">
            <v>EOY_x000D_ Balance</v>
          </cell>
        </row>
        <row r="898">
          <cell r="C898" t="str">
            <v>High</v>
          </cell>
          <cell r="D898" t="str">
            <v>ISONE</v>
          </cell>
          <cell r="E898" t="str">
            <v>Total Distribution Plant: EOY_x000D_</v>
          </cell>
          <cell r="F898" t="str">
            <v>EOY_x000D_ Balance</v>
          </cell>
        </row>
        <row r="899">
          <cell r="C899" t="str">
            <v>High</v>
          </cell>
          <cell r="D899" t="str">
            <v>ISONE</v>
          </cell>
          <cell r="E899" t="str">
            <v>Total Transmission Plant: EOY_x000D_</v>
          </cell>
          <cell r="F899" t="str">
            <v>EOY_x000D_ Balance</v>
          </cell>
        </row>
        <row r="900">
          <cell r="C900" t="str">
            <v>High</v>
          </cell>
          <cell r="D900" t="str">
            <v>MISO</v>
          </cell>
          <cell r="E900" t="str">
            <v>Total Distribution Plant: EOY_x000D_</v>
          </cell>
          <cell r="F900" t="str">
            <v>EOY_x000D_ Balance</v>
          </cell>
        </row>
        <row r="901">
          <cell r="C901" t="str">
            <v>High</v>
          </cell>
          <cell r="D901" t="str">
            <v>MISO</v>
          </cell>
          <cell r="E901" t="str">
            <v>Total Transmission Plant: EOY_x000D_</v>
          </cell>
          <cell r="F901" t="str">
            <v>EOY_x000D_ Balance</v>
          </cell>
        </row>
        <row r="902">
          <cell r="C902" t="str">
            <v>High</v>
          </cell>
          <cell r="D902" t="str">
            <v>NYISO</v>
          </cell>
          <cell r="E902" t="str">
            <v>Total Distribution Plant: EOY_x000D_</v>
          </cell>
          <cell r="F902" t="str">
            <v>EOY_x000D_ Balance</v>
          </cell>
        </row>
        <row r="903">
          <cell r="C903" t="str">
            <v>High</v>
          </cell>
          <cell r="D903" t="str">
            <v>NYISO</v>
          </cell>
          <cell r="E903" t="str">
            <v>Total Transmission Plant: EOY_x000D_</v>
          </cell>
          <cell r="F903" t="str">
            <v>EOY_x000D_ Balance</v>
          </cell>
        </row>
        <row r="904">
          <cell r="C904" t="str">
            <v>High</v>
          </cell>
          <cell r="D904" t="str">
            <v>PJM</v>
          </cell>
          <cell r="E904" t="str">
            <v>Total Distribution Plant: EOY_x000D_</v>
          </cell>
          <cell r="F904" t="str">
            <v>EOY_x000D_ Balance</v>
          </cell>
        </row>
        <row r="905">
          <cell r="C905" t="str">
            <v>High</v>
          </cell>
          <cell r="D905" t="str">
            <v>PJM</v>
          </cell>
          <cell r="E905" t="str">
            <v>Total Transmission Plant: EOY_x000D_</v>
          </cell>
          <cell r="F905" t="str">
            <v>EOY_x000D_ Balance</v>
          </cell>
        </row>
        <row r="906">
          <cell r="C906" t="str">
            <v>High</v>
          </cell>
          <cell r="D906" t="str">
            <v>SOUTHEAST</v>
          </cell>
          <cell r="E906" t="str">
            <v>Total Distribution Plant: EOY_x000D_</v>
          </cell>
          <cell r="F906" t="str">
            <v>EOY_x000D_ Balance</v>
          </cell>
        </row>
        <row r="907">
          <cell r="C907" t="str">
            <v>High</v>
          </cell>
          <cell r="D907" t="str">
            <v>SOUTHEAST</v>
          </cell>
          <cell r="E907" t="str">
            <v>Total Transmission Plant: EOY_x000D_</v>
          </cell>
          <cell r="F907" t="str">
            <v>EOY_x000D_ Balance</v>
          </cell>
        </row>
        <row r="908">
          <cell r="C908" t="str">
            <v>High</v>
          </cell>
          <cell r="D908" t="str">
            <v>SPP</v>
          </cell>
          <cell r="E908" t="str">
            <v>Total Distribution Plant: EOY_x000D_</v>
          </cell>
          <cell r="F908" t="str">
            <v>EOY_x000D_ Balance</v>
          </cell>
        </row>
        <row r="909">
          <cell r="C909" t="str">
            <v>High</v>
          </cell>
          <cell r="D909" t="str">
            <v>SPP</v>
          </cell>
          <cell r="E909" t="str">
            <v>Total Transmission Plant: EOY_x000D_</v>
          </cell>
          <cell r="F909" t="str">
            <v>EOY_x000D_ Balance</v>
          </cell>
        </row>
        <row r="910">
          <cell r="C910" t="str">
            <v>High</v>
          </cell>
          <cell r="D910" t="str">
            <v>WECC (Non-CA)</v>
          </cell>
          <cell r="E910" t="str">
            <v>Total Distribution Plant: EOY_x000D_</v>
          </cell>
          <cell r="F910" t="str">
            <v>EOY_x000D_ Balance</v>
          </cell>
        </row>
        <row r="911">
          <cell r="C911" t="str">
            <v>High</v>
          </cell>
          <cell r="D911" t="str">
            <v>WECC (Non-CA)</v>
          </cell>
          <cell r="E911" t="str">
            <v>Total Transmission Plant: EOY_x000D_</v>
          </cell>
          <cell r="F911" t="str">
            <v>EOY_x000D_ Balance</v>
          </cell>
        </row>
        <row r="912">
          <cell r="C912" t="str">
            <v>High</v>
          </cell>
          <cell r="D912" t="str">
            <v>MISO</v>
          </cell>
          <cell r="E912" t="str">
            <v>Distribution: Line Transformers: EOY_x000D_</v>
          </cell>
          <cell r="F912" t="str">
            <v>EOY_x000D_ Balance</v>
          </cell>
        </row>
        <row r="913">
          <cell r="C913" t="str">
            <v>High</v>
          </cell>
          <cell r="D913" t="str">
            <v>MISO</v>
          </cell>
          <cell r="E913" t="str">
            <v>Distribution: Station Equipment: EOY_x000D_</v>
          </cell>
          <cell r="F913" t="str">
            <v>EOY_x000D_ Balance</v>
          </cell>
        </row>
        <row r="914">
          <cell r="C914" t="str">
            <v>High</v>
          </cell>
          <cell r="D914" t="str">
            <v>MISO</v>
          </cell>
          <cell r="E914" t="str">
            <v>Distribution: Storage Battery Equipment: EOY_x000D_</v>
          </cell>
          <cell r="F914" t="str">
            <v>EOY_x000D_ Balance</v>
          </cell>
        </row>
        <row r="915">
          <cell r="C915" t="str">
            <v>High</v>
          </cell>
          <cell r="D915" t="str">
            <v>MISO</v>
          </cell>
          <cell r="E915" t="str">
            <v>Transmission: Station Equipment: EOY_x000D_</v>
          </cell>
          <cell r="F915" t="str">
            <v>EOY_x000D_ Balance</v>
          </cell>
        </row>
        <row r="916">
          <cell r="C916" t="str">
            <v>High</v>
          </cell>
          <cell r="D916" t="str">
            <v>NYISO</v>
          </cell>
          <cell r="E916" t="str">
            <v>Distribution: Line Transformers: EOY_x000D_</v>
          </cell>
          <cell r="F916" t="str">
            <v>EOY_x000D_ Balance</v>
          </cell>
        </row>
        <row r="917">
          <cell r="C917" t="str">
            <v>High</v>
          </cell>
          <cell r="D917" t="str">
            <v>NYISO</v>
          </cell>
          <cell r="E917" t="str">
            <v>Distribution: Station Equipment: EOY_x000D_</v>
          </cell>
          <cell r="F917" t="str">
            <v>EOY_x000D_ Balance</v>
          </cell>
        </row>
        <row r="918">
          <cell r="C918" t="str">
            <v>High</v>
          </cell>
          <cell r="D918" t="str">
            <v>NYISO</v>
          </cell>
          <cell r="E918" t="str">
            <v>Distribution: Storage Battery Equipment: EOY_x000D_</v>
          </cell>
          <cell r="F918" t="str">
            <v>EOY_x000D_ Balance</v>
          </cell>
        </row>
        <row r="919">
          <cell r="C919" t="str">
            <v>High</v>
          </cell>
          <cell r="D919" t="str">
            <v>NYISO</v>
          </cell>
          <cell r="E919" t="str">
            <v>Transmission: Station Equipment: EOY_x000D_</v>
          </cell>
          <cell r="F919" t="str">
            <v>EOY_x000D_ Balance</v>
          </cell>
        </row>
        <row r="920">
          <cell r="C920" t="str">
            <v>High</v>
          </cell>
          <cell r="D920" t="str">
            <v>PJM</v>
          </cell>
          <cell r="E920" t="str">
            <v>Distribution: Line Transformers: EOY_x000D_</v>
          </cell>
          <cell r="F920" t="str">
            <v>EOY_x000D_ Balance</v>
          </cell>
        </row>
        <row r="921">
          <cell r="C921" t="str">
            <v>High</v>
          </cell>
          <cell r="D921" t="str">
            <v>PJM</v>
          </cell>
          <cell r="E921" t="str">
            <v>Distribution: Station Equipment: EOY_x000D_</v>
          </cell>
          <cell r="F921" t="str">
            <v>EOY_x000D_ Balance</v>
          </cell>
        </row>
        <row r="922">
          <cell r="C922" t="str">
            <v>High</v>
          </cell>
          <cell r="D922" t="str">
            <v>PJM</v>
          </cell>
          <cell r="E922" t="str">
            <v>Distribution: Storage Battery Equipment: EOY_x000D_</v>
          </cell>
          <cell r="F922" t="str">
            <v>EOY_x000D_ Balance</v>
          </cell>
        </row>
        <row r="923">
          <cell r="C923" t="str">
            <v>High</v>
          </cell>
          <cell r="D923" t="str">
            <v>PJM</v>
          </cell>
          <cell r="E923" t="str">
            <v>Transmission: Station Equipment: EOY_x000D_</v>
          </cell>
          <cell r="F923" t="str">
            <v>EOY_x000D_ Balance</v>
          </cell>
        </row>
        <row r="924">
          <cell r="C924" t="str">
            <v>High</v>
          </cell>
          <cell r="D924" t="str">
            <v>SOUTHEAST</v>
          </cell>
          <cell r="E924" t="str">
            <v>Distribution: Line Transformers: EOY_x000D_</v>
          </cell>
          <cell r="F924" t="str">
            <v>EOY_x000D_ Balance</v>
          </cell>
        </row>
        <row r="925">
          <cell r="C925" t="str">
            <v>High</v>
          </cell>
          <cell r="D925" t="str">
            <v>SOUTHEAST</v>
          </cell>
          <cell r="E925" t="str">
            <v>Distribution: Station Equipment: EOY_x000D_</v>
          </cell>
          <cell r="F925" t="str">
            <v>EOY_x000D_ Balance</v>
          </cell>
        </row>
        <row r="926">
          <cell r="C926" t="str">
            <v>High</v>
          </cell>
          <cell r="D926" t="str">
            <v>SOUTHEAST</v>
          </cell>
          <cell r="E926" t="str">
            <v>Distribution: Storage Battery Equipment: EOY_x000D_</v>
          </cell>
          <cell r="F926" t="str">
            <v>EOY_x000D_ Balance</v>
          </cell>
        </row>
        <row r="927">
          <cell r="C927" t="str">
            <v>High</v>
          </cell>
          <cell r="D927" t="str">
            <v>SOUTHEAST</v>
          </cell>
          <cell r="E927" t="str">
            <v>Transmission: Station Equipment: EOY_x000D_</v>
          </cell>
          <cell r="F927" t="str">
            <v>EOY_x000D_ Balance</v>
          </cell>
        </row>
        <row r="928">
          <cell r="C928" t="str">
            <v>High</v>
          </cell>
          <cell r="D928" t="str">
            <v>SPP</v>
          </cell>
          <cell r="E928" t="str">
            <v>Distribution: Line Transformers: EOY_x000D_</v>
          </cell>
          <cell r="F928" t="str">
            <v>EOY_x000D_ Balance</v>
          </cell>
        </row>
        <row r="929">
          <cell r="C929" t="str">
            <v>High</v>
          </cell>
          <cell r="D929" t="str">
            <v>SPP</v>
          </cell>
          <cell r="E929" t="str">
            <v>Distribution: Station Equipment: EOY_x000D_</v>
          </cell>
          <cell r="F929" t="str">
            <v>EOY_x000D_ Balance</v>
          </cell>
        </row>
        <row r="930">
          <cell r="C930" t="str">
            <v>High</v>
          </cell>
          <cell r="D930" t="str">
            <v>SPP</v>
          </cell>
          <cell r="E930" t="str">
            <v>Distribution: Storage Battery Equipment: EOY_x000D_</v>
          </cell>
          <cell r="F930" t="str">
            <v>EOY_x000D_ Balance</v>
          </cell>
        </row>
        <row r="931">
          <cell r="C931" t="str">
            <v>High</v>
          </cell>
          <cell r="D931" t="str">
            <v>SPP</v>
          </cell>
          <cell r="E931" t="str">
            <v>Transmission: Station Equipment: EOY_x000D_</v>
          </cell>
          <cell r="F931" t="str">
            <v>EOY_x000D_ Balance</v>
          </cell>
        </row>
        <row r="932">
          <cell r="C932" t="str">
            <v>High</v>
          </cell>
          <cell r="D932" t="str">
            <v>WECC (Non-CA)</v>
          </cell>
          <cell r="E932" t="str">
            <v>Distribution: Line Transformers: EOY_x000D_</v>
          </cell>
          <cell r="F932" t="str">
            <v>EOY_x000D_ Balance</v>
          </cell>
        </row>
        <row r="933">
          <cell r="C933" t="str">
            <v>High</v>
          </cell>
          <cell r="D933" t="str">
            <v>WECC (Non-CA)</v>
          </cell>
          <cell r="E933" t="str">
            <v>Distribution: Station Equipment: EOY_x000D_</v>
          </cell>
          <cell r="F933" t="str">
            <v>EOY_x000D_ Balance</v>
          </cell>
        </row>
        <row r="934">
          <cell r="C934" t="str">
            <v>High</v>
          </cell>
          <cell r="D934" t="str">
            <v>WECC (Non-CA)</v>
          </cell>
          <cell r="E934" t="str">
            <v>Distribution: Storage Battery Equipment: EOY_x000D_</v>
          </cell>
          <cell r="F934" t="str">
            <v>EOY_x000D_ Balance</v>
          </cell>
        </row>
        <row r="935">
          <cell r="C935" t="str">
            <v>High</v>
          </cell>
          <cell r="D935" t="str">
            <v>WECC (Non-CA)</v>
          </cell>
          <cell r="E935" t="str">
            <v>Transmission: Station Equipment: EOY_x000D_</v>
          </cell>
          <cell r="F935" t="str">
            <v>EOY_x000D_ Balance</v>
          </cell>
        </row>
        <row r="936">
          <cell r="C936" t="str">
            <v>Base</v>
          </cell>
          <cell r="D936" t="str">
            <v>Australia</v>
          </cell>
          <cell r="E936" t="str">
            <v>Distribution: Line Transformers: EOY_x000D_</v>
          </cell>
          <cell r="F936" t="str">
            <v>EOY Balance</v>
          </cell>
        </row>
        <row r="937">
          <cell r="C937" t="str">
            <v>Base</v>
          </cell>
          <cell r="D937" t="str">
            <v>Australia</v>
          </cell>
          <cell r="E937" t="str">
            <v>Distribution: Station Equipment: EOY_x000D_</v>
          </cell>
          <cell r="F937" t="str">
            <v>EOY Balance</v>
          </cell>
        </row>
        <row r="938">
          <cell r="C938" t="str">
            <v>Base</v>
          </cell>
          <cell r="D938" t="str">
            <v>Australia</v>
          </cell>
          <cell r="E938" t="str">
            <v>Distribution: Storage Battery Equipment: EOY_x000D_</v>
          </cell>
          <cell r="F938" t="str">
            <v>EOY Balance</v>
          </cell>
        </row>
        <row r="939">
          <cell r="C939" t="str">
            <v>Base</v>
          </cell>
          <cell r="D939" t="str">
            <v>Australia</v>
          </cell>
          <cell r="E939" t="str">
            <v>Transmission: Station Equipment: EOY_x000D_</v>
          </cell>
          <cell r="F939" t="str">
            <v>EOY Balance</v>
          </cell>
        </row>
        <row r="940">
          <cell r="C940" t="str">
            <v>Base</v>
          </cell>
          <cell r="D940" t="str">
            <v>Country A</v>
          </cell>
          <cell r="E940" t="str">
            <v>Distribution: Line Transformers: EOY_x000D_</v>
          </cell>
          <cell r="F940" t="str">
            <v>EOY Balance</v>
          </cell>
        </row>
        <row r="941">
          <cell r="C941" t="str">
            <v>Base</v>
          </cell>
          <cell r="D941" t="str">
            <v>Country A</v>
          </cell>
          <cell r="E941" t="str">
            <v>Distribution: Station Equipment: EOY_x000D_</v>
          </cell>
          <cell r="F941" t="str">
            <v>EOY Balance</v>
          </cell>
        </row>
        <row r="942">
          <cell r="C942" t="str">
            <v>Base</v>
          </cell>
          <cell r="D942" t="str">
            <v>Country A</v>
          </cell>
          <cell r="E942" t="str">
            <v>Distribution: Storage Battery Equipment: EOY_x000D_</v>
          </cell>
          <cell r="F942" t="str">
            <v>EOY Balance</v>
          </cell>
        </row>
        <row r="943">
          <cell r="C943" t="str">
            <v>Base</v>
          </cell>
          <cell r="D943" t="str">
            <v>Country A</v>
          </cell>
          <cell r="E943" t="str">
            <v>Transmission: Station Equipment: EOY_x000D_</v>
          </cell>
          <cell r="F943" t="str">
            <v>EOY Balance</v>
          </cell>
        </row>
        <row r="944">
          <cell r="C944" t="str">
            <v>Base</v>
          </cell>
          <cell r="D944" t="str">
            <v>Country B</v>
          </cell>
          <cell r="E944" t="str">
            <v>Distribution: Line Transformers: EOY_x000D_</v>
          </cell>
          <cell r="F944" t="str">
            <v>EOY Balance</v>
          </cell>
        </row>
        <row r="945">
          <cell r="C945" t="str">
            <v>Base</v>
          </cell>
          <cell r="D945" t="str">
            <v>Country B</v>
          </cell>
          <cell r="E945" t="str">
            <v>Distribution: Station Equipment: EOY_x000D_</v>
          </cell>
          <cell r="F945" t="str">
            <v>EOY Balance</v>
          </cell>
        </row>
        <row r="946">
          <cell r="C946" t="str">
            <v>Base</v>
          </cell>
          <cell r="D946" t="str">
            <v>Country B</v>
          </cell>
          <cell r="E946" t="str">
            <v>Distribution: Storage Battery Equipment: EOY_x000D_</v>
          </cell>
          <cell r="F946" t="str">
            <v>EOY Balance</v>
          </cell>
        </row>
        <row r="947">
          <cell r="C947" t="str">
            <v>Base</v>
          </cell>
          <cell r="D947" t="str">
            <v>Country B</v>
          </cell>
          <cell r="E947" t="str">
            <v>Transmission: Station Equipment: EOY_x000D_</v>
          </cell>
          <cell r="F947" t="str">
            <v>EOY Balance</v>
          </cell>
        </row>
        <row r="948">
          <cell r="C948" t="str">
            <v>Base</v>
          </cell>
          <cell r="D948" t="str">
            <v>Country C</v>
          </cell>
          <cell r="E948" t="str">
            <v>Distribution: Line Transformers: EOY_x000D_</v>
          </cell>
          <cell r="F948" t="str">
            <v>EOY Balance</v>
          </cell>
        </row>
        <row r="949">
          <cell r="C949" t="str">
            <v>Base</v>
          </cell>
          <cell r="D949" t="str">
            <v>Country C</v>
          </cell>
          <cell r="E949" t="str">
            <v>Distribution: Station Equipment: EOY_x000D_</v>
          </cell>
          <cell r="F949" t="str">
            <v>EOY Balance</v>
          </cell>
        </row>
        <row r="950">
          <cell r="C950" t="str">
            <v>Base</v>
          </cell>
          <cell r="D950" t="str">
            <v>Country C</v>
          </cell>
          <cell r="E950" t="str">
            <v>Distribution: Storage Battery Equipment: EOY_x000D_</v>
          </cell>
          <cell r="F950" t="str">
            <v>EOY Balance</v>
          </cell>
        </row>
        <row r="951">
          <cell r="C951" t="str">
            <v>Base</v>
          </cell>
          <cell r="D951" t="str">
            <v>Country C</v>
          </cell>
          <cell r="E951" t="str">
            <v>Transmission: Station Equipment: EOY_x000D_</v>
          </cell>
          <cell r="F951" t="str">
            <v>EOY Balance</v>
          </cell>
        </row>
        <row r="952">
          <cell r="C952" t="str">
            <v>Base</v>
          </cell>
          <cell r="D952" t="str">
            <v>Country D</v>
          </cell>
          <cell r="E952" t="str">
            <v>Distribution: Line Transformers: EOY_x000D_</v>
          </cell>
          <cell r="F952" t="str">
            <v>EOY Balance</v>
          </cell>
        </row>
        <row r="953">
          <cell r="C953" t="str">
            <v>Base</v>
          </cell>
          <cell r="D953" t="str">
            <v>Country D</v>
          </cell>
          <cell r="E953" t="str">
            <v>Distribution: Station Equipment: EOY_x000D_</v>
          </cell>
          <cell r="F953" t="str">
            <v>EOY Balance</v>
          </cell>
        </row>
        <row r="954">
          <cell r="C954" t="str">
            <v>Base</v>
          </cell>
          <cell r="D954" t="str">
            <v>Country D</v>
          </cell>
          <cell r="E954" t="str">
            <v>Distribution: Storage Battery Equipment: EOY_x000D_</v>
          </cell>
          <cell r="F954" t="str">
            <v>EOY Balance</v>
          </cell>
        </row>
        <row r="955">
          <cell r="C955" t="str">
            <v>Base</v>
          </cell>
          <cell r="D955" t="str">
            <v>Country D</v>
          </cell>
          <cell r="E955" t="str">
            <v>Transmission: Station Equipment: EOY_x000D_</v>
          </cell>
          <cell r="F955" t="str">
            <v>EOY Balance</v>
          </cell>
        </row>
        <row r="956">
          <cell r="C956" t="str">
            <v>Base</v>
          </cell>
          <cell r="D956" t="str">
            <v>Germany</v>
          </cell>
          <cell r="E956" t="str">
            <v>Distribution: Line Transformers: EOY_x000D_</v>
          </cell>
          <cell r="F956" t="str">
            <v>EOY Balance</v>
          </cell>
        </row>
        <row r="957">
          <cell r="C957" t="str">
            <v>Base</v>
          </cell>
          <cell r="D957" t="str">
            <v>Germany</v>
          </cell>
          <cell r="E957" t="str">
            <v>Distribution: Station Equipment: EOY_x000D_</v>
          </cell>
          <cell r="F957" t="str">
            <v>EOY Balance</v>
          </cell>
        </row>
        <row r="958">
          <cell r="C958" t="str">
            <v>Base</v>
          </cell>
          <cell r="D958" t="str">
            <v>Germany</v>
          </cell>
          <cell r="E958" t="str">
            <v>Distribution: Storage Battery Equipment: EOY_x000D_</v>
          </cell>
          <cell r="F958" t="str">
            <v>EOY Balance</v>
          </cell>
        </row>
        <row r="959">
          <cell r="C959" t="str">
            <v>Base</v>
          </cell>
          <cell r="D959" t="str">
            <v>Germany</v>
          </cell>
          <cell r="E959" t="str">
            <v>Transmission: Station Equipment: EOY_x000D_</v>
          </cell>
          <cell r="F959" t="str">
            <v>EOY Balance</v>
          </cell>
        </row>
        <row r="960">
          <cell r="C960" t="str">
            <v>Base</v>
          </cell>
          <cell r="D960" t="str">
            <v>Japan</v>
          </cell>
          <cell r="E960" t="str">
            <v>Distribution: Line Transformers: EOY_x000D_</v>
          </cell>
          <cell r="F960" t="str">
            <v>EOY Balance</v>
          </cell>
        </row>
        <row r="961">
          <cell r="C961" t="str">
            <v>Base</v>
          </cell>
          <cell r="D961" t="str">
            <v>Japan</v>
          </cell>
          <cell r="E961" t="str">
            <v>Distribution: Station Equipment: EOY_x000D_</v>
          </cell>
          <cell r="F961" t="str">
            <v>EOY Balance</v>
          </cell>
        </row>
        <row r="962">
          <cell r="C962" t="str">
            <v>Base</v>
          </cell>
          <cell r="D962" t="str">
            <v>Japan</v>
          </cell>
          <cell r="E962" t="str">
            <v>Distribution: Storage Battery Equipment: EOY_x000D_</v>
          </cell>
          <cell r="F962" t="str">
            <v>EOY Balance</v>
          </cell>
        </row>
        <row r="963">
          <cell r="C963" t="str">
            <v>Base</v>
          </cell>
          <cell r="D963" t="str">
            <v>Japan</v>
          </cell>
          <cell r="E963" t="str">
            <v>Transmission: Station Equipment: EOY_x000D_</v>
          </cell>
          <cell r="F963" t="str">
            <v>EOY Balance</v>
          </cell>
        </row>
        <row r="964">
          <cell r="C964" t="str">
            <v>Base</v>
          </cell>
          <cell r="D964" t="str">
            <v>UK</v>
          </cell>
          <cell r="E964" t="str">
            <v>Total Distribution Plant: EOY_x000D_</v>
          </cell>
          <cell r="F964" t="str">
            <v>EOY Balance</v>
          </cell>
        </row>
        <row r="965">
          <cell r="C965" t="str">
            <v>Base</v>
          </cell>
          <cell r="D965" t="str">
            <v>CAISO</v>
          </cell>
          <cell r="E965" t="str">
            <v>Distribution: Station Equipment: EOY_x000D_</v>
          </cell>
          <cell r="F965" t="str">
            <v>EOY Balance</v>
          </cell>
        </row>
        <row r="966">
          <cell r="C966" t="str">
            <v>Base</v>
          </cell>
          <cell r="D966" t="str">
            <v>UK</v>
          </cell>
          <cell r="E966" t="str">
            <v>Distribution: Line Transformers: EOY_x000D_</v>
          </cell>
          <cell r="F966" t="str">
            <v>EOY Balance</v>
          </cell>
        </row>
        <row r="967">
          <cell r="C967" t="str">
            <v>Base</v>
          </cell>
          <cell r="D967" t="str">
            <v>UK</v>
          </cell>
          <cell r="E967" t="str">
            <v>Distribution: Station Equipment: EOY_x000D_</v>
          </cell>
          <cell r="F967" t="str">
            <v>EOY Balance</v>
          </cell>
        </row>
        <row r="968">
          <cell r="C968" t="str">
            <v>Base</v>
          </cell>
          <cell r="D968" t="str">
            <v>UK</v>
          </cell>
          <cell r="E968" t="str">
            <v>Distribution: Storage Battery Equipment: EOY_x000D_</v>
          </cell>
          <cell r="F968" t="str">
            <v>EOY Balance</v>
          </cell>
        </row>
        <row r="969">
          <cell r="C969" t="str">
            <v>Base</v>
          </cell>
          <cell r="D969" t="str">
            <v>UK</v>
          </cell>
          <cell r="E969" t="str">
            <v>Transmission: Station Equipment: EOY_x000D_</v>
          </cell>
          <cell r="F969" t="str">
            <v>EOY Balance</v>
          </cell>
        </row>
        <row r="970">
          <cell r="C970" t="str">
            <v>Base</v>
          </cell>
          <cell r="D970" t="str">
            <v>CAISO</v>
          </cell>
          <cell r="E970" t="str">
            <v>Distribution: Line Transformers: EOY_x000D_</v>
          </cell>
          <cell r="F970" t="str">
            <v>EOY_x000D_ Balance</v>
          </cell>
        </row>
        <row r="971">
          <cell r="C971" t="str">
            <v>Base</v>
          </cell>
          <cell r="D971" t="str">
            <v>CAISO</v>
          </cell>
          <cell r="E971" t="str">
            <v>Distribution: Storage Battery Equipment: EOY_x000D_</v>
          </cell>
          <cell r="F971" t="str">
            <v>EOY_x000D_ Balance</v>
          </cell>
        </row>
        <row r="972">
          <cell r="C972" t="str">
            <v>Base</v>
          </cell>
          <cell r="D972" t="str">
            <v>CAISO</v>
          </cell>
          <cell r="E972" t="str">
            <v>Transmission: Station Equipment: EOY_x000D_</v>
          </cell>
          <cell r="F972" t="str">
            <v>EOY_x000D_ Balance</v>
          </cell>
        </row>
        <row r="973">
          <cell r="C973" t="str">
            <v>Base</v>
          </cell>
          <cell r="D973" t="str">
            <v>ERCOT</v>
          </cell>
          <cell r="E973" t="str">
            <v>Distribution: Line Transformers: EOY_x000D_</v>
          </cell>
          <cell r="F973" t="str">
            <v>EOY_x000D_ Balance</v>
          </cell>
        </row>
        <row r="974">
          <cell r="C974" t="str">
            <v>Base</v>
          </cell>
          <cell r="D974" t="str">
            <v>ERCOT</v>
          </cell>
          <cell r="E974" t="str">
            <v>Distribution: Station Equipment: EOY_x000D_</v>
          </cell>
          <cell r="F974" t="str">
            <v>EOY_x000D_ Balance</v>
          </cell>
        </row>
        <row r="975">
          <cell r="C975" t="str">
            <v>Base</v>
          </cell>
          <cell r="D975" t="str">
            <v>ERCOT</v>
          </cell>
          <cell r="E975" t="str">
            <v>Distribution: Storage Battery Equipment: EOY_x000D_</v>
          </cell>
          <cell r="F975" t="str">
            <v>EOY_x000D_ Balance</v>
          </cell>
        </row>
        <row r="976">
          <cell r="C976" t="str">
            <v>Base</v>
          </cell>
          <cell r="D976" t="str">
            <v>ERCOT</v>
          </cell>
          <cell r="E976" t="str">
            <v>Transmission: Station Equipment: EOY_x000D_</v>
          </cell>
          <cell r="F976" t="str">
            <v>EOY_x000D_ Balance</v>
          </cell>
        </row>
        <row r="977">
          <cell r="C977" t="str">
            <v>Base</v>
          </cell>
          <cell r="D977" t="str">
            <v>ISONE</v>
          </cell>
          <cell r="E977" t="str">
            <v>Distribution: Line Transformers: EOY_x000D_</v>
          </cell>
          <cell r="F977" t="str">
            <v>EOY_x000D_ Balance</v>
          </cell>
        </row>
        <row r="978">
          <cell r="C978" t="str">
            <v>Base</v>
          </cell>
          <cell r="D978" t="str">
            <v>ISONE</v>
          </cell>
          <cell r="E978" t="str">
            <v>Distribution: Station Equipment: EOY_x000D_</v>
          </cell>
          <cell r="F978" t="str">
            <v>EOY_x000D_ Balance</v>
          </cell>
        </row>
        <row r="979">
          <cell r="C979" t="str">
            <v>Base</v>
          </cell>
          <cell r="D979" t="str">
            <v>ISONE</v>
          </cell>
          <cell r="E979" t="str">
            <v>Distribution: Storage Battery Equipment: EOY_x000D_</v>
          </cell>
          <cell r="F979" t="str">
            <v>EOY_x000D_ Balance</v>
          </cell>
        </row>
        <row r="980">
          <cell r="C980" t="str">
            <v>Base</v>
          </cell>
          <cell r="D980" t="str">
            <v>ISONE</v>
          </cell>
          <cell r="E980" t="str">
            <v>Transmission: Station Equipment: EOY_x000D_</v>
          </cell>
          <cell r="F980" t="str">
            <v>EOY_x000D_ Balance</v>
          </cell>
        </row>
        <row r="981">
          <cell r="C981" t="str">
            <v>Base</v>
          </cell>
          <cell r="D981" t="str">
            <v>CAISO</v>
          </cell>
          <cell r="E981" t="str">
            <v>Total Distribution Plant: EOY_x000D_</v>
          </cell>
          <cell r="F981" t="str">
            <v>EOY_x000D_ Balance</v>
          </cell>
        </row>
        <row r="982">
          <cell r="C982" t="str">
            <v>Base</v>
          </cell>
          <cell r="D982" t="str">
            <v>CAISO</v>
          </cell>
          <cell r="E982" t="str">
            <v>Total Transmission Plant: EOY_x000D_</v>
          </cell>
          <cell r="F982" t="str">
            <v>EOY_x000D_ Balance</v>
          </cell>
        </row>
        <row r="983">
          <cell r="C983" t="str">
            <v>Base</v>
          </cell>
          <cell r="D983" t="str">
            <v>ERCOT</v>
          </cell>
          <cell r="E983" t="str">
            <v>Total Distribution Plant: EOY_x000D_</v>
          </cell>
          <cell r="F983" t="str">
            <v>EOY_x000D_ Balance</v>
          </cell>
        </row>
        <row r="984">
          <cell r="C984" t="str">
            <v>Base</v>
          </cell>
          <cell r="D984" t="str">
            <v>ERCOT</v>
          </cell>
          <cell r="E984" t="str">
            <v>Total Transmission Plant: EOY_x000D_</v>
          </cell>
          <cell r="F984" t="str">
            <v>EOY_x000D_ Balance</v>
          </cell>
        </row>
        <row r="985">
          <cell r="C985" t="str">
            <v>Base</v>
          </cell>
          <cell r="D985" t="str">
            <v>ISONE</v>
          </cell>
          <cell r="E985" t="str">
            <v>Total Distribution Plant: EOY_x000D_</v>
          </cell>
          <cell r="F985" t="str">
            <v>EOY_x000D_ Balance</v>
          </cell>
        </row>
        <row r="986">
          <cell r="C986" t="str">
            <v>Base</v>
          </cell>
          <cell r="D986" t="str">
            <v>ISONE</v>
          </cell>
          <cell r="E986" t="str">
            <v>Total Transmission Plant: EOY_x000D_</v>
          </cell>
          <cell r="F986" t="str">
            <v>EOY_x000D_ Balance</v>
          </cell>
        </row>
        <row r="987">
          <cell r="C987" t="str">
            <v>Base</v>
          </cell>
          <cell r="D987" t="str">
            <v>MISO</v>
          </cell>
          <cell r="E987" t="str">
            <v>Total Distribution Plant: EOY_x000D_</v>
          </cell>
          <cell r="F987" t="str">
            <v>EOY_x000D_ Balance</v>
          </cell>
        </row>
        <row r="988">
          <cell r="C988" t="str">
            <v>Base</v>
          </cell>
          <cell r="D988" t="str">
            <v>MISO</v>
          </cell>
          <cell r="E988" t="str">
            <v>Total Transmission Plant: EOY_x000D_</v>
          </cell>
          <cell r="F988" t="str">
            <v>EOY_x000D_ Balance</v>
          </cell>
        </row>
        <row r="989">
          <cell r="C989" t="str">
            <v>Base</v>
          </cell>
          <cell r="D989" t="str">
            <v>NYISO</v>
          </cell>
          <cell r="E989" t="str">
            <v>Total Distribution Plant: EOY_x000D_</v>
          </cell>
          <cell r="F989" t="str">
            <v>EOY_x000D_ Balance</v>
          </cell>
        </row>
        <row r="990">
          <cell r="C990" t="str">
            <v>Base</v>
          </cell>
          <cell r="D990" t="str">
            <v>NYISO</v>
          </cell>
          <cell r="E990" t="str">
            <v>Total Transmission Plant: EOY_x000D_</v>
          </cell>
          <cell r="F990" t="str">
            <v>EOY_x000D_ Balance</v>
          </cell>
        </row>
        <row r="991">
          <cell r="C991" t="str">
            <v>Base</v>
          </cell>
          <cell r="D991" t="str">
            <v>PJM</v>
          </cell>
          <cell r="E991" t="str">
            <v>Total Distribution Plant: EOY_x000D_</v>
          </cell>
          <cell r="F991" t="str">
            <v>EOY_x000D_ Balance</v>
          </cell>
        </row>
        <row r="992">
          <cell r="C992" t="str">
            <v>Base</v>
          </cell>
          <cell r="D992" t="str">
            <v>PJM</v>
          </cell>
          <cell r="E992" t="str">
            <v>Total Transmission Plant: EOY_x000D_</v>
          </cell>
          <cell r="F992" t="str">
            <v>EOY_x000D_ Balance</v>
          </cell>
        </row>
        <row r="993">
          <cell r="C993" t="str">
            <v>Base</v>
          </cell>
          <cell r="D993" t="str">
            <v>SOUTHEAST</v>
          </cell>
          <cell r="E993" t="str">
            <v>Total Distribution Plant: EOY_x000D_</v>
          </cell>
          <cell r="F993" t="str">
            <v>EOY_x000D_ Balance</v>
          </cell>
        </row>
        <row r="994">
          <cell r="C994" t="str">
            <v>Base</v>
          </cell>
          <cell r="D994" t="str">
            <v>SOUTHEAST</v>
          </cell>
          <cell r="E994" t="str">
            <v>Total Transmission Plant: EOY_x000D_</v>
          </cell>
          <cell r="F994" t="str">
            <v>EOY_x000D_ Balance</v>
          </cell>
        </row>
        <row r="995">
          <cell r="C995" t="str">
            <v>Base</v>
          </cell>
          <cell r="D995" t="str">
            <v>SPP</v>
          </cell>
          <cell r="E995" t="str">
            <v>Total Distribution Plant: EOY_x000D_</v>
          </cell>
          <cell r="F995" t="str">
            <v>EOY_x000D_ Balance</v>
          </cell>
        </row>
        <row r="996">
          <cell r="C996" t="str">
            <v>Base</v>
          </cell>
          <cell r="D996" t="str">
            <v>SPP</v>
          </cell>
          <cell r="E996" t="str">
            <v>Total Transmission Plant: EOY_x000D_</v>
          </cell>
          <cell r="F996" t="str">
            <v>EOY_x000D_ Balance</v>
          </cell>
        </row>
        <row r="997">
          <cell r="C997" t="str">
            <v>Base</v>
          </cell>
          <cell r="D997" t="str">
            <v>WECC (Non-CA)</v>
          </cell>
          <cell r="E997" t="str">
            <v>Total Distribution Plant: EOY_x000D_</v>
          </cell>
          <cell r="F997" t="str">
            <v>EOY_x000D_ Balance</v>
          </cell>
        </row>
        <row r="998">
          <cell r="C998" t="str">
            <v>Base</v>
          </cell>
          <cell r="D998" t="str">
            <v>WECC (Non-CA)</v>
          </cell>
          <cell r="E998" t="str">
            <v>Total Transmission Plant: EOY_x000D_</v>
          </cell>
          <cell r="F998" t="str">
            <v>EOY_x000D_ Balance</v>
          </cell>
        </row>
        <row r="999">
          <cell r="C999" t="str">
            <v>Base</v>
          </cell>
          <cell r="D999" t="str">
            <v>MISO</v>
          </cell>
          <cell r="E999" t="str">
            <v>Distribution: Line Transformers: EOY_x000D_</v>
          </cell>
          <cell r="F999" t="str">
            <v>EOY_x000D_ Balance</v>
          </cell>
        </row>
        <row r="1000">
          <cell r="C1000" t="str">
            <v>Base</v>
          </cell>
          <cell r="D1000" t="str">
            <v>MISO</v>
          </cell>
          <cell r="E1000" t="str">
            <v>Distribution: Station Equipment: EOY_x000D_</v>
          </cell>
          <cell r="F1000" t="str">
            <v>EOY_x000D_ Balance</v>
          </cell>
        </row>
        <row r="1001">
          <cell r="C1001" t="str">
            <v>Base</v>
          </cell>
          <cell r="D1001" t="str">
            <v>MISO</v>
          </cell>
          <cell r="E1001" t="str">
            <v>Distribution: Storage Battery Equipment: EOY_x000D_</v>
          </cell>
          <cell r="F1001" t="str">
            <v>EOY_x000D_ Balance</v>
          </cell>
        </row>
        <row r="1002">
          <cell r="C1002" t="str">
            <v>Base</v>
          </cell>
          <cell r="D1002" t="str">
            <v>MISO</v>
          </cell>
          <cell r="E1002" t="str">
            <v>Transmission: Station Equipment: EOY_x000D_</v>
          </cell>
          <cell r="F1002" t="str">
            <v>EOY_x000D_ Balance</v>
          </cell>
        </row>
        <row r="1003">
          <cell r="C1003" t="str">
            <v>Base</v>
          </cell>
          <cell r="D1003" t="str">
            <v>NYISO</v>
          </cell>
          <cell r="E1003" t="str">
            <v>Distribution: Line Transformers: EOY_x000D_</v>
          </cell>
          <cell r="F1003" t="str">
            <v>EOY_x000D_ Balance</v>
          </cell>
        </row>
        <row r="1004">
          <cell r="C1004" t="str">
            <v>Base</v>
          </cell>
          <cell r="D1004" t="str">
            <v>NYISO</v>
          </cell>
          <cell r="E1004" t="str">
            <v>Distribution: Station Equipment: EOY_x000D_</v>
          </cell>
          <cell r="F1004" t="str">
            <v>EOY_x000D_ Balance</v>
          </cell>
        </row>
        <row r="1005">
          <cell r="C1005" t="str">
            <v>Base</v>
          </cell>
          <cell r="D1005" t="str">
            <v>NYISO</v>
          </cell>
          <cell r="E1005" t="str">
            <v>Distribution: Storage Battery Equipment: EOY_x000D_</v>
          </cell>
          <cell r="F1005" t="str">
            <v>EOY_x000D_ Balance</v>
          </cell>
        </row>
        <row r="1006">
          <cell r="C1006" t="str">
            <v>Base</v>
          </cell>
          <cell r="D1006" t="str">
            <v>NYISO</v>
          </cell>
          <cell r="E1006" t="str">
            <v>Transmission: Station Equipment: EOY_x000D_</v>
          </cell>
          <cell r="F1006" t="str">
            <v>EOY_x000D_ Balance</v>
          </cell>
        </row>
        <row r="1007">
          <cell r="C1007" t="str">
            <v>Base</v>
          </cell>
          <cell r="D1007" t="str">
            <v>PJM</v>
          </cell>
          <cell r="E1007" t="str">
            <v>Distribution: Line Transformers: EOY_x000D_</v>
          </cell>
          <cell r="F1007" t="str">
            <v>EOY_x000D_ Balance</v>
          </cell>
        </row>
        <row r="1008">
          <cell r="C1008" t="str">
            <v>Base</v>
          </cell>
          <cell r="D1008" t="str">
            <v>PJM</v>
          </cell>
          <cell r="E1008" t="str">
            <v>Distribution: Station Equipment: EOY_x000D_</v>
          </cell>
          <cell r="F1008" t="str">
            <v>EOY_x000D_ Balance</v>
          </cell>
        </row>
        <row r="1009">
          <cell r="C1009" t="str">
            <v>Base</v>
          </cell>
          <cell r="D1009" t="str">
            <v>PJM</v>
          </cell>
          <cell r="E1009" t="str">
            <v>Distribution: Storage Battery Equipment: EOY_x000D_</v>
          </cell>
          <cell r="F1009" t="str">
            <v>EOY_x000D_ Balance</v>
          </cell>
        </row>
        <row r="1010">
          <cell r="C1010" t="str">
            <v>Base</v>
          </cell>
          <cell r="D1010" t="str">
            <v>PJM</v>
          </cell>
          <cell r="E1010" t="str">
            <v>Transmission: Station Equipment: EOY_x000D_</v>
          </cell>
          <cell r="F1010" t="str">
            <v>EOY_x000D_ Balance</v>
          </cell>
        </row>
        <row r="1011">
          <cell r="C1011" t="str">
            <v>Base</v>
          </cell>
          <cell r="D1011" t="str">
            <v>SOUTHEAST</v>
          </cell>
          <cell r="E1011" t="str">
            <v>Distribution: Line Transformers: EOY_x000D_</v>
          </cell>
          <cell r="F1011" t="str">
            <v>EOY_x000D_ Balance</v>
          </cell>
        </row>
        <row r="1012">
          <cell r="C1012" t="str">
            <v>Base</v>
          </cell>
          <cell r="D1012" t="str">
            <v>SOUTHEAST</v>
          </cell>
          <cell r="E1012" t="str">
            <v>Distribution: Station Equipment: EOY_x000D_</v>
          </cell>
          <cell r="F1012" t="str">
            <v>EOY_x000D_ Balance</v>
          </cell>
        </row>
        <row r="1013">
          <cell r="C1013" t="str">
            <v>Base</v>
          </cell>
          <cell r="D1013" t="str">
            <v>SOUTHEAST</v>
          </cell>
          <cell r="E1013" t="str">
            <v>Distribution: Storage Battery Equipment: EOY_x000D_</v>
          </cell>
          <cell r="F1013" t="str">
            <v>EOY_x000D_ Balance</v>
          </cell>
        </row>
        <row r="1014">
          <cell r="C1014" t="str">
            <v>Base</v>
          </cell>
          <cell r="D1014" t="str">
            <v>SOUTHEAST</v>
          </cell>
          <cell r="E1014" t="str">
            <v>Transmission: Station Equipment: EOY_x000D_</v>
          </cell>
          <cell r="F1014" t="str">
            <v>EOY_x000D_ Balance</v>
          </cell>
        </row>
        <row r="1015">
          <cell r="C1015" t="str">
            <v>Base</v>
          </cell>
          <cell r="D1015" t="str">
            <v>SPP</v>
          </cell>
          <cell r="E1015" t="str">
            <v>Distribution: Line Transformers: EOY_x000D_</v>
          </cell>
          <cell r="F1015" t="str">
            <v>EOY_x000D_ Balance</v>
          </cell>
        </row>
        <row r="1016">
          <cell r="C1016" t="str">
            <v>Base</v>
          </cell>
          <cell r="D1016" t="str">
            <v>SPP</v>
          </cell>
          <cell r="E1016" t="str">
            <v>Distribution: Station Equipment: EOY_x000D_</v>
          </cell>
          <cell r="F1016" t="str">
            <v>EOY_x000D_ Balance</v>
          </cell>
        </row>
        <row r="1017">
          <cell r="C1017" t="str">
            <v>Base</v>
          </cell>
          <cell r="D1017" t="str">
            <v>SPP</v>
          </cell>
          <cell r="E1017" t="str">
            <v>Distribution: Storage Battery Equipment: EOY_x000D_</v>
          </cell>
          <cell r="F1017" t="str">
            <v>EOY_x000D_ Balance</v>
          </cell>
        </row>
        <row r="1018">
          <cell r="C1018" t="str">
            <v>Base</v>
          </cell>
          <cell r="D1018" t="str">
            <v>SPP</v>
          </cell>
          <cell r="E1018" t="str">
            <v>Transmission: Station Equipment: EOY_x000D_</v>
          </cell>
          <cell r="F1018" t="str">
            <v>EOY_x000D_ Balance</v>
          </cell>
        </row>
        <row r="1019">
          <cell r="C1019" t="str">
            <v>Base</v>
          </cell>
          <cell r="D1019" t="str">
            <v>WECC (Non-CA)</v>
          </cell>
          <cell r="E1019" t="str">
            <v>Distribution: Line Transformers: EOY_x000D_</v>
          </cell>
          <cell r="F1019" t="str">
            <v>EOY_x000D_ Balance</v>
          </cell>
        </row>
        <row r="1020">
          <cell r="C1020" t="str">
            <v>Base</v>
          </cell>
          <cell r="D1020" t="str">
            <v>WECC (Non-CA)</v>
          </cell>
          <cell r="E1020" t="str">
            <v>Distribution: Station Equipment: EOY_x000D_</v>
          </cell>
          <cell r="F1020" t="str">
            <v>EOY_x000D_ Balance</v>
          </cell>
        </row>
        <row r="1021">
          <cell r="C1021" t="str">
            <v>Base</v>
          </cell>
          <cell r="D1021" t="str">
            <v>WECC (Non-CA)</v>
          </cell>
          <cell r="E1021" t="str">
            <v>Distribution: Storage Battery Equipment: EOY_x000D_</v>
          </cell>
          <cell r="F1021" t="str">
            <v>EOY_x000D_ Balance</v>
          </cell>
        </row>
        <row r="1022">
          <cell r="C1022" t="str">
            <v>Base</v>
          </cell>
          <cell r="D1022" t="str">
            <v>WECC (Non-CA)</v>
          </cell>
          <cell r="E1022" t="str">
            <v>Transmission: Station Equipment: EOY_x000D_</v>
          </cell>
          <cell r="F1022" t="str">
            <v>EOY_x000D_ Balance</v>
          </cell>
        </row>
      </sheetData>
      <sheetData sheetId="10">
        <row r="24">
          <cell r="C24" t="str">
            <v>CAISO</v>
          </cell>
          <cell r="E24" t="str">
            <v>Base</v>
          </cell>
          <cell r="H24" t="str">
            <v>PJM</v>
          </cell>
        </row>
        <row r="25">
          <cell r="C25" t="str">
            <v>ERCOT</v>
          </cell>
          <cell r="E25" t="str">
            <v>Low</v>
          </cell>
          <cell r="H25" t="str">
            <v>ISONE</v>
          </cell>
        </row>
        <row r="26">
          <cell r="C26" t="str">
            <v>ISONE</v>
          </cell>
          <cell r="E26" t="str">
            <v>High</v>
          </cell>
          <cell r="H26" t="str">
            <v>ERCOT</v>
          </cell>
        </row>
        <row r="27">
          <cell r="C27" t="str">
            <v>MISO</v>
          </cell>
          <cell r="H27" t="str">
            <v>CAISO</v>
          </cell>
        </row>
        <row r="28">
          <cell r="C28" t="str">
            <v>NYISO</v>
          </cell>
          <cell r="H28" t="str">
            <v>NYISO</v>
          </cell>
        </row>
        <row r="29">
          <cell r="C29" t="str">
            <v>PJM</v>
          </cell>
          <cell r="H29" t="str">
            <v>MISO</v>
          </cell>
        </row>
        <row r="30">
          <cell r="C30" t="str">
            <v>SOUTHEAST</v>
          </cell>
          <cell r="H30" t="str">
            <v>SOUTHEAST</v>
          </cell>
        </row>
        <row r="31">
          <cell r="C31" t="str">
            <v>SPP</v>
          </cell>
          <cell r="H31" t="str">
            <v>SPP</v>
          </cell>
        </row>
        <row r="32">
          <cell r="C32" t="str">
            <v>WECC (Non-CA)</v>
          </cell>
          <cell r="H32" t="str">
            <v>WECC (Non-CA)</v>
          </cell>
        </row>
        <row r="33">
          <cell r="C33" t="str">
            <v>United Kingdom</v>
          </cell>
          <cell r="H33" t="str">
            <v>United Kingdom</v>
          </cell>
        </row>
        <row r="34">
          <cell r="C34" t="str">
            <v>Australia</v>
          </cell>
          <cell r="H34" t="str">
            <v>Australia</v>
          </cell>
        </row>
        <row r="35">
          <cell r="C35" t="str">
            <v>Germany</v>
          </cell>
          <cell r="H35" t="str">
            <v>Germany</v>
          </cell>
        </row>
        <row r="36">
          <cell r="C36" t="str">
            <v>Japan</v>
          </cell>
          <cell r="H36" t="str">
            <v>Japan</v>
          </cell>
        </row>
        <row r="37">
          <cell r="C37" t="str">
            <v>Country A</v>
          </cell>
          <cell r="H37" t="str">
            <v>Country A</v>
          </cell>
        </row>
        <row r="38">
          <cell r="C38" t="str">
            <v>Country B</v>
          </cell>
          <cell r="H38" t="str">
            <v>Country B</v>
          </cell>
        </row>
        <row r="39">
          <cell r="C39" t="str">
            <v>Country C</v>
          </cell>
          <cell r="H39" t="str">
            <v>Country C</v>
          </cell>
        </row>
        <row r="40">
          <cell r="C40" t="str">
            <v>Country D</v>
          </cell>
          <cell r="H40" t="str">
            <v>Country D</v>
          </cell>
        </row>
        <row r="53">
          <cell r="C53" t="str">
            <v>PJM</v>
          </cell>
          <cell r="D53" t="str">
            <v>Capacity</v>
          </cell>
        </row>
        <row r="54">
          <cell r="C54" t="str">
            <v>ISONE</v>
          </cell>
          <cell r="D54" t="str">
            <v>Capacity</v>
          </cell>
        </row>
        <row r="55">
          <cell r="C55" t="str">
            <v>ERCOT</v>
          </cell>
          <cell r="D55" t="str">
            <v>Capacity</v>
          </cell>
        </row>
        <row r="56">
          <cell r="C56" t="str">
            <v>CAISO</v>
          </cell>
          <cell r="D56" t="str">
            <v>Capacity</v>
          </cell>
        </row>
        <row r="57">
          <cell r="C57" t="str">
            <v>NYISO</v>
          </cell>
          <cell r="D57" t="str">
            <v>Capacity</v>
          </cell>
        </row>
        <row r="58">
          <cell r="C58" t="str">
            <v>MISO</v>
          </cell>
          <cell r="D58" t="str">
            <v>Capacity</v>
          </cell>
        </row>
        <row r="59">
          <cell r="C59" t="str">
            <v>SOUTHEAST</v>
          </cell>
          <cell r="D59" t="str">
            <v>Capacity</v>
          </cell>
        </row>
        <row r="60">
          <cell r="C60" t="str">
            <v>SPP</v>
          </cell>
          <cell r="D60" t="str">
            <v>Capacity</v>
          </cell>
        </row>
        <row r="61">
          <cell r="C61" t="str">
            <v>WECC (Non-CA)</v>
          </cell>
          <cell r="D61" t="str">
            <v>Capacity</v>
          </cell>
        </row>
        <row r="62">
          <cell r="C62" t="str">
            <v>United Kingdom</v>
          </cell>
          <cell r="D62" t="str">
            <v>Capacity</v>
          </cell>
        </row>
        <row r="63">
          <cell r="C63" t="str">
            <v>Australia</v>
          </cell>
          <cell r="D63" t="str">
            <v>Capacity</v>
          </cell>
        </row>
        <row r="64">
          <cell r="C64" t="str">
            <v>Germany</v>
          </cell>
          <cell r="D64" t="str">
            <v>Capacity</v>
          </cell>
        </row>
        <row r="65">
          <cell r="C65" t="str">
            <v>Japan</v>
          </cell>
          <cell r="D65" t="str">
            <v>Capacity</v>
          </cell>
        </row>
        <row r="66">
          <cell r="C66" t="str">
            <v>Country A</v>
          </cell>
          <cell r="D66" t="str">
            <v>Capacity</v>
          </cell>
        </row>
        <row r="67">
          <cell r="C67" t="str">
            <v>Country B</v>
          </cell>
          <cell r="D67" t="str">
            <v>Capacity</v>
          </cell>
        </row>
        <row r="68">
          <cell r="C68" t="str">
            <v>Country C</v>
          </cell>
          <cell r="D68" t="str">
            <v>Capacity</v>
          </cell>
        </row>
        <row r="69">
          <cell r="C69" t="str">
            <v>Country D</v>
          </cell>
          <cell r="D69" t="str">
            <v>Capacity</v>
          </cell>
        </row>
        <row r="70">
          <cell r="C70" t="str">
            <v>PJM</v>
          </cell>
          <cell r="D70" t="str">
            <v>Energy Arbitrage</v>
          </cell>
        </row>
        <row r="71">
          <cell r="C71" t="str">
            <v>ISONE</v>
          </cell>
          <cell r="D71" t="str">
            <v>Energy Arbitrage</v>
          </cell>
        </row>
        <row r="72">
          <cell r="C72" t="str">
            <v>ERCOT</v>
          </cell>
          <cell r="D72" t="str">
            <v>Energy Arbitrage</v>
          </cell>
        </row>
        <row r="73">
          <cell r="C73" t="str">
            <v>CAISO</v>
          </cell>
          <cell r="D73" t="str">
            <v>Energy Arbitrage</v>
          </cell>
        </row>
        <row r="74">
          <cell r="C74" t="str">
            <v>NYISO</v>
          </cell>
          <cell r="D74" t="str">
            <v>Energy Arbitrage</v>
          </cell>
        </row>
        <row r="75">
          <cell r="C75" t="str">
            <v>MISO</v>
          </cell>
          <cell r="D75" t="str">
            <v>Energy Arbitrage</v>
          </cell>
        </row>
        <row r="76">
          <cell r="C76" t="str">
            <v>SOUTHEAST</v>
          </cell>
          <cell r="D76" t="str">
            <v>Energy Arbitrage</v>
          </cell>
        </row>
        <row r="77">
          <cell r="C77" t="str">
            <v>SPP</v>
          </cell>
          <cell r="D77" t="str">
            <v>Energy Arbitrage</v>
          </cell>
        </row>
        <row r="78">
          <cell r="C78" t="str">
            <v>WECC (Non-CA)</v>
          </cell>
          <cell r="D78" t="str">
            <v>Energy Arbitrage</v>
          </cell>
        </row>
        <row r="79">
          <cell r="C79" t="str">
            <v>United Kingdom</v>
          </cell>
          <cell r="D79" t="str">
            <v>Energy Arbitrage</v>
          </cell>
        </row>
        <row r="80">
          <cell r="C80" t="str">
            <v>Australia</v>
          </cell>
          <cell r="D80" t="str">
            <v>Energy Arbitrage</v>
          </cell>
        </row>
        <row r="81">
          <cell r="C81" t="str">
            <v>Germany</v>
          </cell>
          <cell r="D81" t="str">
            <v>Energy Arbitrage</v>
          </cell>
        </row>
        <row r="82">
          <cell r="C82" t="str">
            <v>Japan</v>
          </cell>
          <cell r="D82" t="str">
            <v>Energy Arbitrage</v>
          </cell>
        </row>
        <row r="83">
          <cell r="C83" t="str">
            <v>Country A</v>
          </cell>
          <cell r="D83" t="str">
            <v>Energy Arbitrage</v>
          </cell>
        </row>
        <row r="84">
          <cell r="C84" t="str">
            <v>Country B</v>
          </cell>
          <cell r="D84" t="str">
            <v>Energy Arbitrage</v>
          </cell>
        </row>
        <row r="85">
          <cell r="C85" t="str">
            <v>Country C</v>
          </cell>
          <cell r="D85" t="str">
            <v>Energy Arbitrage</v>
          </cell>
        </row>
        <row r="86">
          <cell r="C86" t="str">
            <v>Country D</v>
          </cell>
          <cell r="D86" t="str">
            <v>Energy Arbitrage</v>
          </cell>
        </row>
        <row r="87">
          <cell r="C87" t="str">
            <v>PJM</v>
          </cell>
          <cell r="D87" t="str">
            <v>Spinning Reserves</v>
          </cell>
        </row>
        <row r="88">
          <cell r="C88" t="str">
            <v>ISONE</v>
          </cell>
          <cell r="D88" t="str">
            <v>Spinning Reserves</v>
          </cell>
        </row>
        <row r="89">
          <cell r="C89" t="str">
            <v>ERCOT</v>
          </cell>
          <cell r="D89" t="str">
            <v>Spinning Reserves</v>
          </cell>
        </row>
        <row r="90">
          <cell r="C90" t="str">
            <v>CAISO</v>
          </cell>
          <cell r="D90" t="str">
            <v>Spinning Reserves</v>
          </cell>
        </row>
        <row r="91">
          <cell r="C91" t="str">
            <v>NYISO</v>
          </cell>
          <cell r="D91" t="str">
            <v>Spinning Reserves</v>
          </cell>
        </row>
        <row r="92">
          <cell r="C92" t="str">
            <v>MISO</v>
          </cell>
          <cell r="D92" t="str">
            <v>Spinning Reserves</v>
          </cell>
        </row>
        <row r="93">
          <cell r="C93" t="str">
            <v>SOUTHEAST</v>
          </cell>
          <cell r="D93" t="str">
            <v>Spinning Reserves</v>
          </cell>
        </row>
        <row r="94">
          <cell r="C94" t="str">
            <v>SPP</v>
          </cell>
          <cell r="D94" t="str">
            <v>Spinning Reserves</v>
          </cell>
        </row>
        <row r="95">
          <cell r="C95" t="str">
            <v>WECC (Non-CA)</v>
          </cell>
          <cell r="D95" t="str">
            <v>Spinning Reserves</v>
          </cell>
        </row>
        <row r="96">
          <cell r="C96" t="str">
            <v>United Kingdom</v>
          </cell>
          <cell r="D96" t="str">
            <v>Spinning Reserves</v>
          </cell>
        </row>
        <row r="97">
          <cell r="C97" t="str">
            <v>Australia</v>
          </cell>
          <cell r="D97" t="str">
            <v>Spinning Reserves</v>
          </cell>
        </row>
        <row r="98">
          <cell r="C98" t="str">
            <v>Germany</v>
          </cell>
          <cell r="D98" t="str">
            <v>Spinning Reserves</v>
          </cell>
        </row>
        <row r="99">
          <cell r="C99" t="str">
            <v>Japan</v>
          </cell>
          <cell r="D99" t="str">
            <v>Spinning Reserves</v>
          </cell>
        </row>
        <row r="100">
          <cell r="C100" t="str">
            <v>Country A</v>
          </cell>
          <cell r="D100" t="str">
            <v>Spinning Reserves</v>
          </cell>
        </row>
        <row r="101">
          <cell r="C101" t="str">
            <v>Country B</v>
          </cell>
          <cell r="D101" t="str">
            <v>Spinning Reserves</v>
          </cell>
        </row>
        <row r="102">
          <cell r="C102" t="str">
            <v>Country C</v>
          </cell>
          <cell r="D102" t="str">
            <v>Spinning Reserves</v>
          </cell>
        </row>
        <row r="103">
          <cell r="C103" t="str">
            <v>Country D</v>
          </cell>
          <cell r="D103" t="str">
            <v>Spinning Reserves</v>
          </cell>
        </row>
        <row r="104">
          <cell r="C104" t="str">
            <v>PJM</v>
          </cell>
          <cell r="D104" t="str">
            <v>Regulation</v>
          </cell>
        </row>
        <row r="105">
          <cell r="C105" t="str">
            <v>ISONE</v>
          </cell>
          <cell r="D105" t="str">
            <v>Regulation</v>
          </cell>
        </row>
        <row r="106">
          <cell r="C106" t="str">
            <v>ERCOT</v>
          </cell>
          <cell r="D106" t="str">
            <v>Regulation</v>
          </cell>
        </row>
        <row r="107">
          <cell r="C107" t="str">
            <v>CAISO</v>
          </cell>
          <cell r="D107" t="str">
            <v>Regulation</v>
          </cell>
        </row>
        <row r="108">
          <cell r="C108" t="str">
            <v>NYISO</v>
          </cell>
          <cell r="D108" t="str">
            <v>Regulation</v>
          </cell>
        </row>
        <row r="109">
          <cell r="C109" t="str">
            <v>MISO</v>
          </cell>
          <cell r="D109" t="str">
            <v>Regulation</v>
          </cell>
        </row>
        <row r="110">
          <cell r="C110" t="str">
            <v>SOUTHEAST</v>
          </cell>
          <cell r="D110" t="str">
            <v>Regulation</v>
          </cell>
        </row>
        <row r="111">
          <cell r="C111" t="str">
            <v>SPP</v>
          </cell>
          <cell r="D111" t="str">
            <v>Regulation</v>
          </cell>
        </row>
        <row r="112">
          <cell r="C112" t="str">
            <v>WECC (Non-CA)</v>
          </cell>
          <cell r="D112" t="str">
            <v>Regulation</v>
          </cell>
        </row>
        <row r="113">
          <cell r="C113" t="str">
            <v>United Kingdom</v>
          </cell>
          <cell r="D113" t="str">
            <v>Regulation</v>
          </cell>
        </row>
        <row r="114">
          <cell r="C114" t="str">
            <v>Australia</v>
          </cell>
          <cell r="D114" t="str">
            <v>Regulation</v>
          </cell>
        </row>
        <row r="115">
          <cell r="C115" t="str">
            <v>Germany</v>
          </cell>
          <cell r="D115" t="str">
            <v>Regulation</v>
          </cell>
        </row>
        <row r="116">
          <cell r="C116" t="str">
            <v>Japan</v>
          </cell>
          <cell r="D116" t="str">
            <v>Regulation</v>
          </cell>
        </row>
        <row r="117">
          <cell r="C117" t="str">
            <v>Country A</v>
          </cell>
          <cell r="D117" t="str">
            <v>Regulation</v>
          </cell>
        </row>
        <row r="118">
          <cell r="C118" t="str">
            <v>Country B</v>
          </cell>
          <cell r="D118" t="str">
            <v>Regulation</v>
          </cell>
        </row>
        <row r="119">
          <cell r="C119" t="str">
            <v>Country C</v>
          </cell>
          <cell r="D119" t="str">
            <v>Regulation</v>
          </cell>
        </row>
        <row r="120">
          <cell r="C120" t="str">
            <v>Country D</v>
          </cell>
          <cell r="D120" t="str">
            <v>Regulation</v>
          </cell>
        </row>
        <row r="121">
          <cell r="C121" t="str">
            <v>PJM</v>
          </cell>
          <cell r="D121" t="str">
            <v>Renewables Integration</v>
          </cell>
        </row>
        <row r="122">
          <cell r="C122" t="str">
            <v>ISONE</v>
          </cell>
          <cell r="D122" t="str">
            <v>Renewables Integration</v>
          </cell>
        </row>
        <row r="123">
          <cell r="C123" t="str">
            <v>ERCOT</v>
          </cell>
          <cell r="D123" t="str">
            <v>Renewables Integration</v>
          </cell>
        </row>
        <row r="124">
          <cell r="C124" t="str">
            <v>CAISO</v>
          </cell>
          <cell r="D124" t="str">
            <v>Renewables Integration</v>
          </cell>
        </row>
        <row r="125">
          <cell r="C125" t="str">
            <v>NYISO</v>
          </cell>
          <cell r="D125" t="str">
            <v>Renewables Integration</v>
          </cell>
        </row>
        <row r="126">
          <cell r="C126" t="str">
            <v>MISO</v>
          </cell>
          <cell r="D126" t="str">
            <v>Renewables Integration</v>
          </cell>
        </row>
        <row r="127">
          <cell r="C127" t="str">
            <v>SOUTHEAST</v>
          </cell>
          <cell r="D127" t="str">
            <v>Renewables Integration</v>
          </cell>
        </row>
        <row r="128">
          <cell r="C128" t="str">
            <v>SPP</v>
          </cell>
          <cell r="D128" t="str">
            <v>Renewables Integration</v>
          </cell>
        </row>
        <row r="129">
          <cell r="C129" t="str">
            <v>WECC (Non-CA)</v>
          </cell>
          <cell r="D129" t="str">
            <v>Renewables Integration</v>
          </cell>
        </row>
        <row r="130">
          <cell r="C130" t="str">
            <v>United Kingdom</v>
          </cell>
          <cell r="D130" t="str">
            <v>Renewables Integration</v>
          </cell>
        </row>
        <row r="131">
          <cell r="C131" t="str">
            <v>Australia</v>
          </cell>
          <cell r="D131" t="str">
            <v>Renewables Integration</v>
          </cell>
        </row>
        <row r="132">
          <cell r="C132" t="str">
            <v>Germany</v>
          </cell>
          <cell r="D132" t="str">
            <v>Renewables Integration</v>
          </cell>
        </row>
        <row r="133">
          <cell r="C133" t="str">
            <v>Japan</v>
          </cell>
          <cell r="D133" t="str">
            <v>Renewables Integration</v>
          </cell>
        </row>
        <row r="134">
          <cell r="C134" t="str">
            <v>Country A</v>
          </cell>
          <cell r="D134" t="str">
            <v>Renewables Integration</v>
          </cell>
        </row>
        <row r="135">
          <cell r="C135" t="str">
            <v>Country B</v>
          </cell>
          <cell r="D135" t="str">
            <v>Renewables Integration</v>
          </cell>
        </row>
        <row r="136">
          <cell r="C136" t="str">
            <v>Country C</v>
          </cell>
          <cell r="D136" t="str">
            <v>Renewables Integration</v>
          </cell>
        </row>
        <row r="137">
          <cell r="C137" t="str">
            <v>Country D</v>
          </cell>
          <cell r="D137" t="str">
            <v>Renewables Integration</v>
          </cell>
        </row>
        <row r="138">
          <cell r="C138" t="str">
            <v>PJM</v>
          </cell>
          <cell r="D138" t="str">
            <v>Grid Services</v>
          </cell>
        </row>
        <row r="139">
          <cell r="C139" t="str">
            <v>ISONE</v>
          </cell>
          <cell r="D139" t="str">
            <v>Grid Services</v>
          </cell>
        </row>
        <row r="140">
          <cell r="C140" t="str">
            <v>ERCOT</v>
          </cell>
          <cell r="D140" t="str">
            <v>Grid Services</v>
          </cell>
        </row>
        <row r="141">
          <cell r="C141" t="str">
            <v>CAISO</v>
          </cell>
          <cell r="D141" t="str">
            <v>Grid Services</v>
          </cell>
        </row>
        <row r="142">
          <cell r="C142" t="str">
            <v>NYISO</v>
          </cell>
          <cell r="D142" t="str">
            <v>Grid Services</v>
          </cell>
        </row>
        <row r="143">
          <cell r="C143" t="str">
            <v>MISO</v>
          </cell>
          <cell r="D143" t="str">
            <v>Grid Services</v>
          </cell>
        </row>
        <row r="144">
          <cell r="C144" t="str">
            <v>SOUTHEAST</v>
          </cell>
          <cell r="D144" t="str">
            <v>Grid Services</v>
          </cell>
        </row>
        <row r="145">
          <cell r="C145" t="str">
            <v>SPP</v>
          </cell>
          <cell r="D145" t="str">
            <v>Grid Services</v>
          </cell>
        </row>
        <row r="146">
          <cell r="C146" t="str">
            <v>WECC (Non-CA)</v>
          </cell>
          <cell r="D146" t="str">
            <v>Grid Services</v>
          </cell>
        </row>
        <row r="147">
          <cell r="C147" t="str">
            <v>United Kingdom</v>
          </cell>
          <cell r="D147" t="str">
            <v>Grid Services</v>
          </cell>
        </row>
        <row r="148">
          <cell r="C148" t="str">
            <v>Australia</v>
          </cell>
          <cell r="D148" t="str">
            <v>Grid Services</v>
          </cell>
        </row>
        <row r="149">
          <cell r="C149" t="str">
            <v>Germany</v>
          </cell>
          <cell r="D149" t="str">
            <v>Grid Services</v>
          </cell>
        </row>
        <row r="150">
          <cell r="C150" t="str">
            <v>Japan</v>
          </cell>
          <cell r="D150" t="str">
            <v>Grid Services</v>
          </cell>
        </row>
        <row r="151">
          <cell r="C151" t="str">
            <v>Country A</v>
          </cell>
          <cell r="D151" t="str">
            <v>Grid Services</v>
          </cell>
        </row>
        <row r="152">
          <cell r="C152" t="str">
            <v>Country B</v>
          </cell>
          <cell r="D152" t="str">
            <v>Grid Services</v>
          </cell>
        </row>
        <row r="153">
          <cell r="C153" t="str">
            <v>Country C</v>
          </cell>
          <cell r="D153" t="str">
            <v>Grid Services</v>
          </cell>
        </row>
        <row r="154">
          <cell r="C154" t="str">
            <v>Country D</v>
          </cell>
          <cell r="D154" t="str">
            <v>Grid Services</v>
          </cell>
        </row>
        <row r="155">
          <cell r="C155" t="str">
            <v>PJM</v>
          </cell>
          <cell r="D155" t="str">
            <v>DR / BTM Revenue</v>
          </cell>
        </row>
        <row r="156">
          <cell r="C156" t="str">
            <v>ISONE</v>
          </cell>
          <cell r="D156" t="str">
            <v>DR / BTM Revenue</v>
          </cell>
        </row>
        <row r="157">
          <cell r="C157" t="str">
            <v>ERCOT</v>
          </cell>
          <cell r="D157" t="str">
            <v>DR / BTM Revenue</v>
          </cell>
        </row>
        <row r="158">
          <cell r="C158" t="str">
            <v>CAISO</v>
          </cell>
          <cell r="D158" t="str">
            <v>DR / BTM Revenue</v>
          </cell>
        </row>
        <row r="159">
          <cell r="C159" t="str">
            <v>NYISO</v>
          </cell>
          <cell r="D159" t="str">
            <v>DR / BTM Revenue</v>
          </cell>
        </row>
        <row r="160">
          <cell r="C160" t="str">
            <v>MISO</v>
          </cell>
          <cell r="D160" t="str">
            <v>DR / BTM Revenue</v>
          </cell>
        </row>
        <row r="161">
          <cell r="C161" t="str">
            <v>SOUTHEAST</v>
          </cell>
          <cell r="D161" t="str">
            <v>DR / BTM Revenue</v>
          </cell>
        </row>
        <row r="162">
          <cell r="C162" t="str">
            <v>SPP</v>
          </cell>
          <cell r="D162" t="str">
            <v>DR / BTM Revenue</v>
          </cell>
        </row>
        <row r="163">
          <cell r="C163" t="str">
            <v>WECC (Non-CA)</v>
          </cell>
          <cell r="D163" t="str">
            <v>DR / BTM Revenue</v>
          </cell>
        </row>
        <row r="164">
          <cell r="C164" t="str">
            <v>United Kingdom</v>
          </cell>
          <cell r="D164" t="str">
            <v>DR / BTM Revenue</v>
          </cell>
        </row>
        <row r="165">
          <cell r="C165" t="str">
            <v>Australia</v>
          </cell>
          <cell r="D165" t="str">
            <v>DR / BTM Revenue</v>
          </cell>
        </row>
        <row r="166">
          <cell r="C166" t="str">
            <v>Germany</v>
          </cell>
          <cell r="D166" t="str">
            <v>DR / BTM Revenue</v>
          </cell>
        </row>
        <row r="167">
          <cell r="C167" t="str">
            <v>Japan</v>
          </cell>
          <cell r="D167" t="str">
            <v>DR / BTM Revenue</v>
          </cell>
        </row>
        <row r="168">
          <cell r="C168" t="str">
            <v>Country A</v>
          </cell>
          <cell r="D168" t="str">
            <v>DR / BTM Revenue</v>
          </cell>
        </row>
        <row r="169">
          <cell r="C169" t="str">
            <v>Country B</v>
          </cell>
          <cell r="D169" t="str">
            <v>DR / BTM Revenue</v>
          </cell>
        </row>
        <row r="170">
          <cell r="C170" t="str">
            <v>Country C</v>
          </cell>
          <cell r="D170" t="str">
            <v>DR / BTM Revenue</v>
          </cell>
        </row>
        <row r="171">
          <cell r="C171" t="str">
            <v>Country D</v>
          </cell>
          <cell r="D171" t="str">
            <v>DR / BTM Revenue</v>
          </cell>
        </row>
        <row r="172">
          <cell r="C172" t="str">
            <v>PJM</v>
          </cell>
          <cell r="D172" t="str">
            <v>Bill Mgmt.</v>
          </cell>
        </row>
        <row r="173">
          <cell r="C173" t="str">
            <v>ISONE</v>
          </cell>
          <cell r="D173" t="str">
            <v>Bill Mgmt.</v>
          </cell>
        </row>
        <row r="174">
          <cell r="C174" t="str">
            <v>ERCOT</v>
          </cell>
          <cell r="D174" t="str">
            <v>Bill Mgmt.</v>
          </cell>
        </row>
        <row r="175">
          <cell r="C175" t="str">
            <v>CAISO</v>
          </cell>
          <cell r="D175" t="str">
            <v>Bill Mgmt.</v>
          </cell>
        </row>
        <row r="176">
          <cell r="C176" t="str">
            <v>NYISO</v>
          </cell>
          <cell r="D176" t="str">
            <v>Bill Mgmt.</v>
          </cell>
        </row>
        <row r="177">
          <cell r="C177" t="str">
            <v>MISO</v>
          </cell>
          <cell r="D177" t="str">
            <v>Bill Mgmt.</v>
          </cell>
        </row>
        <row r="178">
          <cell r="C178" t="str">
            <v>SOUTHEAST</v>
          </cell>
          <cell r="D178" t="str">
            <v>Bill Mgmt.</v>
          </cell>
        </row>
        <row r="179">
          <cell r="C179" t="str">
            <v>SPP</v>
          </cell>
          <cell r="D179" t="str">
            <v>Bill Mgmt.</v>
          </cell>
        </row>
        <row r="180">
          <cell r="C180" t="str">
            <v>WECC (Non-CA)</v>
          </cell>
          <cell r="D180" t="str">
            <v>Bill Mgmt.</v>
          </cell>
        </row>
        <row r="181">
          <cell r="C181" t="str">
            <v>United Kingdom</v>
          </cell>
          <cell r="D181" t="str">
            <v>Bill Mgmt.</v>
          </cell>
        </row>
        <row r="182">
          <cell r="C182" t="str">
            <v>Australia</v>
          </cell>
          <cell r="D182" t="str">
            <v>Bill Mgmt.</v>
          </cell>
        </row>
        <row r="183">
          <cell r="C183" t="str">
            <v>Germany</v>
          </cell>
          <cell r="D183" t="str">
            <v>Bill Mgmt.</v>
          </cell>
        </row>
        <row r="184">
          <cell r="C184" t="str">
            <v>Japan</v>
          </cell>
          <cell r="D184" t="str">
            <v>Bill Mgmt.</v>
          </cell>
        </row>
        <row r="185">
          <cell r="C185" t="str">
            <v>Country A</v>
          </cell>
          <cell r="D185" t="str">
            <v>Bill Mgmt.</v>
          </cell>
        </row>
        <row r="186">
          <cell r="C186" t="str">
            <v>Country B</v>
          </cell>
          <cell r="D186" t="str">
            <v>Bill Mgmt.</v>
          </cell>
        </row>
        <row r="187">
          <cell r="C187" t="str">
            <v>Country C</v>
          </cell>
          <cell r="D187" t="str">
            <v>Bill Mgmt.</v>
          </cell>
        </row>
        <row r="188">
          <cell r="C188" t="str">
            <v>Country D</v>
          </cell>
          <cell r="D188" t="str">
            <v>Bill Mgmt.</v>
          </cell>
        </row>
        <row r="189">
          <cell r="C189" t="str">
            <v>PJM</v>
          </cell>
          <cell r="D189" t="str">
            <v>T&amp;D</v>
          </cell>
        </row>
        <row r="190">
          <cell r="C190" t="str">
            <v>ISONE</v>
          </cell>
          <cell r="D190" t="str">
            <v>T&amp;D</v>
          </cell>
        </row>
        <row r="191">
          <cell r="C191" t="str">
            <v>ERCOT</v>
          </cell>
          <cell r="D191" t="str">
            <v>T&amp;D</v>
          </cell>
        </row>
        <row r="192">
          <cell r="C192" t="str">
            <v>CAISO</v>
          </cell>
          <cell r="D192" t="str">
            <v>T&amp;D</v>
          </cell>
        </row>
        <row r="193">
          <cell r="C193" t="str">
            <v>NYISO</v>
          </cell>
          <cell r="D193" t="str">
            <v>T&amp;D</v>
          </cell>
        </row>
        <row r="194">
          <cell r="C194" t="str">
            <v>MISO</v>
          </cell>
          <cell r="D194" t="str">
            <v>T&amp;D</v>
          </cell>
        </row>
        <row r="195">
          <cell r="C195" t="str">
            <v>SOUTHEAST</v>
          </cell>
          <cell r="D195" t="str">
            <v>T&amp;D</v>
          </cell>
        </row>
        <row r="196">
          <cell r="C196" t="str">
            <v>SPP</v>
          </cell>
          <cell r="D196" t="str">
            <v>T&amp;D</v>
          </cell>
        </row>
        <row r="197">
          <cell r="C197" t="str">
            <v>WECC (Non-CA)</v>
          </cell>
          <cell r="D197" t="str">
            <v>T&amp;D</v>
          </cell>
        </row>
        <row r="198">
          <cell r="C198" t="str">
            <v>United Kingdom</v>
          </cell>
          <cell r="D198" t="str">
            <v>T&amp;D</v>
          </cell>
        </row>
        <row r="199">
          <cell r="C199" t="str">
            <v>Australia</v>
          </cell>
          <cell r="D199" t="str">
            <v>T&amp;D</v>
          </cell>
        </row>
        <row r="200">
          <cell r="C200" t="str">
            <v>Germany</v>
          </cell>
          <cell r="D200" t="str">
            <v>T&amp;D</v>
          </cell>
        </row>
        <row r="201">
          <cell r="C201" t="str">
            <v>Japan</v>
          </cell>
          <cell r="D201" t="str">
            <v>T&amp;D</v>
          </cell>
        </row>
        <row r="202">
          <cell r="C202" t="str">
            <v>Country A</v>
          </cell>
          <cell r="D202" t="str">
            <v>T&amp;D</v>
          </cell>
        </row>
        <row r="203">
          <cell r="C203" t="str">
            <v>Country B</v>
          </cell>
          <cell r="D203" t="str">
            <v>T&amp;D</v>
          </cell>
        </row>
        <row r="204">
          <cell r="C204" t="str">
            <v>Country C</v>
          </cell>
          <cell r="D204" t="str">
            <v>T&amp;D</v>
          </cell>
        </row>
        <row r="205">
          <cell r="C205" t="str">
            <v>Country D</v>
          </cell>
          <cell r="D205" t="str">
            <v>T&amp;D</v>
          </cell>
        </row>
        <row r="212">
          <cell r="C212" t="str">
            <v>Base</v>
          </cell>
          <cell r="D212" t="str">
            <v>PJM</v>
          </cell>
          <cell r="E212" t="str">
            <v>Capacity</v>
          </cell>
        </row>
        <row r="213">
          <cell r="C213" t="str">
            <v>Base</v>
          </cell>
          <cell r="D213" t="str">
            <v>ISONE</v>
          </cell>
          <cell r="E213" t="str">
            <v>Capacity</v>
          </cell>
        </row>
        <row r="214">
          <cell r="C214" t="str">
            <v>Base</v>
          </cell>
          <cell r="D214" t="str">
            <v>ERCOT</v>
          </cell>
          <cell r="E214" t="str">
            <v>Capacity</v>
          </cell>
        </row>
        <row r="215">
          <cell r="C215" t="str">
            <v>Base</v>
          </cell>
          <cell r="D215" t="str">
            <v>CAISO</v>
          </cell>
          <cell r="E215" t="str">
            <v>Capacity</v>
          </cell>
        </row>
        <row r="216">
          <cell r="C216" t="str">
            <v>Base</v>
          </cell>
          <cell r="D216" t="str">
            <v>NYISO</v>
          </cell>
          <cell r="E216" t="str">
            <v>Capacity</v>
          </cell>
        </row>
        <row r="217">
          <cell r="C217" t="str">
            <v>Base</v>
          </cell>
          <cell r="D217" t="str">
            <v>MISO</v>
          </cell>
          <cell r="E217" t="str">
            <v>Capacity</v>
          </cell>
        </row>
        <row r="218">
          <cell r="C218" t="str">
            <v>Base</v>
          </cell>
          <cell r="D218" t="str">
            <v>SOUTHEAST</v>
          </cell>
          <cell r="E218" t="str">
            <v>Capacity</v>
          </cell>
        </row>
        <row r="219">
          <cell r="C219" t="str">
            <v>Base</v>
          </cell>
          <cell r="D219" t="str">
            <v>SPP</v>
          </cell>
          <cell r="E219" t="str">
            <v>Capacity</v>
          </cell>
        </row>
        <row r="220">
          <cell r="C220" t="str">
            <v>Base</v>
          </cell>
          <cell r="D220" t="str">
            <v>WECC (Non-CA)</v>
          </cell>
          <cell r="E220" t="str">
            <v>Capacity</v>
          </cell>
        </row>
        <row r="221">
          <cell r="C221" t="str">
            <v>Base</v>
          </cell>
          <cell r="D221" t="str">
            <v>United Kingdom</v>
          </cell>
          <cell r="E221" t="str">
            <v>Capacity</v>
          </cell>
        </row>
        <row r="222">
          <cell r="C222" t="str">
            <v>Base</v>
          </cell>
          <cell r="D222" t="str">
            <v>Australia</v>
          </cell>
          <cell r="E222" t="str">
            <v>Capacity</v>
          </cell>
        </row>
        <row r="223">
          <cell r="C223" t="str">
            <v>Base</v>
          </cell>
          <cell r="D223" t="str">
            <v>Germany</v>
          </cell>
          <cell r="E223" t="str">
            <v>Capacity</v>
          </cell>
        </row>
        <row r="224">
          <cell r="C224" t="str">
            <v>Base</v>
          </cell>
          <cell r="D224" t="str">
            <v>Japan</v>
          </cell>
          <cell r="E224" t="str">
            <v>Capacity</v>
          </cell>
        </row>
        <row r="225">
          <cell r="C225" t="str">
            <v>Base</v>
          </cell>
          <cell r="D225" t="str">
            <v>Country A</v>
          </cell>
          <cell r="E225" t="str">
            <v>Capacity</v>
          </cell>
        </row>
        <row r="226">
          <cell r="C226" t="str">
            <v>Base</v>
          </cell>
          <cell r="D226" t="str">
            <v>Country B</v>
          </cell>
          <cell r="E226" t="str">
            <v>Capacity</v>
          </cell>
        </row>
        <row r="227">
          <cell r="C227" t="str">
            <v>Base</v>
          </cell>
          <cell r="D227" t="str">
            <v>Country C</v>
          </cell>
          <cell r="E227" t="str">
            <v>Capacity</v>
          </cell>
        </row>
        <row r="228">
          <cell r="C228" t="str">
            <v>Base</v>
          </cell>
          <cell r="D228" t="str">
            <v>Country D</v>
          </cell>
          <cell r="E228" t="str">
            <v>Capacity</v>
          </cell>
        </row>
        <row r="229">
          <cell r="C229" t="str">
            <v>High</v>
          </cell>
          <cell r="D229" t="str">
            <v>PJM</v>
          </cell>
          <cell r="E229" t="str">
            <v>Capacity</v>
          </cell>
        </row>
        <row r="230">
          <cell r="C230" t="str">
            <v>High</v>
          </cell>
          <cell r="D230" t="str">
            <v>ISONE</v>
          </cell>
          <cell r="E230" t="str">
            <v>Capacity</v>
          </cell>
        </row>
        <row r="231">
          <cell r="C231" t="str">
            <v>High</v>
          </cell>
          <cell r="D231" t="str">
            <v>ERCOT</v>
          </cell>
          <cell r="E231" t="str">
            <v>Capacity</v>
          </cell>
        </row>
        <row r="232">
          <cell r="C232" t="str">
            <v>High</v>
          </cell>
          <cell r="D232" t="str">
            <v>CAISO</v>
          </cell>
          <cell r="E232" t="str">
            <v>Capacity</v>
          </cell>
        </row>
        <row r="233">
          <cell r="C233" t="str">
            <v>High</v>
          </cell>
          <cell r="D233" t="str">
            <v>NYISO</v>
          </cell>
          <cell r="E233" t="str">
            <v>Capacity</v>
          </cell>
        </row>
        <row r="234">
          <cell r="C234" t="str">
            <v>High</v>
          </cell>
          <cell r="D234" t="str">
            <v>MISO</v>
          </cell>
          <cell r="E234" t="str">
            <v>Capacity</v>
          </cell>
        </row>
        <row r="235">
          <cell r="C235" t="str">
            <v>High</v>
          </cell>
          <cell r="D235" t="str">
            <v>SOUTHEAST</v>
          </cell>
          <cell r="E235" t="str">
            <v>Capacity</v>
          </cell>
        </row>
        <row r="236">
          <cell r="C236" t="str">
            <v>High</v>
          </cell>
          <cell r="D236" t="str">
            <v>SPP</v>
          </cell>
          <cell r="E236" t="str">
            <v>Capacity</v>
          </cell>
        </row>
        <row r="237">
          <cell r="C237" t="str">
            <v>High</v>
          </cell>
          <cell r="D237" t="str">
            <v>WECC (Non-CA)</v>
          </cell>
          <cell r="E237" t="str">
            <v>Capacity</v>
          </cell>
        </row>
        <row r="238">
          <cell r="C238" t="str">
            <v>High</v>
          </cell>
          <cell r="D238" t="str">
            <v>United Kingdom</v>
          </cell>
          <cell r="E238" t="str">
            <v>Capacity</v>
          </cell>
        </row>
        <row r="239">
          <cell r="C239" t="str">
            <v>High</v>
          </cell>
          <cell r="D239" t="str">
            <v>Australia</v>
          </cell>
          <cell r="E239" t="str">
            <v>Capacity</v>
          </cell>
        </row>
        <row r="240">
          <cell r="C240" t="str">
            <v>High</v>
          </cell>
          <cell r="D240" t="str">
            <v>Germany</v>
          </cell>
          <cell r="E240" t="str">
            <v>Capacity</v>
          </cell>
        </row>
        <row r="241">
          <cell r="C241" t="str">
            <v>High</v>
          </cell>
          <cell r="D241" t="str">
            <v>Japan</v>
          </cell>
          <cell r="E241" t="str">
            <v>Capacity</v>
          </cell>
        </row>
        <row r="242">
          <cell r="C242" t="str">
            <v>High</v>
          </cell>
          <cell r="D242" t="str">
            <v>Country A</v>
          </cell>
          <cell r="E242" t="str">
            <v>Capacity</v>
          </cell>
        </row>
        <row r="243">
          <cell r="C243" t="str">
            <v>High</v>
          </cell>
          <cell r="D243" t="str">
            <v>Country B</v>
          </cell>
          <cell r="E243" t="str">
            <v>Capacity</v>
          </cell>
        </row>
        <row r="244">
          <cell r="C244" t="str">
            <v>High</v>
          </cell>
          <cell r="D244" t="str">
            <v>Country C</v>
          </cell>
          <cell r="E244" t="str">
            <v>Capacity</v>
          </cell>
        </row>
        <row r="245">
          <cell r="C245" t="str">
            <v>High</v>
          </cell>
          <cell r="D245" t="str">
            <v>Country D</v>
          </cell>
          <cell r="E245" t="str">
            <v>Capacity</v>
          </cell>
        </row>
        <row r="246">
          <cell r="C246" t="str">
            <v>Low</v>
          </cell>
          <cell r="D246" t="str">
            <v>PJM</v>
          </cell>
          <cell r="E246" t="str">
            <v>Capacity</v>
          </cell>
        </row>
        <row r="247">
          <cell r="C247" t="str">
            <v>Low</v>
          </cell>
          <cell r="D247" t="str">
            <v>ISONE</v>
          </cell>
          <cell r="E247" t="str">
            <v>Capacity</v>
          </cell>
        </row>
        <row r="248">
          <cell r="C248" t="str">
            <v>Low</v>
          </cell>
          <cell r="D248" t="str">
            <v>ERCOT</v>
          </cell>
          <cell r="E248" t="str">
            <v>Capacity</v>
          </cell>
        </row>
        <row r="249">
          <cell r="C249" t="str">
            <v>Low</v>
          </cell>
          <cell r="D249" t="str">
            <v>CAISO</v>
          </cell>
          <cell r="E249" t="str">
            <v>Capacity</v>
          </cell>
        </row>
        <row r="250">
          <cell r="C250" t="str">
            <v>Low</v>
          </cell>
          <cell r="D250" t="str">
            <v>NYISO</v>
          </cell>
          <cell r="E250" t="str">
            <v>Capacity</v>
          </cell>
        </row>
        <row r="251">
          <cell r="C251" t="str">
            <v>Low</v>
          </cell>
          <cell r="D251" t="str">
            <v>MISO</v>
          </cell>
          <cell r="E251" t="str">
            <v>Capacity</v>
          </cell>
        </row>
        <row r="252">
          <cell r="C252" t="str">
            <v>Low</v>
          </cell>
          <cell r="D252" t="str">
            <v>SOUTHEAST</v>
          </cell>
          <cell r="E252" t="str">
            <v>Capacity</v>
          </cell>
        </row>
        <row r="253">
          <cell r="C253" t="str">
            <v>Low</v>
          </cell>
          <cell r="D253" t="str">
            <v>SPP</v>
          </cell>
          <cell r="E253" t="str">
            <v>Capacity</v>
          </cell>
        </row>
        <row r="254">
          <cell r="C254" t="str">
            <v>Low</v>
          </cell>
          <cell r="D254" t="str">
            <v>WECC (Non-CA)</v>
          </cell>
          <cell r="E254" t="str">
            <v>Capacity</v>
          </cell>
        </row>
        <row r="255">
          <cell r="C255" t="str">
            <v>Low</v>
          </cell>
          <cell r="D255" t="str">
            <v>United Kingdom</v>
          </cell>
          <cell r="E255" t="str">
            <v>Capacity</v>
          </cell>
        </row>
        <row r="256">
          <cell r="C256" t="str">
            <v>Low</v>
          </cell>
          <cell r="D256" t="str">
            <v>Australia</v>
          </cell>
          <cell r="E256" t="str">
            <v>Capacity</v>
          </cell>
        </row>
        <row r="257">
          <cell r="C257" t="str">
            <v>Low</v>
          </cell>
          <cell r="D257" t="str">
            <v>Germany</v>
          </cell>
          <cell r="E257" t="str">
            <v>Capacity</v>
          </cell>
        </row>
        <row r="258">
          <cell r="C258" t="str">
            <v>Low</v>
          </cell>
          <cell r="D258" t="str">
            <v>Japan</v>
          </cell>
          <cell r="E258" t="str">
            <v>Capacity</v>
          </cell>
        </row>
        <row r="259">
          <cell r="C259" t="str">
            <v>Low</v>
          </cell>
          <cell r="D259" t="str">
            <v>Country A</v>
          </cell>
          <cell r="E259" t="str">
            <v>Capacity</v>
          </cell>
        </row>
        <row r="260">
          <cell r="C260" t="str">
            <v>Low</v>
          </cell>
          <cell r="D260" t="str">
            <v>Country B</v>
          </cell>
          <cell r="E260" t="str">
            <v>Capacity</v>
          </cell>
        </row>
        <row r="261">
          <cell r="C261" t="str">
            <v>Low</v>
          </cell>
          <cell r="D261" t="str">
            <v>Country C</v>
          </cell>
          <cell r="E261" t="str">
            <v>Capacity</v>
          </cell>
        </row>
        <row r="262">
          <cell r="C262" t="str">
            <v>Low</v>
          </cell>
          <cell r="D262" t="str">
            <v>Country D</v>
          </cell>
          <cell r="E262" t="str">
            <v>Capacity</v>
          </cell>
        </row>
        <row r="263">
          <cell r="C263" t="str">
            <v>Base</v>
          </cell>
          <cell r="D263" t="str">
            <v>PJM</v>
          </cell>
          <cell r="E263" t="str">
            <v>Energy Arbitrage</v>
          </cell>
        </row>
        <row r="264">
          <cell r="C264" t="str">
            <v>Base</v>
          </cell>
          <cell r="D264" t="str">
            <v>ISONE</v>
          </cell>
          <cell r="E264" t="str">
            <v>Energy Arbitrage</v>
          </cell>
        </row>
        <row r="265">
          <cell r="C265" t="str">
            <v>Base</v>
          </cell>
          <cell r="D265" t="str">
            <v>ERCOT</v>
          </cell>
          <cell r="E265" t="str">
            <v>Energy Arbitrage</v>
          </cell>
        </row>
        <row r="266">
          <cell r="C266" t="str">
            <v>Base</v>
          </cell>
          <cell r="D266" t="str">
            <v>CAISO</v>
          </cell>
          <cell r="E266" t="str">
            <v>Energy Arbitrage</v>
          </cell>
        </row>
        <row r="267">
          <cell r="C267" t="str">
            <v>Base</v>
          </cell>
          <cell r="D267" t="str">
            <v>NYISO</v>
          </cell>
          <cell r="E267" t="str">
            <v>Energy Arbitrage</v>
          </cell>
        </row>
        <row r="268">
          <cell r="C268" t="str">
            <v>Base</v>
          </cell>
          <cell r="D268" t="str">
            <v>MISO</v>
          </cell>
          <cell r="E268" t="str">
            <v>Energy Arbitrage</v>
          </cell>
        </row>
        <row r="269">
          <cell r="C269" t="str">
            <v>Base</v>
          </cell>
          <cell r="D269" t="str">
            <v>SOUTHEAST</v>
          </cell>
          <cell r="E269" t="str">
            <v>Energy Arbitrage</v>
          </cell>
        </row>
        <row r="270">
          <cell r="C270" t="str">
            <v>Base</v>
          </cell>
          <cell r="D270" t="str">
            <v>SPP</v>
          </cell>
          <cell r="E270" t="str">
            <v>Energy Arbitrage</v>
          </cell>
        </row>
        <row r="271">
          <cell r="C271" t="str">
            <v>Base</v>
          </cell>
          <cell r="D271" t="str">
            <v>WECC (Non-CA)</v>
          </cell>
          <cell r="E271" t="str">
            <v>Energy Arbitrage</v>
          </cell>
        </row>
        <row r="272">
          <cell r="C272" t="str">
            <v>Base</v>
          </cell>
          <cell r="D272" t="str">
            <v>United Kingdom</v>
          </cell>
          <cell r="E272" t="str">
            <v>Energy Arbitrage</v>
          </cell>
        </row>
        <row r="273">
          <cell r="C273" t="str">
            <v>Base</v>
          </cell>
          <cell r="D273" t="str">
            <v>Australia</v>
          </cell>
          <cell r="E273" t="str">
            <v>Energy Arbitrage</v>
          </cell>
        </row>
        <row r="274">
          <cell r="C274" t="str">
            <v>Base</v>
          </cell>
          <cell r="D274" t="str">
            <v>Germany</v>
          </cell>
          <cell r="E274" t="str">
            <v>Energy Arbitrage</v>
          </cell>
        </row>
        <row r="275">
          <cell r="C275" t="str">
            <v>Base</v>
          </cell>
          <cell r="D275" t="str">
            <v>Japan</v>
          </cell>
          <cell r="E275" t="str">
            <v>Energy Arbitrage</v>
          </cell>
        </row>
        <row r="276">
          <cell r="C276" t="str">
            <v>Base</v>
          </cell>
          <cell r="D276" t="str">
            <v>Country A</v>
          </cell>
          <cell r="E276" t="str">
            <v>Energy Arbitrage</v>
          </cell>
        </row>
        <row r="277">
          <cell r="C277" t="str">
            <v>Base</v>
          </cell>
          <cell r="D277" t="str">
            <v>Country B</v>
          </cell>
          <cell r="E277" t="str">
            <v>Energy Arbitrage</v>
          </cell>
        </row>
        <row r="278">
          <cell r="C278" t="str">
            <v>Base</v>
          </cell>
          <cell r="D278" t="str">
            <v>Country C</v>
          </cell>
          <cell r="E278" t="str">
            <v>Energy Arbitrage</v>
          </cell>
        </row>
        <row r="279">
          <cell r="C279" t="str">
            <v>Base</v>
          </cell>
          <cell r="D279" t="str">
            <v>Country D</v>
          </cell>
          <cell r="E279" t="str">
            <v>Energy Arbitrage</v>
          </cell>
        </row>
        <row r="280">
          <cell r="C280" t="str">
            <v>High</v>
          </cell>
          <cell r="D280" t="str">
            <v>PJM</v>
          </cell>
          <cell r="E280" t="str">
            <v>Energy Arbitrage</v>
          </cell>
        </row>
        <row r="281">
          <cell r="C281" t="str">
            <v>High</v>
          </cell>
          <cell r="D281" t="str">
            <v>ISONE</v>
          </cell>
          <cell r="E281" t="str">
            <v>Energy Arbitrage</v>
          </cell>
        </row>
        <row r="282">
          <cell r="C282" t="str">
            <v>High</v>
          </cell>
          <cell r="D282" t="str">
            <v>ERCOT</v>
          </cell>
          <cell r="E282" t="str">
            <v>Energy Arbitrage</v>
          </cell>
        </row>
        <row r="283">
          <cell r="C283" t="str">
            <v>High</v>
          </cell>
          <cell r="D283" t="str">
            <v>CAISO</v>
          </cell>
          <cell r="E283" t="str">
            <v>Energy Arbitrage</v>
          </cell>
        </row>
        <row r="284">
          <cell r="C284" t="str">
            <v>High</v>
          </cell>
          <cell r="D284" t="str">
            <v>NYISO</v>
          </cell>
          <cell r="E284" t="str">
            <v>Energy Arbitrage</v>
          </cell>
        </row>
        <row r="285">
          <cell r="C285" t="str">
            <v>High</v>
          </cell>
          <cell r="D285" t="str">
            <v>MISO</v>
          </cell>
          <cell r="E285" t="str">
            <v>Energy Arbitrage</v>
          </cell>
        </row>
        <row r="286">
          <cell r="C286" t="str">
            <v>High</v>
          </cell>
          <cell r="D286" t="str">
            <v>SOUTHEAST</v>
          </cell>
          <cell r="E286" t="str">
            <v>Energy Arbitrage</v>
          </cell>
        </row>
        <row r="287">
          <cell r="C287" t="str">
            <v>High</v>
          </cell>
          <cell r="D287" t="str">
            <v>SPP</v>
          </cell>
          <cell r="E287" t="str">
            <v>Energy Arbitrage</v>
          </cell>
        </row>
        <row r="288">
          <cell r="C288" t="str">
            <v>High</v>
          </cell>
          <cell r="D288" t="str">
            <v>WECC (Non-CA)</v>
          </cell>
          <cell r="E288" t="str">
            <v>Energy Arbitrage</v>
          </cell>
        </row>
        <row r="289">
          <cell r="C289" t="str">
            <v>High</v>
          </cell>
          <cell r="D289" t="str">
            <v>United Kingdom</v>
          </cell>
          <cell r="E289" t="str">
            <v>Energy Arbitrage</v>
          </cell>
        </row>
        <row r="290">
          <cell r="C290" t="str">
            <v>High</v>
          </cell>
          <cell r="D290" t="str">
            <v>Australia</v>
          </cell>
          <cell r="E290" t="str">
            <v>Energy Arbitrage</v>
          </cell>
        </row>
        <row r="291">
          <cell r="C291" t="str">
            <v>High</v>
          </cell>
          <cell r="D291" t="str">
            <v>Germany</v>
          </cell>
          <cell r="E291" t="str">
            <v>Energy Arbitrage</v>
          </cell>
        </row>
        <row r="292">
          <cell r="C292" t="str">
            <v>High</v>
          </cell>
          <cell r="D292" t="str">
            <v>Japan</v>
          </cell>
          <cell r="E292" t="str">
            <v>Energy Arbitrage</v>
          </cell>
        </row>
        <row r="293">
          <cell r="C293" t="str">
            <v>High</v>
          </cell>
          <cell r="D293" t="str">
            <v>Country A</v>
          </cell>
          <cell r="E293" t="str">
            <v>Energy Arbitrage</v>
          </cell>
        </row>
        <row r="294">
          <cell r="C294" t="str">
            <v>High</v>
          </cell>
          <cell r="D294" t="str">
            <v>Country B</v>
          </cell>
          <cell r="E294" t="str">
            <v>Energy Arbitrage</v>
          </cell>
        </row>
        <row r="295">
          <cell r="C295" t="str">
            <v>High</v>
          </cell>
          <cell r="D295" t="str">
            <v>Country C</v>
          </cell>
          <cell r="E295" t="str">
            <v>Energy Arbitrage</v>
          </cell>
        </row>
        <row r="296">
          <cell r="C296" t="str">
            <v>High</v>
          </cell>
          <cell r="D296" t="str">
            <v>Country D</v>
          </cell>
          <cell r="E296" t="str">
            <v>Energy Arbitrage</v>
          </cell>
        </row>
        <row r="297">
          <cell r="C297" t="str">
            <v>Low</v>
          </cell>
          <cell r="D297" t="str">
            <v>PJM</v>
          </cell>
          <cell r="E297" t="str">
            <v>Energy Arbitrage</v>
          </cell>
        </row>
        <row r="298">
          <cell r="C298" t="str">
            <v>Low</v>
          </cell>
          <cell r="D298" t="str">
            <v>ISONE</v>
          </cell>
          <cell r="E298" t="str">
            <v>Energy Arbitrage</v>
          </cell>
        </row>
        <row r="299">
          <cell r="C299" t="str">
            <v>Low</v>
          </cell>
          <cell r="D299" t="str">
            <v>ERCOT</v>
          </cell>
          <cell r="E299" t="str">
            <v>Energy Arbitrage</v>
          </cell>
        </row>
        <row r="300">
          <cell r="C300" t="str">
            <v>Low</v>
          </cell>
          <cell r="D300" t="str">
            <v>CAISO</v>
          </cell>
          <cell r="E300" t="str">
            <v>Energy Arbitrage</v>
          </cell>
        </row>
        <row r="301">
          <cell r="C301" t="str">
            <v>Low</v>
          </cell>
          <cell r="D301" t="str">
            <v>NYISO</v>
          </cell>
          <cell r="E301" t="str">
            <v>Energy Arbitrage</v>
          </cell>
        </row>
        <row r="302">
          <cell r="C302" t="str">
            <v>Low</v>
          </cell>
          <cell r="D302" t="str">
            <v>MISO</v>
          </cell>
          <cell r="E302" t="str">
            <v>Energy Arbitrage</v>
          </cell>
        </row>
        <row r="303">
          <cell r="C303" t="str">
            <v>Low</v>
          </cell>
          <cell r="D303" t="str">
            <v>SOUTHEAST</v>
          </cell>
          <cell r="E303" t="str">
            <v>Energy Arbitrage</v>
          </cell>
        </row>
        <row r="304">
          <cell r="C304" t="str">
            <v>Low</v>
          </cell>
          <cell r="D304" t="str">
            <v>SPP</v>
          </cell>
          <cell r="E304" t="str">
            <v>Energy Arbitrage</v>
          </cell>
        </row>
        <row r="305">
          <cell r="C305" t="str">
            <v>Low</v>
          </cell>
          <cell r="D305" t="str">
            <v>WECC (Non-CA)</v>
          </cell>
          <cell r="E305" t="str">
            <v>Energy Arbitrage</v>
          </cell>
        </row>
        <row r="306">
          <cell r="C306" t="str">
            <v>Low</v>
          </cell>
          <cell r="D306" t="str">
            <v>United Kingdom</v>
          </cell>
          <cell r="E306" t="str">
            <v>Energy Arbitrage</v>
          </cell>
        </row>
        <row r="307">
          <cell r="C307" t="str">
            <v>Low</v>
          </cell>
          <cell r="D307" t="str">
            <v>Australia</v>
          </cell>
          <cell r="E307" t="str">
            <v>Energy Arbitrage</v>
          </cell>
        </row>
        <row r="308">
          <cell r="C308" t="str">
            <v>Low</v>
          </cell>
          <cell r="D308" t="str">
            <v>Germany</v>
          </cell>
          <cell r="E308" t="str">
            <v>Energy Arbitrage</v>
          </cell>
        </row>
        <row r="309">
          <cell r="C309" t="str">
            <v>Low</v>
          </cell>
          <cell r="D309" t="str">
            <v>Japan</v>
          </cell>
          <cell r="E309" t="str">
            <v>Energy Arbitrage</v>
          </cell>
        </row>
        <row r="310">
          <cell r="C310" t="str">
            <v>Low</v>
          </cell>
          <cell r="D310" t="str">
            <v>Country A</v>
          </cell>
          <cell r="E310" t="str">
            <v>Energy Arbitrage</v>
          </cell>
        </row>
        <row r="311">
          <cell r="C311" t="str">
            <v>Low</v>
          </cell>
          <cell r="D311" t="str">
            <v>Country B</v>
          </cell>
          <cell r="E311" t="str">
            <v>Energy Arbitrage</v>
          </cell>
        </row>
        <row r="312">
          <cell r="C312" t="str">
            <v>Low</v>
          </cell>
          <cell r="D312" t="str">
            <v>Country C</v>
          </cell>
          <cell r="E312" t="str">
            <v>Energy Arbitrage</v>
          </cell>
        </row>
        <row r="313">
          <cell r="C313" t="str">
            <v>Low</v>
          </cell>
          <cell r="D313" t="str">
            <v>Country D</v>
          </cell>
          <cell r="E313" t="str">
            <v>Energy Arbitrage</v>
          </cell>
        </row>
        <row r="314">
          <cell r="C314" t="str">
            <v>Base</v>
          </cell>
          <cell r="D314" t="str">
            <v>PJM</v>
          </cell>
          <cell r="E314" t="str">
            <v>Spinning Reserves</v>
          </cell>
        </row>
        <row r="315">
          <cell r="C315" t="str">
            <v>Base</v>
          </cell>
          <cell r="D315" t="str">
            <v>ISONE</v>
          </cell>
          <cell r="E315" t="str">
            <v>Spinning Reserves</v>
          </cell>
        </row>
        <row r="316">
          <cell r="C316" t="str">
            <v>Base</v>
          </cell>
          <cell r="D316" t="str">
            <v>ERCOT</v>
          </cell>
          <cell r="E316" t="str">
            <v>Spinning Reserves</v>
          </cell>
        </row>
        <row r="317">
          <cell r="C317" t="str">
            <v>Base</v>
          </cell>
          <cell r="D317" t="str">
            <v>CAISO</v>
          </cell>
          <cell r="E317" t="str">
            <v>Spinning Reserves</v>
          </cell>
        </row>
        <row r="318">
          <cell r="C318" t="str">
            <v>Base</v>
          </cell>
          <cell r="D318" t="str">
            <v>NYISO</v>
          </cell>
          <cell r="E318" t="str">
            <v>Spinning Reserves</v>
          </cell>
        </row>
        <row r="319">
          <cell r="C319" t="str">
            <v>Base</v>
          </cell>
          <cell r="D319" t="str">
            <v>MISO</v>
          </cell>
          <cell r="E319" t="str">
            <v>Spinning Reserves</v>
          </cell>
        </row>
        <row r="320">
          <cell r="C320" t="str">
            <v>Base</v>
          </cell>
          <cell r="D320" t="str">
            <v>SOUTHEAST</v>
          </cell>
          <cell r="E320" t="str">
            <v>Spinning Reserves</v>
          </cell>
        </row>
        <row r="321">
          <cell r="C321" t="str">
            <v>Base</v>
          </cell>
          <cell r="D321" t="str">
            <v>SPP</v>
          </cell>
          <cell r="E321" t="str">
            <v>Spinning Reserves</v>
          </cell>
        </row>
        <row r="322">
          <cell r="C322" t="str">
            <v>Base</v>
          </cell>
          <cell r="D322" t="str">
            <v>WECC (Non-CA)</v>
          </cell>
          <cell r="E322" t="str">
            <v>Spinning Reserves</v>
          </cell>
        </row>
        <row r="323">
          <cell r="C323" t="str">
            <v>Base</v>
          </cell>
          <cell r="D323" t="str">
            <v>United Kingdom</v>
          </cell>
          <cell r="E323" t="str">
            <v>Spinning Reserves</v>
          </cell>
        </row>
        <row r="324">
          <cell r="C324" t="str">
            <v>Base</v>
          </cell>
          <cell r="D324" t="str">
            <v>Australia</v>
          </cell>
          <cell r="E324" t="str">
            <v>Spinning Reserves</v>
          </cell>
        </row>
        <row r="325">
          <cell r="C325" t="str">
            <v>Base</v>
          </cell>
          <cell r="D325" t="str">
            <v>Germany</v>
          </cell>
          <cell r="E325" t="str">
            <v>Spinning Reserves</v>
          </cell>
        </row>
        <row r="326">
          <cell r="C326" t="str">
            <v>Base</v>
          </cell>
          <cell r="D326" t="str">
            <v>Japan</v>
          </cell>
          <cell r="E326" t="str">
            <v>Spinning Reserves</v>
          </cell>
        </row>
        <row r="327">
          <cell r="C327" t="str">
            <v>Base</v>
          </cell>
          <cell r="D327" t="str">
            <v>Country A</v>
          </cell>
          <cell r="E327" t="str">
            <v>Spinning Reserves</v>
          </cell>
        </row>
        <row r="328">
          <cell r="C328" t="str">
            <v>Base</v>
          </cell>
          <cell r="D328" t="str">
            <v>Country B</v>
          </cell>
          <cell r="E328" t="str">
            <v>Spinning Reserves</v>
          </cell>
        </row>
        <row r="329">
          <cell r="C329" t="str">
            <v>Base</v>
          </cell>
          <cell r="D329" t="str">
            <v>Country C</v>
          </cell>
          <cell r="E329" t="str">
            <v>Spinning Reserves</v>
          </cell>
        </row>
        <row r="330">
          <cell r="C330" t="str">
            <v>Base</v>
          </cell>
          <cell r="D330" t="str">
            <v>Country D</v>
          </cell>
          <cell r="E330" t="str">
            <v>Spinning Reserves</v>
          </cell>
        </row>
        <row r="331">
          <cell r="C331" t="str">
            <v>High</v>
          </cell>
          <cell r="D331" t="str">
            <v>PJM</v>
          </cell>
          <cell r="E331" t="str">
            <v>Spinning Reserves</v>
          </cell>
        </row>
        <row r="332">
          <cell r="C332" t="str">
            <v>High</v>
          </cell>
          <cell r="D332" t="str">
            <v>ISONE</v>
          </cell>
          <cell r="E332" t="str">
            <v>Spinning Reserves</v>
          </cell>
        </row>
        <row r="333">
          <cell r="C333" t="str">
            <v>High</v>
          </cell>
          <cell r="D333" t="str">
            <v>ERCOT</v>
          </cell>
          <cell r="E333" t="str">
            <v>Spinning Reserves</v>
          </cell>
        </row>
        <row r="334">
          <cell r="C334" t="str">
            <v>High</v>
          </cell>
          <cell r="D334" t="str">
            <v>CAISO</v>
          </cell>
          <cell r="E334" t="str">
            <v>Spinning Reserves</v>
          </cell>
        </row>
        <row r="335">
          <cell r="C335" t="str">
            <v>High</v>
          </cell>
          <cell r="D335" t="str">
            <v>NYISO</v>
          </cell>
          <cell r="E335" t="str">
            <v>Spinning Reserves</v>
          </cell>
        </row>
        <row r="336">
          <cell r="C336" t="str">
            <v>High</v>
          </cell>
          <cell r="D336" t="str">
            <v>MISO</v>
          </cell>
          <cell r="E336" t="str">
            <v>Spinning Reserves</v>
          </cell>
        </row>
        <row r="337">
          <cell r="C337" t="str">
            <v>High</v>
          </cell>
          <cell r="D337" t="str">
            <v>SOUTHEAST</v>
          </cell>
          <cell r="E337" t="str">
            <v>Spinning Reserves</v>
          </cell>
        </row>
        <row r="338">
          <cell r="C338" t="str">
            <v>High</v>
          </cell>
          <cell r="D338" t="str">
            <v>SPP</v>
          </cell>
          <cell r="E338" t="str">
            <v>Spinning Reserves</v>
          </cell>
        </row>
        <row r="339">
          <cell r="C339" t="str">
            <v>High</v>
          </cell>
          <cell r="D339" t="str">
            <v>WECC (Non-CA)</v>
          </cell>
          <cell r="E339" t="str">
            <v>Spinning Reserves</v>
          </cell>
        </row>
        <row r="340">
          <cell r="C340" t="str">
            <v>High</v>
          </cell>
          <cell r="D340" t="str">
            <v>United Kingdom</v>
          </cell>
          <cell r="E340" t="str">
            <v>Spinning Reserves</v>
          </cell>
        </row>
        <row r="341">
          <cell r="C341" t="str">
            <v>High</v>
          </cell>
          <cell r="D341" t="str">
            <v>Australia</v>
          </cell>
          <cell r="E341" t="str">
            <v>Spinning Reserves</v>
          </cell>
        </row>
        <row r="342">
          <cell r="C342" t="str">
            <v>High</v>
          </cell>
          <cell r="D342" t="str">
            <v>Germany</v>
          </cell>
          <cell r="E342" t="str">
            <v>Spinning Reserves</v>
          </cell>
        </row>
        <row r="343">
          <cell r="C343" t="str">
            <v>High</v>
          </cell>
          <cell r="D343" t="str">
            <v>Japan</v>
          </cell>
          <cell r="E343" t="str">
            <v>Spinning Reserves</v>
          </cell>
        </row>
        <row r="344">
          <cell r="C344" t="str">
            <v>High</v>
          </cell>
          <cell r="D344" t="str">
            <v>Country A</v>
          </cell>
          <cell r="E344" t="str">
            <v>Spinning Reserves</v>
          </cell>
        </row>
        <row r="345">
          <cell r="C345" t="str">
            <v>High</v>
          </cell>
          <cell r="D345" t="str">
            <v>Country B</v>
          </cell>
          <cell r="E345" t="str">
            <v>Spinning Reserves</v>
          </cell>
        </row>
        <row r="346">
          <cell r="C346" t="str">
            <v>High</v>
          </cell>
          <cell r="D346" t="str">
            <v>Country C</v>
          </cell>
          <cell r="E346" t="str">
            <v>Spinning Reserves</v>
          </cell>
        </row>
        <row r="347">
          <cell r="C347" t="str">
            <v>High</v>
          </cell>
          <cell r="D347" t="str">
            <v>Country D</v>
          </cell>
          <cell r="E347" t="str">
            <v>Spinning Reserves</v>
          </cell>
        </row>
        <row r="348">
          <cell r="C348" t="str">
            <v>Low</v>
          </cell>
          <cell r="D348" t="str">
            <v>PJM</v>
          </cell>
          <cell r="E348" t="str">
            <v>Spinning Reserves</v>
          </cell>
        </row>
        <row r="349">
          <cell r="C349" t="str">
            <v>Low</v>
          </cell>
          <cell r="D349" t="str">
            <v>ISONE</v>
          </cell>
          <cell r="E349" t="str">
            <v>Spinning Reserves</v>
          </cell>
        </row>
        <row r="350">
          <cell r="C350" t="str">
            <v>Low</v>
          </cell>
          <cell r="D350" t="str">
            <v>ERCOT</v>
          </cell>
          <cell r="E350" t="str">
            <v>Spinning Reserves</v>
          </cell>
        </row>
        <row r="351">
          <cell r="C351" t="str">
            <v>Low</v>
          </cell>
          <cell r="D351" t="str">
            <v>CAISO</v>
          </cell>
          <cell r="E351" t="str">
            <v>Spinning Reserves</v>
          </cell>
        </row>
        <row r="352">
          <cell r="C352" t="str">
            <v>Low</v>
          </cell>
          <cell r="D352" t="str">
            <v>NYISO</v>
          </cell>
          <cell r="E352" t="str">
            <v>Spinning Reserves</v>
          </cell>
        </row>
        <row r="353">
          <cell r="C353" t="str">
            <v>Low</v>
          </cell>
          <cell r="D353" t="str">
            <v>MISO</v>
          </cell>
          <cell r="E353" t="str">
            <v>Spinning Reserves</v>
          </cell>
        </row>
        <row r="354">
          <cell r="C354" t="str">
            <v>Low</v>
          </cell>
          <cell r="D354" t="str">
            <v>SOUTHEAST</v>
          </cell>
          <cell r="E354" t="str">
            <v>Spinning Reserves</v>
          </cell>
        </row>
        <row r="355">
          <cell r="C355" t="str">
            <v>Low</v>
          </cell>
          <cell r="D355" t="str">
            <v>SPP</v>
          </cell>
          <cell r="E355" t="str">
            <v>Spinning Reserves</v>
          </cell>
        </row>
        <row r="356">
          <cell r="C356" t="str">
            <v>Low</v>
          </cell>
          <cell r="D356" t="str">
            <v>WECC (Non-CA)</v>
          </cell>
          <cell r="E356" t="str">
            <v>Spinning Reserves</v>
          </cell>
        </row>
        <row r="357">
          <cell r="C357" t="str">
            <v>Low</v>
          </cell>
          <cell r="D357" t="str">
            <v>United Kingdom</v>
          </cell>
          <cell r="E357" t="str">
            <v>Spinning Reserves</v>
          </cell>
        </row>
        <row r="358">
          <cell r="C358" t="str">
            <v>Low</v>
          </cell>
          <cell r="D358" t="str">
            <v>Australia</v>
          </cell>
          <cell r="E358" t="str">
            <v>Spinning Reserves</v>
          </cell>
        </row>
        <row r="359">
          <cell r="C359" t="str">
            <v>Low</v>
          </cell>
          <cell r="D359" t="str">
            <v>Germany</v>
          </cell>
          <cell r="E359" t="str">
            <v>Spinning Reserves</v>
          </cell>
        </row>
        <row r="360">
          <cell r="C360" t="str">
            <v>Low</v>
          </cell>
          <cell r="D360" t="str">
            <v>Japan</v>
          </cell>
          <cell r="E360" t="str">
            <v>Spinning Reserves</v>
          </cell>
        </row>
        <row r="361">
          <cell r="C361" t="str">
            <v>Low</v>
          </cell>
          <cell r="D361" t="str">
            <v>Country A</v>
          </cell>
          <cell r="E361" t="str">
            <v>Spinning Reserves</v>
          </cell>
        </row>
        <row r="362">
          <cell r="C362" t="str">
            <v>Low</v>
          </cell>
          <cell r="D362" t="str">
            <v>Country B</v>
          </cell>
          <cell r="E362" t="str">
            <v>Spinning Reserves</v>
          </cell>
        </row>
        <row r="363">
          <cell r="C363" t="str">
            <v>Low</v>
          </cell>
          <cell r="D363" t="str">
            <v>Country C</v>
          </cell>
          <cell r="E363" t="str">
            <v>Spinning Reserves</v>
          </cell>
        </row>
        <row r="364">
          <cell r="C364" t="str">
            <v>Low</v>
          </cell>
          <cell r="D364" t="str">
            <v>Country D</v>
          </cell>
          <cell r="E364" t="str">
            <v>Spinning Reserves</v>
          </cell>
        </row>
        <row r="365">
          <cell r="C365" t="str">
            <v>Base</v>
          </cell>
          <cell r="D365" t="str">
            <v>PJM</v>
          </cell>
          <cell r="E365" t="str">
            <v>Spinning Reserves</v>
          </cell>
        </row>
        <row r="366">
          <cell r="C366" t="str">
            <v>Base</v>
          </cell>
          <cell r="D366" t="str">
            <v>ISONE</v>
          </cell>
          <cell r="E366" t="str">
            <v>Spinning Reserves</v>
          </cell>
        </row>
        <row r="367">
          <cell r="C367" t="str">
            <v>Base</v>
          </cell>
          <cell r="D367" t="str">
            <v>ERCOT</v>
          </cell>
          <cell r="E367" t="str">
            <v>Spinning Reserves</v>
          </cell>
        </row>
        <row r="368">
          <cell r="C368" t="str">
            <v>Base</v>
          </cell>
          <cell r="D368" t="str">
            <v>CAISO</v>
          </cell>
          <cell r="E368" t="str">
            <v>Spinning Reserves</v>
          </cell>
        </row>
        <row r="369">
          <cell r="C369" t="str">
            <v>Base</v>
          </cell>
          <cell r="D369" t="str">
            <v>NYISO</v>
          </cell>
          <cell r="E369" t="str">
            <v>Spinning Reserves</v>
          </cell>
        </row>
        <row r="370">
          <cell r="C370" t="str">
            <v>Base</v>
          </cell>
          <cell r="D370" t="str">
            <v>MISO</v>
          </cell>
          <cell r="E370" t="str">
            <v>Spinning Reserves</v>
          </cell>
        </row>
        <row r="371">
          <cell r="C371" t="str">
            <v>Base</v>
          </cell>
          <cell r="D371" t="str">
            <v>SOUTHEAST</v>
          </cell>
          <cell r="E371" t="str">
            <v>Spinning Reserves</v>
          </cell>
        </row>
        <row r="372">
          <cell r="C372" t="str">
            <v>Base</v>
          </cell>
          <cell r="D372" t="str">
            <v>SPP</v>
          </cell>
          <cell r="E372" t="str">
            <v>Spinning Reserves</v>
          </cell>
        </row>
        <row r="373">
          <cell r="C373" t="str">
            <v>Base</v>
          </cell>
          <cell r="D373" t="str">
            <v>WECC (Non-CA)</v>
          </cell>
          <cell r="E373" t="str">
            <v>Spinning Reserves</v>
          </cell>
        </row>
        <row r="374">
          <cell r="C374" t="str">
            <v>Base</v>
          </cell>
          <cell r="D374" t="str">
            <v>United Kingdom</v>
          </cell>
          <cell r="E374" t="str">
            <v>Spinning Reserves</v>
          </cell>
        </row>
        <row r="375">
          <cell r="C375" t="str">
            <v>Base</v>
          </cell>
          <cell r="D375" t="str">
            <v>Australia</v>
          </cell>
          <cell r="E375" t="str">
            <v>Spinning Reserves</v>
          </cell>
        </row>
        <row r="376">
          <cell r="C376" t="str">
            <v>Base</v>
          </cell>
          <cell r="D376" t="str">
            <v>Germany</v>
          </cell>
          <cell r="E376" t="str">
            <v>Spinning Reserves</v>
          </cell>
        </row>
        <row r="377">
          <cell r="C377" t="str">
            <v>Base</v>
          </cell>
          <cell r="D377" t="str">
            <v>Japan</v>
          </cell>
          <cell r="E377" t="str">
            <v>Spinning Reserves</v>
          </cell>
        </row>
        <row r="378">
          <cell r="C378" t="str">
            <v>Base</v>
          </cell>
          <cell r="D378" t="str">
            <v>Country A</v>
          </cell>
          <cell r="E378" t="str">
            <v>Spinning Reserves</v>
          </cell>
        </row>
        <row r="379">
          <cell r="C379" t="str">
            <v>Base</v>
          </cell>
          <cell r="D379" t="str">
            <v>Country B</v>
          </cell>
          <cell r="E379" t="str">
            <v>Spinning Reserves</v>
          </cell>
        </row>
        <row r="380">
          <cell r="C380" t="str">
            <v>Base</v>
          </cell>
          <cell r="D380" t="str">
            <v>Country C</v>
          </cell>
          <cell r="E380" t="str">
            <v>Spinning Reserves</v>
          </cell>
        </row>
        <row r="381">
          <cell r="C381" t="str">
            <v>Base</v>
          </cell>
          <cell r="D381" t="str">
            <v>Country D</v>
          </cell>
          <cell r="E381" t="str">
            <v>Spinning Reserves</v>
          </cell>
        </row>
        <row r="382">
          <cell r="C382" t="str">
            <v>High</v>
          </cell>
          <cell r="D382" t="str">
            <v>PJM</v>
          </cell>
          <cell r="E382" t="str">
            <v>Spinning Reserves</v>
          </cell>
        </row>
        <row r="383">
          <cell r="C383" t="str">
            <v>High</v>
          </cell>
          <cell r="D383" t="str">
            <v>ISONE</v>
          </cell>
          <cell r="E383" t="str">
            <v>Spinning Reserves</v>
          </cell>
        </row>
        <row r="384">
          <cell r="C384" t="str">
            <v>High</v>
          </cell>
          <cell r="D384" t="str">
            <v>ERCOT</v>
          </cell>
          <cell r="E384" t="str">
            <v>Spinning Reserves</v>
          </cell>
        </row>
        <row r="385">
          <cell r="C385" t="str">
            <v>High</v>
          </cell>
          <cell r="D385" t="str">
            <v>CAISO</v>
          </cell>
          <cell r="E385" t="str">
            <v>Spinning Reserves</v>
          </cell>
        </row>
        <row r="386">
          <cell r="C386" t="str">
            <v>High</v>
          </cell>
          <cell r="D386" t="str">
            <v>NYISO</v>
          </cell>
          <cell r="E386" t="str">
            <v>Spinning Reserves</v>
          </cell>
        </row>
        <row r="387">
          <cell r="C387" t="str">
            <v>High</v>
          </cell>
          <cell r="D387" t="str">
            <v>MISO</v>
          </cell>
          <cell r="E387" t="str">
            <v>Spinning Reserves</v>
          </cell>
        </row>
        <row r="388">
          <cell r="C388" t="str">
            <v>High</v>
          </cell>
          <cell r="D388" t="str">
            <v>SOUTHEAST</v>
          </cell>
          <cell r="E388" t="str">
            <v>Spinning Reserves</v>
          </cell>
        </row>
        <row r="389">
          <cell r="C389" t="str">
            <v>High</v>
          </cell>
          <cell r="D389" t="str">
            <v>SPP</v>
          </cell>
          <cell r="E389" t="str">
            <v>Spinning Reserves</v>
          </cell>
        </row>
        <row r="390">
          <cell r="C390" t="str">
            <v>High</v>
          </cell>
          <cell r="D390" t="str">
            <v>WECC (Non-CA)</v>
          </cell>
          <cell r="E390" t="str">
            <v>Spinning Reserves</v>
          </cell>
        </row>
        <row r="391">
          <cell r="C391" t="str">
            <v>High</v>
          </cell>
          <cell r="D391" t="str">
            <v>United Kingdom</v>
          </cell>
          <cell r="E391" t="str">
            <v>Spinning Reserves</v>
          </cell>
        </row>
        <row r="392">
          <cell r="C392" t="str">
            <v>High</v>
          </cell>
          <cell r="D392" t="str">
            <v>Australia</v>
          </cell>
          <cell r="E392" t="str">
            <v>Spinning Reserves</v>
          </cell>
        </row>
        <row r="393">
          <cell r="C393" t="str">
            <v>High</v>
          </cell>
          <cell r="D393" t="str">
            <v>Germany</v>
          </cell>
          <cell r="E393" t="str">
            <v>Spinning Reserves</v>
          </cell>
        </row>
        <row r="394">
          <cell r="C394" t="str">
            <v>High</v>
          </cell>
          <cell r="D394" t="str">
            <v>Japan</v>
          </cell>
          <cell r="E394" t="str">
            <v>Spinning Reserves</v>
          </cell>
        </row>
        <row r="395">
          <cell r="C395" t="str">
            <v>High</v>
          </cell>
          <cell r="D395" t="str">
            <v>Country A</v>
          </cell>
          <cell r="E395" t="str">
            <v>Spinning Reserves</v>
          </cell>
        </row>
        <row r="396">
          <cell r="C396" t="str">
            <v>High</v>
          </cell>
          <cell r="D396" t="str">
            <v>Country B</v>
          </cell>
          <cell r="E396" t="str">
            <v>Spinning Reserves</v>
          </cell>
        </row>
        <row r="397">
          <cell r="C397" t="str">
            <v>High</v>
          </cell>
          <cell r="D397" t="str">
            <v>Country C</v>
          </cell>
          <cell r="E397" t="str">
            <v>Spinning Reserves</v>
          </cell>
        </row>
        <row r="398">
          <cell r="C398" t="str">
            <v>High</v>
          </cell>
          <cell r="D398" t="str">
            <v>Country D</v>
          </cell>
          <cell r="E398" t="str">
            <v>Spinning Reserves</v>
          </cell>
        </row>
        <row r="399">
          <cell r="C399" t="str">
            <v>Low</v>
          </cell>
          <cell r="D399" t="str">
            <v>PJM</v>
          </cell>
          <cell r="E399" t="str">
            <v>Spinning Reserves</v>
          </cell>
        </row>
        <row r="400">
          <cell r="C400" t="str">
            <v>Low</v>
          </cell>
          <cell r="D400" t="str">
            <v>ISONE</v>
          </cell>
          <cell r="E400" t="str">
            <v>Spinning Reserves</v>
          </cell>
        </row>
        <row r="401">
          <cell r="C401" t="str">
            <v>Low</v>
          </cell>
          <cell r="D401" t="str">
            <v>ERCOT</v>
          </cell>
          <cell r="E401" t="str">
            <v>Spinning Reserves</v>
          </cell>
        </row>
        <row r="402">
          <cell r="C402" t="str">
            <v>Low</v>
          </cell>
          <cell r="D402" t="str">
            <v>CAISO</v>
          </cell>
          <cell r="E402" t="str">
            <v>Spinning Reserves</v>
          </cell>
        </row>
        <row r="403">
          <cell r="C403" t="str">
            <v>Low</v>
          </cell>
          <cell r="D403" t="str">
            <v>NYISO</v>
          </cell>
          <cell r="E403" t="str">
            <v>Spinning Reserves</v>
          </cell>
        </row>
        <row r="404">
          <cell r="C404" t="str">
            <v>Low</v>
          </cell>
          <cell r="D404" t="str">
            <v>MISO</v>
          </cell>
          <cell r="E404" t="str">
            <v>Spinning Reserves</v>
          </cell>
        </row>
        <row r="405">
          <cell r="C405" t="str">
            <v>Low</v>
          </cell>
          <cell r="D405" t="str">
            <v>SOUTHEAST</v>
          </cell>
          <cell r="E405" t="str">
            <v>Spinning Reserves</v>
          </cell>
        </row>
        <row r="406">
          <cell r="C406" t="str">
            <v>Low</v>
          </cell>
          <cell r="D406" t="str">
            <v>SPP</v>
          </cell>
          <cell r="E406" t="str">
            <v>Spinning Reserves</v>
          </cell>
        </row>
        <row r="407">
          <cell r="C407" t="str">
            <v>Low</v>
          </cell>
          <cell r="D407" t="str">
            <v>WECC (Non-CA)</v>
          </cell>
          <cell r="E407" t="str">
            <v>Spinning Reserves</v>
          </cell>
        </row>
        <row r="408">
          <cell r="C408" t="str">
            <v>Low</v>
          </cell>
          <cell r="D408" t="str">
            <v>United Kingdom</v>
          </cell>
          <cell r="E408" t="str">
            <v>Spinning Reserves</v>
          </cell>
        </row>
        <row r="409">
          <cell r="C409" t="str">
            <v>Low</v>
          </cell>
          <cell r="D409" t="str">
            <v>Australia</v>
          </cell>
          <cell r="E409" t="str">
            <v>Spinning Reserves</v>
          </cell>
        </row>
        <row r="410">
          <cell r="C410" t="str">
            <v>Low</v>
          </cell>
          <cell r="D410" t="str">
            <v>Germany</v>
          </cell>
          <cell r="E410" t="str">
            <v>Spinning Reserves</v>
          </cell>
        </row>
        <row r="411">
          <cell r="C411" t="str">
            <v>Low</v>
          </cell>
          <cell r="D411" t="str">
            <v>Japan</v>
          </cell>
          <cell r="E411" t="str">
            <v>Spinning Reserves</v>
          </cell>
        </row>
        <row r="412">
          <cell r="C412" t="str">
            <v>Low</v>
          </cell>
          <cell r="D412" t="str">
            <v>Country A</v>
          </cell>
          <cell r="E412" t="str">
            <v>Spinning Reserves</v>
          </cell>
        </row>
        <row r="413">
          <cell r="C413" t="str">
            <v>Low</v>
          </cell>
          <cell r="D413" t="str">
            <v>Country B</v>
          </cell>
          <cell r="E413" t="str">
            <v>Spinning Reserves</v>
          </cell>
        </row>
        <row r="414">
          <cell r="C414" t="str">
            <v>Low</v>
          </cell>
          <cell r="D414" t="str">
            <v>Country C</v>
          </cell>
          <cell r="E414" t="str">
            <v>Spinning Reserves</v>
          </cell>
        </row>
        <row r="415">
          <cell r="C415" t="str">
            <v>Low</v>
          </cell>
          <cell r="D415" t="str">
            <v>Country D</v>
          </cell>
          <cell r="E415" t="str">
            <v>Spinning Reserves</v>
          </cell>
        </row>
        <row r="416">
          <cell r="C416" t="str">
            <v>Base</v>
          </cell>
          <cell r="D416" t="str">
            <v>PJM</v>
          </cell>
          <cell r="E416" t="str">
            <v>Regulation</v>
          </cell>
        </row>
        <row r="417">
          <cell r="C417" t="str">
            <v>Base</v>
          </cell>
          <cell r="D417" t="str">
            <v>ISONE</v>
          </cell>
          <cell r="E417" t="str">
            <v>Regulation</v>
          </cell>
        </row>
        <row r="418">
          <cell r="C418" t="str">
            <v>Base</v>
          </cell>
          <cell r="D418" t="str">
            <v>ERCOT</v>
          </cell>
          <cell r="E418" t="str">
            <v>Regulation</v>
          </cell>
        </row>
        <row r="419">
          <cell r="C419" t="str">
            <v>Base</v>
          </cell>
          <cell r="D419" t="str">
            <v>CAISO</v>
          </cell>
          <cell r="E419" t="str">
            <v>Regulation</v>
          </cell>
        </row>
        <row r="420">
          <cell r="C420" t="str">
            <v>Base</v>
          </cell>
          <cell r="D420" t="str">
            <v>NYISO</v>
          </cell>
          <cell r="E420" t="str">
            <v>Regulation</v>
          </cell>
        </row>
        <row r="421">
          <cell r="C421" t="str">
            <v>Base</v>
          </cell>
          <cell r="D421" t="str">
            <v>MISO</v>
          </cell>
          <cell r="E421" t="str">
            <v>Regulation</v>
          </cell>
        </row>
        <row r="422">
          <cell r="C422" t="str">
            <v>Base</v>
          </cell>
          <cell r="D422" t="str">
            <v>SOUTHEAST</v>
          </cell>
          <cell r="E422" t="str">
            <v>Regulation</v>
          </cell>
        </row>
        <row r="423">
          <cell r="C423" t="str">
            <v>Base</v>
          </cell>
          <cell r="D423" t="str">
            <v>SPP</v>
          </cell>
          <cell r="E423" t="str">
            <v>Regulation</v>
          </cell>
        </row>
        <row r="424">
          <cell r="C424" t="str">
            <v>Base</v>
          </cell>
          <cell r="D424" t="str">
            <v>WECC (Non-CA)</v>
          </cell>
          <cell r="E424" t="str">
            <v>Regulation</v>
          </cell>
        </row>
        <row r="425">
          <cell r="C425" t="str">
            <v>Base</v>
          </cell>
          <cell r="D425" t="str">
            <v>United Kingdom</v>
          </cell>
          <cell r="E425" t="str">
            <v>Regulation</v>
          </cell>
        </row>
        <row r="426">
          <cell r="C426" t="str">
            <v>Base</v>
          </cell>
          <cell r="D426" t="str">
            <v>Australia</v>
          </cell>
          <cell r="E426" t="str">
            <v>Regulation</v>
          </cell>
        </row>
        <row r="427">
          <cell r="C427" t="str">
            <v>Base</v>
          </cell>
          <cell r="D427" t="str">
            <v>Germany</v>
          </cell>
          <cell r="E427" t="str">
            <v>Regulation</v>
          </cell>
        </row>
        <row r="428">
          <cell r="C428" t="str">
            <v>Base</v>
          </cell>
          <cell r="D428" t="str">
            <v>Japan</v>
          </cell>
          <cell r="E428" t="str">
            <v>Regulation</v>
          </cell>
        </row>
        <row r="429">
          <cell r="C429" t="str">
            <v>Base</v>
          </cell>
          <cell r="D429" t="str">
            <v>Country A</v>
          </cell>
          <cell r="E429" t="str">
            <v>Regulation</v>
          </cell>
        </row>
        <row r="430">
          <cell r="C430" t="str">
            <v>Base</v>
          </cell>
          <cell r="D430" t="str">
            <v>Country B</v>
          </cell>
          <cell r="E430" t="str">
            <v>Regulation</v>
          </cell>
        </row>
        <row r="431">
          <cell r="C431" t="str">
            <v>Base</v>
          </cell>
          <cell r="D431" t="str">
            <v>Country C</v>
          </cell>
          <cell r="E431" t="str">
            <v>Regulation</v>
          </cell>
        </row>
        <row r="432">
          <cell r="C432" t="str">
            <v>Base</v>
          </cell>
          <cell r="D432" t="str">
            <v>Country D</v>
          </cell>
          <cell r="E432" t="str">
            <v>Regulation</v>
          </cell>
        </row>
        <row r="433">
          <cell r="C433" t="str">
            <v>High</v>
          </cell>
          <cell r="D433" t="str">
            <v>PJM</v>
          </cell>
          <cell r="E433" t="str">
            <v>Regulation</v>
          </cell>
        </row>
        <row r="434">
          <cell r="C434" t="str">
            <v>High</v>
          </cell>
          <cell r="D434" t="str">
            <v>ISONE</v>
          </cell>
          <cell r="E434" t="str">
            <v>Regulation</v>
          </cell>
        </row>
        <row r="435">
          <cell r="C435" t="str">
            <v>High</v>
          </cell>
          <cell r="D435" t="str">
            <v>ERCOT</v>
          </cell>
          <cell r="E435" t="str">
            <v>Regulation</v>
          </cell>
        </row>
        <row r="436">
          <cell r="C436" t="str">
            <v>High</v>
          </cell>
          <cell r="D436" t="str">
            <v>CAISO</v>
          </cell>
          <cell r="E436" t="str">
            <v>Regulation</v>
          </cell>
        </row>
        <row r="437">
          <cell r="C437" t="str">
            <v>High</v>
          </cell>
          <cell r="D437" t="str">
            <v>NYISO</v>
          </cell>
          <cell r="E437" t="str">
            <v>Regulation</v>
          </cell>
        </row>
        <row r="438">
          <cell r="C438" t="str">
            <v>High</v>
          </cell>
          <cell r="D438" t="str">
            <v>MISO</v>
          </cell>
          <cell r="E438" t="str">
            <v>Regulation</v>
          </cell>
        </row>
        <row r="439">
          <cell r="C439" t="str">
            <v>High</v>
          </cell>
          <cell r="D439" t="str">
            <v>SOUTHEAST</v>
          </cell>
          <cell r="E439" t="str">
            <v>Regulation</v>
          </cell>
        </row>
        <row r="440">
          <cell r="C440" t="str">
            <v>High</v>
          </cell>
          <cell r="D440" t="str">
            <v>SPP</v>
          </cell>
          <cell r="E440" t="str">
            <v>Regulation</v>
          </cell>
        </row>
        <row r="441">
          <cell r="C441" t="str">
            <v>High</v>
          </cell>
          <cell r="D441" t="str">
            <v>WECC (Non-CA)</v>
          </cell>
          <cell r="E441" t="str">
            <v>Regulation</v>
          </cell>
        </row>
        <row r="442">
          <cell r="C442" t="str">
            <v>High</v>
          </cell>
          <cell r="D442" t="str">
            <v>United Kingdom</v>
          </cell>
          <cell r="E442" t="str">
            <v>Regulation</v>
          </cell>
        </row>
        <row r="443">
          <cell r="C443" t="str">
            <v>High</v>
          </cell>
          <cell r="D443" t="str">
            <v>Australia</v>
          </cell>
          <cell r="E443" t="str">
            <v>Regulation</v>
          </cell>
        </row>
        <row r="444">
          <cell r="C444" t="str">
            <v>High</v>
          </cell>
          <cell r="D444" t="str">
            <v>Germany</v>
          </cell>
          <cell r="E444" t="str">
            <v>Regulation</v>
          </cell>
        </row>
        <row r="445">
          <cell r="C445" t="str">
            <v>High</v>
          </cell>
          <cell r="D445" t="str">
            <v>Japan</v>
          </cell>
          <cell r="E445" t="str">
            <v>Regulation</v>
          </cell>
        </row>
        <row r="446">
          <cell r="C446" t="str">
            <v>High</v>
          </cell>
          <cell r="D446" t="str">
            <v>Country A</v>
          </cell>
          <cell r="E446" t="str">
            <v>Regulation</v>
          </cell>
        </row>
        <row r="447">
          <cell r="C447" t="str">
            <v>High</v>
          </cell>
          <cell r="D447" t="str">
            <v>Country B</v>
          </cell>
          <cell r="E447" t="str">
            <v>Regulation</v>
          </cell>
        </row>
        <row r="448">
          <cell r="C448" t="str">
            <v>High</v>
          </cell>
          <cell r="D448" t="str">
            <v>Country C</v>
          </cell>
          <cell r="E448" t="str">
            <v>Regulation</v>
          </cell>
        </row>
        <row r="449">
          <cell r="C449" t="str">
            <v>High</v>
          </cell>
          <cell r="D449" t="str">
            <v>Country D</v>
          </cell>
          <cell r="E449" t="str">
            <v>Regulation</v>
          </cell>
        </row>
        <row r="450">
          <cell r="C450" t="str">
            <v>Low</v>
          </cell>
          <cell r="D450" t="str">
            <v>PJM</v>
          </cell>
          <cell r="E450" t="str">
            <v>Regulation</v>
          </cell>
        </row>
        <row r="451">
          <cell r="C451" t="str">
            <v>Low</v>
          </cell>
          <cell r="D451" t="str">
            <v>ISONE</v>
          </cell>
          <cell r="E451" t="str">
            <v>Regulation</v>
          </cell>
        </row>
        <row r="452">
          <cell r="C452" t="str">
            <v>Low</v>
          </cell>
          <cell r="D452" t="str">
            <v>ERCOT</v>
          </cell>
          <cell r="E452" t="str">
            <v>Regulation</v>
          </cell>
        </row>
        <row r="453">
          <cell r="C453" t="str">
            <v>Low</v>
          </cell>
          <cell r="D453" t="str">
            <v>CAISO</v>
          </cell>
          <cell r="E453" t="str">
            <v>Regulation</v>
          </cell>
        </row>
        <row r="454">
          <cell r="C454" t="str">
            <v>Low</v>
          </cell>
          <cell r="D454" t="str">
            <v>NYISO</v>
          </cell>
          <cell r="E454" t="str">
            <v>Regulation</v>
          </cell>
        </row>
        <row r="455">
          <cell r="C455" t="str">
            <v>Low</v>
          </cell>
          <cell r="D455" t="str">
            <v>MISO</v>
          </cell>
          <cell r="E455" t="str">
            <v>Regulation</v>
          </cell>
        </row>
        <row r="456">
          <cell r="C456" t="str">
            <v>Low</v>
          </cell>
          <cell r="D456" t="str">
            <v>SOUTHEAST</v>
          </cell>
          <cell r="E456" t="str">
            <v>Regulation</v>
          </cell>
        </row>
        <row r="457">
          <cell r="C457" t="str">
            <v>Low</v>
          </cell>
          <cell r="D457" t="str">
            <v>SPP</v>
          </cell>
          <cell r="E457" t="str">
            <v>Regulation</v>
          </cell>
        </row>
        <row r="458">
          <cell r="C458" t="str">
            <v>Low</v>
          </cell>
          <cell r="D458" t="str">
            <v>WECC (Non-CA)</v>
          </cell>
          <cell r="E458" t="str">
            <v>Regulation</v>
          </cell>
        </row>
        <row r="459">
          <cell r="C459" t="str">
            <v>Low</v>
          </cell>
          <cell r="D459" t="str">
            <v>United Kingdom</v>
          </cell>
          <cell r="E459" t="str">
            <v>Regulation</v>
          </cell>
        </row>
        <row r="460">
          <cell r="C460" t="str">
            <v>Low</v>
          </cell>
          <cell r="D460" t="str">
            <v>Australia</v>
          </cell>
          <cell r="E460" t="str">
            <v>Regulation</v>
          </cell>
        </row>
        <row r="461">
          <cell r="C461" t="str">
            <v>Low</v>
          </cell>
          <cell r="D461" t="str">
            <v>Germany</v>
          </cell>
          <cell r="E461" t="str">
            <v>Regulation</v>
          </cell>
        </row>
        <row r="462">
          <cell r="C462" t="str">
            <v>Low</v>
          </cell>
          <cell r="D462" t="str">
            <v>Japan</v>
          </cell>
          <cell r="E462" t="str">
            <v>Regulation</v>
          </cell>
        </row>
        <row r="463">
          <cell r="C463" t="str">
            <v>Low</v>
          </cell>
          <cell r="D463" t="str">
            <v>Country A</v>
          </cell>
          <cell r="E463" t="str">
            <v>Regulation</v>
          </cell>
        </row>
        <row r="464">
          <cell r="C464" t="str">
            <v>Low</v>
          </cell>
          <cell r="D464" t="str">
            <v>Country B</v>
          </cell>
          <cell r="E464" t="str">
            <v>Regulation</v>
          </cell>
        </row>
        <row r="465">
          <cell r="C465" t="str">
            <v>Low</v>
          </cell>
          <cell r="D465" t="str">
            <v>Country C</v>
          </cell>
          <cell r="E465" t="str">
            <v>Regulation</v>
          </cell>
        </row>
        <row r="466">
          <cell r="C466" t="str">
            <v>Low</v>
          </cell>
          <cell r="D466" t="str">
            <v>Country D</v>
          </cell>
          <cell r="E466" t="str">
            <v>Regulation</v>
          </cell>
        </row>
        <row r="467">
          <cell r="C467" t="str">
            <v>Base</v>
          </cell>
          <cell r="D467" t="str">
            <v>PJM</v>
          </cell>
          <cell r="E467" t="str">
            <v>Grid Services</v>
          </cell>
        </row>
        <row r="468">
          <cell r="C468" t="str">
            <v>Base</v>
          </cell>
          <cell r="D468" t="str">
            <v>ISONE</v>
          </cell>
          <cell r="E468" t="str">
            <v>Grid Services</v>
          </cell>
        </row>
        <row r="469">
          <cell r="C469" t="str">
            <v>Base</v>
          </cell>
          <cell r="D469" t="str">
            <v>ERCOT</v>
          </cell>
          <cell r="E469" t="str">
            <v>Grid Services</v>
          </cell>
        </row>
        <row r="470">
          <cell r="C470" t="str">
            <v>Base</v>
          </cell>
          <cell r="D470" t="str">
            <v>CAISO</v>
          </cell>
          <cell r="E470" t="str">
            <v>Grid Services</v>
          </cell>
        </row>
        <row r="471">
          <cell r="C471" t="str">
            <v>Base</v>
          </cell>
          <cell r="D471" t="str">
            <v>NYISO</v>
          </cell>
          <cell r="E471" t="str">
            <v>Grid Services</v>
          </cell>
        </row>
        <row r="472">
          <cell r="C472" t="str">
            <v>Base</v>
          </cell>
          <cell r="D472" t="str">
            <v>MISO</v>
          </cell>
          <cell r="E472" t="str">
            <v>Grid Services</v>
          </cell>
        </row>
        <row r="473">
          <cell r="C473" t="str">
            <v>Base</v>
          </cell>
          <cell r="D473" t="str">
            <v>SOUTHEAST</v>
          </cell>
          <cell r="E473" t="str">
            <v>Grid Services</v>
          </cell>
        </row>
        <row r="474">
          <cell r="C474" t="str">
            <v>Base</v>
          </cell>
          <cell r="D474" t="str">
            <v>SPP</v>
          </cell>
          <cell r="E474" t="str">
            <v>Grid Services</v>
          </cell>
        </row>
        <row r="475">
          <cell r="C475" t="str">
            <v>Base</v>
          </cell>
          <cell r="D475" t="str">
            <v>WECC (Non-CA)</v>
          </cell>
          <cell r="E475" t="str">
            <v>Grid Services</v>
          </cell>
        </row>
        <row r="476">
          <cell r="C476" t="str">
            <v>Base</v>
          </cell>
          <cell r="D476" t="str">
            <v>United Kingdom</v>
          </cell>
          <cell r="E476" t="str">
            <v>Grid Services</v>
          </cell>
        </row>
        <row r="477">
          <cell r="C477" t="str">
            <v>Base</v>
          </cell>
          <cell r="D477" t="str">
            <v>Australia</v>
          </cell>
          <cell r="E477" t="str">
            <v>Grid Services</v>
          </cell>
        </row>
        <row r="478">
          <cell r="C478" t="str">
            <v>Base</v>
          </cell>
          <cell r="D478" t="str">
            <v>Germany</v>
          </cell>
          <cell r="E478" t="str">
            <v>Grid Services</v>
          </cell>
        </row>
        <row r="479">
          <cell r="C479" t="str">
            <v>Base</v>
          </cell>
          <cell r="D479" t="str">
            <v>Japan</v>
          </cell>
          <cell r="E479" t="str">
            <v>Grid Services</v>
          </cell>
        </row>
        <row r="480">
          <cell r="C480" t="str">
            <v>Base</v>
          </cell>
          <cell r="D480" t="str">
            <v>Country A</v>
          </cell>
          <cell r="E480" t="str">
            <v>Grid Services</v>
          </cell>
        </row>
        <row r="481">
          <cell r="C481" t="str">
            <v>Base</v>
          </cell>
          <cell r="D481" t="str">
            <v>Country B</v>
          </cell>
          <cell r="E481" t="str">
            <v>Grid Services</v>
          </cell>
        </row>
        <row r="482">
          <cell r="C482" t="str">
            <v>Base</v>
          </cell>
          <cell r="D482" t="str">
            <v>Country C</v>
          </cell>
          <cell r="E482" t="str">
            <v>Grid Services</v>
          </cell>
        </row>
        <row r="483">
          <cell r="C483" t="str">
            <v>Base</v>
          </cell>
          <cell r="D483" t="str">
            <v>Country D</v>
          </cell>
          <cell r="E483" t="str">
            <v>Grid Services</v>
          </cell>
        </row>
        <row r="484">
          <cell r="C484" t="str">
            <v>High</v>
          </cell>
          <cell r="D484" t="str">
            <v>PJM</v>
          </cell>
          <cell r="E484" t="str">
            <v>Grid Services</v>
          </cell>
        </row>
        <row r="485">
          <cell r="C485" t="str">
            <v>High</v>
          </cell>
          <cell r="D485" t="str">
            <v>ISONE</v>
          </cell>
          <cell r="E485" t="str">
            <v>Grid Services</v>
          </cell>
        </row>
        <row r="486">
          <cell r="C486" t="str">
            <v>High</v>
          </cell>
          <cell r="D486" t="str">
            <v>ERCOT</v>
          </cell>
          <cell r="E486" t="str">
            <v>Grid Services</v>
          </cell>
        </row>
        <row r="487">
          <cell r="C487" t="str">
            <v>High</v>
          </cell>
          <cell r="D487" t="str">
            <v>CAISO</v>
          </cell>
          <cell r="E487" t="str">
            <v>Grid Services</v>
          </cell>
        </row>
        <row r="488">
          <cell r="C488" t="str">
            <v>High</v>
          </cell>
          <cell r="D488" t="str">
            <v>NYISO</v>
          </cell>
          <cell r="E488" t="str">
            <v>Grid Services</v>
          </cell>
        </row>
        <row r="489">
          <cell r="C489" t="str">
            <v>High</v>
          </cell>
          <cell r="D489" t="str">
            <v>MISO</v>
          </cell>
          <cell r="E489" t="str">
            <v>Grid Services</v>
          </cell>
        </row>
        <row r="490">
          <cell r="C490" t="str">
            <v>High</v>
          </cell>
          <cell r="D490" t="str">
            <v>SOUTHEAST</v>
          </cell>
          <cell r="E490" t="str">
            <v>Grid Services</v>
          </cell>
        </row>
        <row r="491">
          <cell r="C491" t="str">
            <v>High</v>
          </cell>
          <cell r="D491" t="str">
            <v>SPP</v>
          </cell>
          <cell r="E491" t="str">
            <v>Grid Services</v>
          </cell>
        </row>
        <row r="492">
          <cell r="C492" t="str">
            <v>High</v>
          </cell>
          <cell r="D492" t="str">
            <v>WECC (Non-CA)</v>
          </cell>
          <cell r="E492" t="str">
            <v>Grid Services</v>
          </cell>
        </row>
        <row r="493">
          <cell r="C493" t="str">
            <v>High</v>
          </cell>
          <cell r="D493" t="str">
            <v>United Kingdom</v>
          </cell>
          <cell r="E493" t="str">
            <v>Grid Services</v>
          </cell>
        </row>
        <row r="494">
          <cell r="C494" t="str">
            <v>High</v>
          </cell>
          <cell r="D494" t="str">
            <v>Australia</v>
          </cell>
          <cell r="E494" t="str">
            <v>Grid Services</v>
          </cell>
        </row>
        <row r="495">
          <cell r="C495" t="str">
            <v>High</v>
          </cell>
          <cell r="D495" t="str">
            <v>Germany</v>
          </cell>
          <cell r="E495" t="str">
            <v>Grid Services</v>
          </cell>
        </row>
        <row r="496">
          <cell r="C496" t="str">
            <v>High</v>
          </cell>
          <cell r="D496" t="str">
            <v>Japan</v>
          </cell>
          <cell r="E496" t="str">
            <v>Grid Services</v>
          </cell>
        </row>
        <row r="497">
          <cell r="C497" t="str">
            <v>High</v>
          </cell>
          <cell r="D497" t="str">
            <v>Country A</v>
          </cell>
          <cell r="E497" t="str">
            <v>Grid Services</v>
          </cell>
        </row>
        <row r="498">
          <cell r="C498" t="str">
            <v>High</v>
          </cell>
          <cell r="D498" t="str">
            <v>Country B</v>
          </cell>
          <cell r="E498" t="str">
            <v>Grid Services</v>
          </cell>
        </row>
        <row r="499">
          <cell r="C499" t="str">
            <v>High</v>
          </cell>
          <cell r="D499" t="str">
            <v>Country C</v>
          </cell>
          <cell r="E499" t="str">
            <v>Grid Services</v>
          </cell>
        </row>
        <row r="500">
          <cell r="C500" t="str">
            <v>High</v>
          </cell>
          <cell r="D500" t="str">
            <v>Country D</v>
          </cell>
          <cell r="E500" t="str">
            <v>Grid Services</v>
          </cell>
        </row>
        <row r="501">
          <cell r="C501" t="str">
            <v>Low</v>
          </cell>
          <cell r="D501" t="str">
            <v>PJM</v>
          </cell>
          <cell r="E501" t="str">
            <v>Grid Services</v>
          </cell>
        </row>
        <row r="502">
          <cell r="C502" t="str">
            <v>Low</v>
          </cell>
          <cell r="D502" t="str">
            <v>ISONE</v>
          </cell>
          <cell r="E502" t="str">
            <v>Grid Services</v>
          </cell>
        </row>
        <row r="503">
          <cell r="C503" t="str">
            <v>Low</v>
          </cell>
          <cell r="D503" t="str">
            <v>ERCOT</v>
          </cell>
          <cell r="E503" t="str">
            <v>Grid Services</v>
          </cell>
        </row>
        <row r="504">
          <cell r="C504" t="str">
            <v>Low</v>
          </cell>
          <cell r="D504" t="str">
            <v>CAISO</v>
          </cell>
          <cell r="E504" t="str">
            <v>Grid Services</v>
          </cell>
        </row>
        <row r="505">
          <cell r="C505" t="str">
            <v>Low</v>
          </cell>
          <cell r="D505" t="str">
            <v>NYISO</v>
          </cell>
          <cell r="E505" t="str">
            <v>Grid Services</v>
          </cell>
        </row>
        <row r="506">
          <cell r="C506" t="str">
            <v>Low</v>
          </cell>
          <cell r="D506" t="str">
            <v>MISO</v>
          </cell>
          <cell r="E506" t="str">
            <v>Grid Services</v>
          </cell>
        </row>
        <row r="507">
          <cell r="C507" t="str">
            <v>Low</v>
          </cell>
          <cell r="D507" t="str">
            <v>SOUTHEAST</v>
          </cell>
          <cell r="E507" t="str">
            <v>Grid Services</v>
          </cell>
        </row>
        <row r="508">
          <cell r="C508" t="str">
            <v>Low</v>
          </cell>
          <cell r="D508" t="str">
            <v>SPP</v>
          </cell>
          <cell r="E508" t="str">
            <v>Grid Services</v>
          </cell>
        </row>
        <row r="509">
          <cell r="C509" t="str">
            <v>Low</v>
          </cell>
          <cell r="D509" t="str">
            <v>WECC (Non-CA)</v>
          </cell>
          <cell r="E509" t="str">
            <v>Grid Services</v>
          </cell>
        </row>
        <row r="510">
          <cell r="C510" t="str">
            <v>Low</v>
          </cell>
          <cell r="D510" t="str">
            <v>United Kingdom</v>
          </cell>
          <cell r="E510" t="str">
            <v>Grid Services</v>
          </cell>
        </row>
        <row r="511">
          <cell r="C511" t="str">
            <v>Low</v>
          </cell>
          <cell r="D511" t="str">
            <v>Australia</v>
          </cell>
          <cell r="E511" t="str">
            <v>Grid Services</v>
          </cell>
        </row>
        <row r="512">
          <cell r="C512" t="str">
            <v>Low</v>
          </cell>
          <cell r="D512" t="str">
            <v>Germany</v>
          </cell>
          <cell r="E512" t="str">
            <v>Grid Services</v>
          </cell>
        </row>
        <row r="513">
          <cell r="C513" t="str">
            <v>Low</v>
          </cell>
          <cell r="D513" t="str">
            <v>Japan</v>
          </cell>
          <cell r="E513" t="str">
            <v>Grid Services</v>
          </cell>
        </row>
        <row r="514">
          <cell r="C514" t="str">
            <v>Low</v>
          </cell>
          <cell r="D514" t="str">
            <v>Country A</v>
          </cell>
          <cell r="E514" t="str">
            <v>Grid Services</v>
          </cell>
        </row>
        <row r="515">
          <cell r="C515" t="str">
            <v>Low</v>
          </cell>
          <cell r="D515" t="str">
            <v>Country B</v>
          </cell>
          <cell r="E515" t="str">
            <v>Grid Services</v>
          </cell>
        </row>
        <row r="516">
          <cell r="C516" t="str">
            <v>Low</v>
          </cell>
          <cell r="D516" t="str">
            <v>Country C</v>
          </cell>
          <cell r="E516" t="str">
            <v>Grid Services</v>
          </cell>
        </row>
        <row r="517">
          <cell r="C517" t="str">
            <v>Low</v>
          </cell>
          <cell r="D517" t="str">
            <v>Country D</v>
          </cell>
          <cell r="E517" t="str">
            <v>Grid Services</v>
          </cell>
        </row>
        <row r="518">
          <cell r="C518" t="str">
            <v>Base</v>
          </cell>
          <cell r="D518" t="str">
            <v>PJM</v>
          </cell>
          <cell r="E518" t="str">
            <v>Renewables Integration</v>
          </cell>
        </row>
        <row r="519">
          <cell r="C519" t="str">
            <v>Base</v>
          </cell>
          <cell r="D519" t="str">
            <v>ISONE</v>
          </cell>
          <cell r="E519" t="str">
            <v>Renewables Integration</v>
          </cell>
        </row>
        <row r="520">
          <cell r="C520" t="str">
            <v>Base</v>
          </cell>
          <cell r="D520" t="str">
            <v>ERCOT</v>
          </cell>
          <cell r="E520" t="str">
            <v>Renewables Integration</v>
          </cell>
        </row>
        <row r="521">
          <cell r="C521" t="str">
            <v>Base</v>
          </cell>
          <cell r="D521" t="str">
            <v>CAISO</v>
          </cell>
          <cell r="E521" t="str">
            <v>Renewables Integration</v>
          </cell>
        </row>
        <row r="522">
          <cell r="C522" t="str">
            <v>Base</v>
          </cell>
          <cell r="D522" t="str">
            <v>NYISO</v>
          </cell>
          <cell r="E522" t="str">
            <v>Renewables Integration</v>
          </cell>
        </row>
        <row r="523">
          <cell r="C523" t="str">
            <v>Base</v>
          </cell>
          <cell r="D523" t="str">
            <v>MISO</v>
          </cell>
          <cell r="E523" t="str">
            <v>Renewables Integration</v>
          </cell>
        </row>
        <row r="524">
          <cell r="C524" t="str">
            <v>Base</v>
          </cell>
          <cell r="D524" t="str">
            <v>SOUTHEAST</v>
          </cell>
          <cell r="E524" t="str">
            <v>Renewables Integration</v>
          </cell>
        </row>
        <row r="525">
          <cell r="C525" t="str">
            <v>Base</v>
          </cell>
          <cell r="D525" t="str">
            <v>SPP</v>
          </cell>
          <cell r="E525" t="str">
            <v>Renewables Integration</v>
          </cell>
        </row>
        <row r="526">
          <cell r="C526" t="str">
            <v>Base</v>
          </cell>
          <cell r="D526" t="str">
            <v>WECC (Non-CA)</v>
          </cell>
          <cell r="E526" t="str">
            <v>Renewables Integration</v>
          </cell>
        </row>
        <row r="527">
          <cell r="C527" t="str">
            <v>Base</v>
          </cell>
          <cell r="D527" t="str">
            <v>United Kingdom</v>
          </cell>
          <cell r="E527" t="str">
            <v>Renewables Integration</v>
          </cell>
        </row>
        <row r="528">
          <cell r="C528" t="str">
            <v>Base</v>
          </cell>
          <cell r="D528" t="str">
            <v>Australia</v>
          </cell>
          <cell r="E528" t="str">
            <v>Renewables Integration</v>
          </cell>
        </row>
        <row r="529">
          <cell r="C529" t="str">
            <v>Base</v>
          </cell>
          <cell r="D529" t="str">
            <v>Germany</v>
          </cell>
          <cell r="E529" t="str">
            <v>Renewables Integration</v>
          </cell>
        </row>
        <row r="530">
          <cell r="C530" t="str">
            <v>Base</v>
          </cell>
          <cell r="D530" t="str">
            <v>Japan</v>
          </cell>
          <cell r="E530" t="str">
            <v>Renewables Integration</v>
          </cell>
        </row>
        <row r="531">
          <cell r="C531" t="str">
            <v>Base</v>
          </cell>
          <cell r="D531" t="str">
            <v>Country A</v>
          </cell>
          <cell r="E531" t="str">
            <v>Renewables Integration</v>
          </cell>
        </row>
        <row r="532">
          <cell r="C532" t="str">
            <v>Base</v>
          </cell>
          <cell r="D532" t="str">
            <v>Country B</v>
          </cell>
          <cell r="E532" t="str">
            <v>Renewables Integration</v>
          </cell>
        </row>
        <row r="533">
          <cell r="C533" t="str">
            <v>Base</v>
          </cell>
          <cell r="D533" t="str">
            <v>Country C</v>
          </cell>
          <cell r="E533" t="str">
            <v>Renewables Integration</v>
          </cell>
        </row>
        <row r="534">
          <cell r="C534" t="str">
            <v>Base</v>
          </cell>
          <cell r="D534" t="str">
            <v>Country D</v>
          </cell>
          <cell r="E534" t="str">
            <v>Renewables Integration</v>
          </cell>
        </row>
        <row r="535">
          <cell r="C535" t="str">
            <v>High</v>
          </cell>
          <cell r="D535" t="str">
            <v>PJM</v>
          </cell>
          <cell r="E535" t="str">
            <v>Renewables Integration</v>
          </cell>
        </row>
        <row r="536">
          <cell r="C536" t="str">
            <v>High</v>
          </cell>
          <cell r="D536" t="str">
            <v>ISONE</v>
          </cell>
          <cell r="E536" t="str">
            <v>Renewables Integration</v>
          </cell>
        </row>
        <row r="537">
          <cell r="C537" t="str">
            <v>High</v>
          </cell>
          <cell r="D537" t="str">
            <v>ERCOT</v>
          </cell>
          <cell r="E537" t="str">
            <v>Renewables Integration</v>
          </cell>
        </row>
        <row r="538">
          <cell r="C538" t="str">
            <v>High</v>
          </cell>
          <cell r="D538" t="str">
            <v>CAISO</v>
          </cell>
          <cell r="E538" t="str">
            <v>Renewables Integration</v>
          </cell>
        </row>
        <row r="539">
          <cell r="C539" t="str">
            <v>High</v>
          </cell>
          <cell r="D539" t="str">
            <v>NYISO</v>
          </cell>
          <cell r="E539" t="str">
            <v>Renewables Integration</v>
          </cell>
        </row>
        <row r="540">
          <cell r="C540" t="str">
            <v>High</v>
          </cell>
          <cell r="D540" t="str">
            <v>MISO</v>
          </cell>
          <cell r="E540" t="str">
            <v>Renewables Integration</v>
          </cell>
        </row>
        <row r="541">
          <cell r="C541" t="str">
            <v>High</v>
          </cell>
          <cell r="D541" t="str">
            <v>SOUTHEAST</v>
          </cell>
          <cell r="E541" t="str">
            <v>Renewables Integration</v>
          </cell>
        </row>
        <row r="542">
          <cell r="C542" t="str">
            <v>High</v>
          </cell>
          <cell r="D542" t="str">
            <v>SPP</v>
          </cell>
          <cell r="E542" t="str">
            <v>Renewables Integration</v>
          </cell>
        </row>
        <row r="543">
          <cell r="C543" t="str">
            <v>High</v>
          </cell>
          <cell r="D543" t="str">
            <v>WECC (Non-CA)</v>
          </cell>
          <cell r="E543" t="str">
            <v>Renewables Integration</v>
          </cell>
        </row>
        <row r="544">
          <cell r="C544" t="str">
            <v>High</v>
          </cell>
          <cell r="D544" t="str">
            <v>United Kingdom</v>
          </cell>
          <cell r="E544" t="str">
            <v>Renewables Integration</v>
          </cell>
        </row>
        <row r="545">
          <cell r="C545" t="str">
            <v>High</v>
          </cell>
          <cell r="D545" t="str">
            <v>Australia</v>
          </cell>
          <cell r="E545" t="str">
            <v>Renewables Integration</v>
          </cell>
        </row>
        <row r="546">
          <cell r="C546" t="str">
            <v>High</v>
          </cell>
          <cell r="D546" t="str">
            <v>Germany</v>
          </cell>
          <cell r="E546" t="str">
            <v>Renewables Integration</v>
          </cell>
        </row>
        <row r="547">
          <cell r="C547" t="str">
            <v>High</v>
          </cell>
          <cell r="D547" t="str">
            <v>Japan</v>
          </cell>
          <cell r="E547" t="str">
            <v>Renewables Integration</v>
          </cell>
        </row>
        <row r="548">
          <cell r="C548" t="str">
            <v>High</v>
          </cell>
          <cell r="D548" t="str">
            <v>Country A</v>
          </cell>
          <cell r="E548" t="str">
            <v>Renewables Integration</v>
          </cell>
        </row>
        <row r="549">
          <cell r="C549" t="str">
            <v>High</v>
          </cell>
          <cell r="D549" t="str">
            <v>Country B</v>
          </cell>
          <cell r="E549" t="str">
            <v>Renewables Integration</v>
          </cell>
        </row>
        <row r="550">
          <cell r="C550" t="str">
            <v>High</v>
          </cell>
          <cell r="D550" t="str">
            <v>Country C</v>
          </cell>
          <cell r="E550" t="str">
            <v>Renewables Integration</v>
          </cell>
        </row>
        <row r="551">
          <cell r="C551" t="str">
            <v>High</v>
          </cell>
          <cell r="D551" t="str">
            <v>Country D</v>
          </cell>
          <cell r="E551" t="str">
            <v>Renewables Integration</v>
          </cell>
        </row>
        <row r="552">
          <cell r="C552" t="str">
            <v>Low</v>
          </cell>
          <cell r="D552" t="str">
            <v>PJM</v>
          </cell>
          <cell r="E552" t="str">
            <v>Renewables Integration</v>
          </cell>
        </row>
        <row r="553">
          <cell r="C553" t="str">
            <v>Low</v>
          </cell>
          <cell r="D553" t="str">
            <v>ISONE</v>
          </cell>
          <cell r="E553" t="str">
            <v>Renewables Integration</v>
          </cell>
        </row>
        <row r="554">
          <cell r="C554" t="str">
            <v>Low</v>
          </cell>
          <cell r="D554" t="str">
            <v>ERCOT</v>
          </cell>
          <cell r="E554" t="str">
            <v>Renewables Integration</v>
          </cell>
        </row>
        <row r="555">
          <cell r="C555" t="str">
            <v>Low</v>
          </cell>
          <cell r="D555" t="str">
            <v>CAISO</v>
          </cell>
          <cell r="E555" t="str">
            <v>Renewables Integration</v>
          </cell>
        </row>
        <row r="556">
          <cell r="C556" t="str">
            <v>Low</v>
          </cell>
          <cell r="D556" t="str">
            <v>NYISO</v>
          </cell>
          <cell r="E556" t="str">
            <v>Renewables Integration</v>
          </cell>
        </row>
        <row r="557">
          <cell r="C557" t="str">
            <v>Low</v>
          </cell>
          <cell r="D557" t="str">
            <v>MISO</v>
          </cell>
          <cell r="E557" t="str">
            <v>Renewables Integration</v>
          </cell>
        </row>
        <row r="558">
          <cell r="C558" t="str">
            <v>Low</v>
          </cell>
          <cell r="D558" t="str">
            <v>SOUTHEAST</v>
          </cell>
          <cell r="E558" t="str">
            <v>Renewables Integration</v>
          </cell>
        </row>
        <row r="559">
          <cell r="C559" t="str">
            <v>Low</v>
          </cell>
          <cell r="D559" t="str">
            <v>SPP</v>
          </cell>
          <cell r="E559" t="str">
            <v>Renewables Integration</v>
          </cell>
        </row>
        <row r="560">
          <cell r="C560" t="str">
            <v>Low</v>
          </cell>
          <cell r="D560" t="str">
            <v>WECC (Non-CA)</v>
          </cell>
          <cell r="E560" t="str">
            <v>Renewables Integration</v>
          </cell>
        </row>
        <row r="561">
          <cell r="C561" t="str">
            <v>Low</v>
          </cell>
          <cell r="D561" t="str">
            <v>United Kingdom</v>
          </cell>
          <cell r="E561" t="str">
            <v>Renewables Integration</v>
          </cell>
        </row>
        <row r="562">
          <cell r="C562" t="str">
            <v>Low</v>
          </cell>
          <cell r="D562" t="str">
            <v>Australia</v>
          </cell>
          <cell r="E562" t="str">
            <v>Renewables Integration</v>
          </cell>
        </row>
        <row r="563">
          <cell r="C563" t="str">
            <v>Low</v>
          </cell>
          <cell r="D563" t="str">
            <v>Germany</v>
          </cell>
          <cell r="E563" t="str">
            <v>Renewables Integration</v>
          </cell>
        </row>
        <row r="564">
          <cell r="C564" t="str">
            <v>Low</v>
          </cell>
          <cell r="D564" t="str">
            <v>Japan</v>
          </cell>
          <cell r="E564" t="str">
            <v>Renewables Integration</v>
          </cell>
        </row>
        <row r="565">
          <cell r="C565" t="str">
            <v>Low</v>
          </cell>
          <cell r="D565" t="str">
            <v>Country A</v>
          </cell>
          <cell r="E565" t="str">
            <v>Renewables Integration</v>
          </cell>
        </row>
        <row r="566">
          <cell r="C566" t="str">
            <v>Low</v>
          </cell>
          <cell r="D566" t="str">
            <v>Country B</v>
          </cell>
          <cell r="E566" t="str">
            <v>Renewables Integration</v>
          </cell>
        </row>
        <row r="567">
          <cell r="C567" t="str">
            <v>Low</v>
          </cell>
          <cell r="D567" t="str">
            <v>Country C</v>
          </cell>
          <cell r="E567" t="str">
            <v>Renewables Integration</v>
          </cell>
        </row>
        <row r="568">
          <cell r="C568" t="str">
            <v>Low</v>
          </cell>
          <cell r="D568" t="str">
            <v>Country D</v>
          </cell>
          <cell r="E568" t="str">
            <v>Renewables Integration</v>
          </cell>
        </row>
        <row r="569">
          <cell r="C569" t="str">
            <v>Base</v>
          </cell>
          <cell r="D569" t="str">
            <v>PJM</v>
          </cell>
          <cell r="E569" t="str">
            <v>DR / BTM Revenue</v>
          </cell>
        </row>
        <row r="570">
          <cell r="C570" t="str">
            <v>Base</v>
          </cell>
          <cell r="D570" t="str">
            <v>ISONE</v>
          </cell>
          <cell r="E570" t="str">
            <v>DR / BTM Revenue</v>
          </cell>
        </row>
        <row r="571">
          <cell r="C571" t="str">
            <v>Base</v>
          </cell>
          <cell r="D571" t="str">
            <v>ERCOT</v>
          </cell>
          <cell r="E571" t="str">
            <v>DR / BTM Revenue</v>
          </cell>
        </row>
        <row r="572">
          <cell r="C572" t="str">
            <v>Base</v>
          </cell>
          <cell r="D572" t="str">
            <v>CAISO</v>
          </cell>
          <cell r="E572" t="str">
            <v>DR / BTM Revenue</v>
          </cell>
        </row>
        <row r="573">
          <cell r="C573" t="str">
            <v>Base</v>
          </cell>
          <cell r="D573" t="str">
            <v>NYISO</v>
          </cell>
          <cell r="E573" t="str">
            <v>DR / BTM Revenue</v>
          </cell>
        </row>
        <row r="574">
          <cell r="C574" t="str">
            <v>Base</v>
          </cell>
          <cell r="D574" t="str">
            <v>MISO</v>
          </cell>
          <cell r="E574" t="str">
            <v>DR / BTM Revenue</v>
          </cell>
        </row>
        <row r="575">
          <cell r="C575" t="str">
            <v>Base</v>
          </cell>
          <cell r="D575" t="str">
            <v>SOUTHEAST</v>
          </cell>
          <cell r="E575" t="str">
            <v>DR / BTM Revenue</v>
          </cell>
        </row>
        <row r="576">
          <cell r="C576" t="str">
            <v>Base</v>
          </cell>
          <cell r="D576" t="str">
            <v>SPP</v>
          </cell>
          <cell r="E576" t="str">
            <v>DR / BTM Revenue</v>
          </cell>
        </row>
        <row r="577">
          <cell r="C577" t="str">
            <v>Base</v>
          </cell>
          <cell r="D577" t="str">
            <v>WECC (Non-CA)</v>
          </cell>
          <cell r="E577" t="str">
            <v>DR / BTM Revenue</v>
          </cell>
        </row>
        <row r="578">
          <cell r="C578" t="str">
            <v>Base</v>
          </cell>
          <cell r="D578" t="str">
            <v>United Kingdom</v>
          </cell>
          <cell r="E578" t="str">
            <v>DR / BTM Revenue</v>
          </cell>
        </row>
        <row r="579">
          <cell r="C579" t="str">
            <v>Base</v>
          </cell>
          <cell r="D579" t="str">
            <v>Australia</v>
          </cell>
          <cell r="E579" t="str">
            <v>DR / BTM Revenue</v>
          </cell>
        </row>
        <row r="580">
          <cell r="C580" t="str">
            <v>Base</v>
          </cell>
          <cell r="D580" t="str">
            <v>Germany</v>
          </cell>
          <cell r="E580" t="str">
            <v>DR / BTM Revenue</v>
          </cell>
        </row>
        <row r="581">
          <cell r="C581" t="str">
            <v>Base</v>
          </cell>
          <cell r="D581" t="str">
            <v>Japan</v>
          </cell>
          <cell r="E581" t="str">
            <v>DR / BTM Revenue</v>
          </cell>
        </row>
        <row r="582">
          <cell r="C582" t="str">
            <v>Base</v>
          </cell>
          <cell r="D582" t="str">
            <v>Country A</v>
          </cell>
          <cell r="E582" t="str">
            <v>DR / BTM Revenue</v>
          </cell>
        </row>
        <row r="583">
          <cell r="C583" t="str">
            <v>Base</v>
          </cell>
          <cell r="D583" t="str">
            <v>Country B</v>
          </cell>
          <cell r="E583" t="str">
            <v>DR / BTM Revenue</v>
          </cell>
        </row>
        <row r="584">
          <cell r="C584" t="str">
            <v>Base</v>
          </cell>
          <cell r="D584" t="str">
            <v>Country C</v>
          </cell>
          <cell r="E584" t="str">
            <v>DR / BTM Revenue</v>
          </cell>
        </row>
        <row r="585">
          <cell r="C585" t="str">
            <v>Base</v>
          </cell>
          <cell r="D585" t="str">
            <v>Country D</v>
          </cell>
          <cell r="E585" t="str">
            <v>DR / BTM Revenue</v>
          </cell>
        </row>
        <row r="586">
          <cell r="C586" t="str">
            <v>High</v>
          </cell>
          <cell r="D586" t="str">
            <v>PJM</v>
          </cell>
          <cell r="E586" t="str">
            <v>DR / BTM Revenue</v>
          </cell>
        </row>
        <row r="587">
          <cell r="C587" t="str">
            <v>High</v>
          </cell>
          <cell r="D587" t="str">
            <v>ISONE</v>
          </cell>
          <cell r="E587" t="str">
            <v>DR / BTM Revenue</v>
          </cell>
        </row>
        <row r="588">
          <cell r="C588" t="str">
            <v>High</v>
          </cell>
          <cell r="D588" t="str">
            <v>ERCOT</v>
          </cell>
          <cell r="E588" t="str">
            <v>DR / BTM Revenue</v>
          </cell>
        </row>
        <row r="589">
          <cell r="C589" t="str">
            <v>High</v>
          </cell>
          <cell r="D589" t="str">
            <v>CAISO</v>
          </cell>
          <cell r="E589" t="str">
            <v>DR / BTM Revenue</v>
          </cell>
        </row>
        <row r="590">
          <cell r="C590" t="str">
            <v>High</v>
          </cell>
          <cell r="D590" t="str">
            <v>NYISO</v>
          </cell>
          <cell r="E590" t="str">
            <v>DR / BTM Revenue</v>
          </cell>
        </row>
        <row r="591">
          <cell r="C591" t="str">
            <v>High</v>
          </cell>
          <cell r="D591" t="str">
            <v>MISO</v>
          </cell>
          <cell r="E591" t="str">
            <v>DR / BTM Revenue</v>
          </cell>
        </row>
        <row r="592">
          <cell r="C592" t="str">
            <v>High</v>
          </cell>
          <cell r="D592" t="str">
            <v>SOUTHEAST</v>
          </cell>
          <cell r="E592" t="str">
            <v>DR / BTM Revenue</v>
          </cell>
        </row>
        <row r="593">
          <cell r="C593" t="str">
            <v>High</v>
          </cell>
          <cell r="D593" t="str">
            <v>SPP</v>
          </cell>
          <cell r="E593" t="str">
            <v>DR / BTM Revenue</v>
          </cell>
        </row>
        <row r="594">
          <cell r="C594" t="str">
            <v>High</v>
          </cell>
          <cell r="D594" t="str">
            <v>WECC (Non-CA)</v>
          </cell>
          <cell r="E594" t="str">
            <v>DR / BTM Revenue</v>
          </cell>
        </row>
        <row r="595">
          <cell r="C595" t="str">
            <v>High</v>
          </cell>
          <cell r="D595" t="str">
            <v>United Kingdom</v>
          </cell>
          <cell r="E595" t="str">
            <v>DR / BTM Revenue</v>
          </cell>
        </row>
        <row r="596">
          <cell r="C596" t="str">
            <v>High</v>
          </cell>
          <cell r="D596" t="str">
            <v>Australia</v>
          </cell>
          <cell r="E596" t="str">
            <v>DR / BTM Revenue</v>
          </cell>
        </row>
        <row r="597">
          <cell r="C597" t="str">
            <v>High</v>
          </cell>
          <cell r="D597" t="str">
            <v>Germany</v>
          </cell>
          <cell r="E597" t="str">
            <v>DR / BTM Revenue</v>
          </cell>
        </row>
        <row r="598">
          <cell r="C598" t="str">
            <v>High</v>
          </cell>
          <cell r="D598" t="str">
            <v>Japan</v>
          </cell>
          <cell r="E598" t="str">
            <v>DR / BTM Revenue</v>
          </cell>
        </row>
        <row r="599">
          <cell r="C599" t="str">
            <v>High</v>
          </cell>
          <cell r="D599" t="str">
            <v>Country A</v>
          </cell>
          <cell r="E599" t="str">
            <v>DR / BTM Revenue</v>
          </cell>
        </row>
        <row r="600">
          <cell r="C600" t="str">
            <v>High</v>
          </cell>
          <cell r="D600" t="str">
            <v>Country B</v>
          </cell>
          <cell r="E600" t="str">
            <v>DR / BTM Revenue</v>
          </cell>
        </row>
        <row r="601">
          <cell r="C601" t="str">
            <v>High</v>
          </cell>
          <cell r="D601" t="str">
            <v>Country C</v>
          </cell>
          <cell r="E601" t="str">
            <v>DR / BTM Revenue</v>
          </cell>
        </row>
        <row r="602">
          <cell r="C602" t="str">
            <v>High</v>
          </cell>
          <cell r="D602" t="str">
            <v>Country D</v>
          </cell>
          <cell r="E602" t="str">
            <v>DR / BTM Revenue</v>
          </cell>
        </row>
        <row r="603">
          <cell r="C603" t="str">
            <v>Low</v>
          </cell>
          <cell r="D603" t="str">
            <v>PJM</v>
          </cell>
          <cell r="E603" t="str">
            <v>DR / BTM Revenue</v>
          </cell>
        </row>
        <row r="604">
          <cell r="C604" t="str">
            <v>Low</v>
          </cell>
          <cell r="D604" t="str">
            <v>ISONE</v>
          </cell>
          <cell r="E604" t="str">
            <v>DR / BTM Revenue</v>
          </cell>
        </row>
        <row r="605">
          <cell r="C605" t="str">
            <v>Low</v>
          </cell>
          <cell r="D605" t="str">
            <v>ERCOT</v>
          </cell>
          <cell r="E605" t="str">
            <v>DR / BTM Revenue</v>
          </cell>
        </row>
        <row r="606">
          <cell r="C606" t="str">
            <v>Low</v>
          </cell>
          <cell r="D606" t="str">
            <v>CAISO</v>
          </cell>
          <cell r="E606" t="str">
            <v>DR / BTM Revenue</v>
          </cell>
        </row>
        <row r="607">
          <cell r="C607" t="str">
            <v>Low</v>
          </cell>
          <cell r="D607" t="str">
            <v>NYISO</v>
          </cell>
          <cell r="E607" t="str">
            <v>DR / BTM Revenue</v>
          </cell>
        </row>
        <row r="608">
          <cell r="C608" t="str">
            <v>Low</v>
          </cell>
          <cell r="D608" t="str">
            <v>MISO</v>
          </cell>
          <cell r="E608" t="str">
            <v>DR / BTM Revenue</v>
          </cell>
        </row>
        <row r="609">
          <cell r="C609" t="str">
            <v>Low</v>
          </cell>
          <cell r="D609" t="str">
            <v>SOUTHEAST</v>
          </cell>
          <cell r="E609" t="str">
            <v>DR / BTM Revenue</v>
          </cell>
        </row>
        <row r="610">
          <cell r="C610" t="str">
            <v>Low</v>
          </cell>
          <cell r="D610" t="str">
            <v>SPP</v>
          </cell>
          <cell r="E610" t="str">
            <v>DR / BTM Revenue</v>
          </cell>
        </row>
        <row r="611">
          <cell r="C611" t="str">
            <v>Low</v>
          </cell>
          <cell r="D611" t="str">
            <v>WECC (Non-CA)</v>
          </cell>
          <cell r="E611" t="str">
            <v>DR / BTM Revenue</v>
          </cell>
        </row>
        <row r="612">
          <cell r="C612" t="str">
            <v>Low</v>
          </cell>
          <cell r="D612" t="str">
            <v>United Kingdom</v>
          </cell>
          <cell r="E612" t="str">
            <v>DR / BTM Revenue</v>
          </cell>
        </row>
        <row r="613">
          <cell r="C613" t="str">
            <v>Low</v>
          </cell>
          <cell r="D613" t="str">
            <v>Australia</v>
          </cell>
          <cell r="E613" t="str">
            <v>DR / BTM Revenue</v>
          </cell>
        </row>
        <row r="614">
          <cell r="C614" t="str">
            <v>Low</v>
          </cell>
          <cell r="D614" t="str">
            <v>Germany</v>
          </cell>
          <cell r="E614" t="str">
            <v>DR / BTM Revenue</v>
          </cell>
        </row>
        <row r="615">
          <cell r="C615" t="str">
            <v>Low</v>
          </cell>
          <cell r="D615" t="str">
            <v>Japan</v>
          </cell>
          <cell r="E615" t="str">
            <v>DR / BTM Revenue</v>
          </cell>
        </row>
        <row r="616">
          <cell r="C616" t="str">
            <v>Low</v>
          </cell>
          <cell r="D616" t="str">
            <v>Country A</v>
          </cell>
          <cell r="E616" t="str">
            <v>DR / BTM Revenue</v>
          </cell>
        </row>
        <row r="617">
          <cell r="C617" t="str">
            <v>Low</v>
          </cell>
          <cell r="D617" t="str">
            <v>Country B</v>
          </cell>
          <cell r="E617" t="str">
            <v>DR / BTM Revenue</v>
          </cell>
        </row>
        <row r="618">
          <cell r="C618" t="str">
            <v>Low</v>
          </cell>
          <cell r="D618" t="str">
            <v>Country C</v>
          </cell>
          <cell r="E618" t="str">
            <v>DR / BTM Revenue</v>
          </cell>
        </row>
        <row r="619">
          <cell r="C619" t="str">
            <v>Low</v>
          </cell>
          <cell r="D619" t="str">
            <v>Country D</v>
          </cell>
          <cell r="E619" t="str">
            <v>DR / BTM Revenue</v>
          </cell>
        </row>
        <row r="620">
          <cell r="C620" t="str">
            <v>Base</v>
          </cell>
          <cell r="D620" t="str">
            <v>PJM</v>
          </cell>
          <cell r="E620" t="str">
            <v>Bill Mgmt.</v>
          </cell>
        </row>
        <row r="621">
          <cell r="C621" t="str">
            <v>Base</v>
          </cell>
          <cell r="D621" t="str">
            <v>ISONE</v>
          </cell>
          <cell r="E621" t="str">
            <v>Bill Mgmt.</v>
          </cell>
        </row>
        <row r="622">
          <cell r="C622" t="str">
            <v>Base</v>
          </cell>
          <cell r="D622" t="str">
            <v>ERCOT</v>
          </cell>
          <cell r="E622" t="str">
            <v>Bill Mgmt.</v>
          </cell>
        </row>
        <row r="623">
          <cell r="C623" t="str">
            <v>Base</v>
          </cell>
          <cell r="D623" t="str">
            <v>CAISO</v>
          </cell>
          <cell r="E623" t="str">
            <v>Bill Mgmt.</v>
          </cell>
        </row>
        <row r="624">
          <cell r="C624" t="str">
            <v>Base</v>
          </cell>
          <cell r="D624" t="str">
            <v>NYISO</v>
          </cell>
          <cell r="E624" t="str">
            <v>Bill Mgmt.</v>
          </cell>
        </row>
        <row r="625">
          <cell r="C625" t="str">
            <v>Base</v>
          </cell>
          <cell r="D625" t="str">
            <v>MISO</v>
          </cell>
          <cell r="E625" t="str">
            <v>Bill Mgmt.</v>
          </cell>
        </row>
        <row r="626">
          <cell r="C626" t="str">
            <v>Base</v>
          </cell>
          <cell r="D626" t="str">
            <v>SOUTHEAST</v>
          </cell>
          <cell r="E626" t="str">
            <v>Bill Mgmt.</v>
          </cell>
        </row>
        <row r="627">
          <cell r="C627" t="str">
            <v>Base</v>
          </cell>
          <cell r="D627" t="str">
            <v>SPP</v>
          </cell>
          <cell r="E627" t="str">
            <v>Bill Mgmt.</v>
          </cell>
        </row>
        <row r="628">
          <cell r="C628" t="str">
            <v>Base</v>
          </cell>
          <cell r="D628" t="str">
            <v>WECC (Non-CA)</v>
          </cell>
          <cell r="E628" t="str">
            <v>Bill Mgmt.</v>
          </cell>
        </row>
        <row r="629">
          <cell r="C629" t="str">
            <v>Base</v>
          </cell>
          <cell r="D629" t="str">
            <v>United Kingdom</v>
          </cell>
          <cell r="E629" t="str">
            <v>Bill Mgmt.</v>
          </cell>
        </row>
        <row r="630">
          <cell r="C630" t="str">
            <v>Base</v>
          </cell>
          <cell r="D630" t="str">
            <v>Australia</v>
          </cell>
          <cell r="E630" t="str">
            <v>Bill Mgmt.</v>
          </cell>
        </row>
        <row r="631">
          <cell r="C631" t="str">
            <v>Base</v>
          </cell>
          <cell r="D631" t="str">
            <v>Germany</v>
          </cell>
          <cell r="E631" t="str">
            <v>Bill Mgmt.</v>
          </cell>
        </row>
        <row r="632">
          <cell r="C632" t="str">
            <v>Base</v>
          </cell>
          <cell r="D632" t="str">
            <v>Japan</v>
          </cell>
          <cell r="E632" t="str">
            <v>Bill Mgmt.</v>
          </cell>
        </row>
        <row r="633">
          <cell r="C633" t="str">
            <v>Base</v>
          </cell>
          <cell r="D633" t="str">
            <v>Country A</v>
          </cell>
          <cell r="E633" t="str">
            <v>Bill Mgmt.</v>
          </cell>
        </row>
        <row r="634">
          <cell r="C634" t="str">
            <v>Base</v>
          </cell>
          <cell r="D634" t="str">
            <v>Country B</v>
          </cell>
          <cell r="E634" t="str">
            <v>Bill Mgmt.</v>
          </cell>
        </row>
        <row r="635">
          <cell r="C635" t="str">
            <v>Base</v>
          </cell>
          <cell r="D635" t="str">
            <v>Country C</v>
          </cell>
          <cell r="E635" t="str">
            <v>Bill Mgmt.</v>
          </cell>
        </row>
        <row r="636">
          <cell r="C636" t="str">
            <v>Base</v>
          </cell>
          <cell r="D636" t="str">
            <v>Country D</v>
          </cell>
          <cell r="E636" t="str">
            <v>Bill Mgmt.</v>
          </cell>
        </row>
        <row r="637">
          <cell r="C637" t="str">
            <v>High</v>
          </cell>
          <cell r="D637" t="str">
            <v>PJM</v>
          </cell>
          <cell r="E637" t="str">
            <v>Bill Mgmt.</v>
          </cell>
        </row>
        <row r="638">
          <cell r="C638" t="str">
            <v>High</v>
          </cell>
          <cell r="D638" t="str">
            <v>ISONE</v>
          </cell>
          <cell r="E638" t="str">
            <v>Bill Mgmt.</v>
          </cell>
        </row>
        <row r="639">
          <cell r="C639" t="str">
            <v>High</v>
          </cell>
          <cell r="D639" t="str">
            <v>ERCOT</v>
          </cell>
          <cell r="E639" t="str">
            <v>Bill Mgmt.</v>
          </cell>
        </row>
        <row r="640">
          <cell r="C640" t="str">
            <v>High</v>
          </cell>
          <cell r="D640" t="str">
            <v>CAISO</v>
          </cell>
          <cell r="E640" t="str">
            <v>Bill Mgmt.</v>
          </cell>
        </row>
        <row r="641">
          <cell r="C641" t="str">
            <v>High</v>
          </cell>
          <cell r="D641" t="str">
            <v>NYISO</v>
          </cell>
          <cell r="E641" t="str">
            <v>Bill Mgmt.</v>
          </cell>
        </row>
        <row r="642">
          <cell r="C642" t="str">
            <v>High</v>
          </cell>
          <cell r="D642" t="str">
            <v>MISO</v>
          </cell>
          <cell r="E642" t="str">
            <v>Bill Mgmt.</v>
          </cell>
        </row>
        <row r="643">
          <cell r="C643" t="str">
            <v>High</v>
          </cell>
          <cell r="D643" t="str">
            <v>SOUTHEAST</v>
          </cell>
          <cell r="E643" t="str">
            <v>Bill Mgmt.</v>
          </cell>
        </row>
        <row r="644">
          <cell r="C644" t="str">
            <v>High</v>
          </cell>
          <cell r="D644" t="str">
            <v>SPP</v>
          </cell>
          <cell r="E644" t="str">
            <v>Bill Mgmt.</v>
          </cell>
        </row>
        <row r="645">
          <cell r="C645" t="str">
            <v>High</v>
          </cell>
          <cell r="D645" t="str">
            <v>WECC (Non-CA)</v>
          </cell>
          <cell r="E645" t="str">
            <v>Bill Mgmt.</v>
          </cell>
        </row>
        <row r="646">
          <cell r="C646" t="str">
            <v>High</v>
          </cell>
          <cell r="D646" t="str">
            <v>United Kingdom</v>
          </cell>
          <cell r="E646" t="str">
            <v>Bill Mgmt.</v>
          </cell>
        </row>
        <row r="647">
          <cell r="C647" t="str">
            <v>High</v>
          </cell>
          <cell r="D647" t="str">
            <v>Australia</v>
          </cell>
          <cell r="E647" t="str">
            <v>Bill Mgmt.</v>
          </cell>
        </row>
        <row r="648">
          <cell r="C648" t="str">
            <v>High</v>
          </cell>
          <cell r="D648" t="str">
            <v>Germany</v>
          </cell>
          <cell r="E648" t="str">
            <v>Bill Mgmt.</v>
          </cell>
        </row>
        <row r="649">
          <cell r="C649" t="str">
            <v>High</v>
          </cell>
          <cell r="D649" t="str">
            <v>Japan</v>
          </cell>
          <cell r="E649" t="str">
            <v>Bill Mgmt.</v>
          </cell>
        </row>
        <row r="650">
          <cell r="C650" t="str">
            <v>High</v>
          </cell>
          <cell r="D650" t="str">
            <v>Country A</v>
          </cell>
          <cell r="E650" t="str">
            <v>Bill Mgmt.</v>
          </cell>
        </row>
        <row r="651">
          <cell r="C651" t="str">
            <v>High</v>
          </cell>
          <cell r="D651" t="str">
            <v>Country B</v>
          </cell>
          <cell r="E651" t="str">
            <v>Bill Mgmt.</v>
          </cell>
        </row>
        <row r="652">
          <cell r="C652" t="str">
            <v>High</v>
          </cell>
          <cell r="D652" t="str">
            <v>Country C</v>
          </cell>
          <cell r="E652" t="str">
            <v>Bill Mgmt.</v>
          </cell>
        </row>
        <row r="653">
          <cell r="C653" t="str">
            <v>High</v>
          </cell>
          <cell r="D653" t="str">
            <v>Country D</v>
          </cell>
          <cell r="E653" t="str">
            <v>Bill Mgmt.</v>
          </cell>
        </row>
        <row r="654">
          <cell r="C654" t="str">
            <v>Low</v>
          </cell>
          <cell r="D654" t="str">
            <v>PJM</v>
          </cell>
          <cell r="E654" t="str">
            <v>Bill Mgmt.</v>
          </cell>
        </row>
        <row r="655">
          <cell r="C655" t="str">
            <v>Low</v>
          </cell>
          <cell r="D655" t="str">
            <v>ISONE</v>
          </cell>
          <cell r="E655" t="str">
            <v>Bill Mgmt.</v>
          </cell>
        </row>
        <row r="656">
          <cell r="C656" t="str">
            <v>Low</v>
          </cell>
          <cell r="D656" t="str">
            <v>ERCOT</v>
          </cell>
          <cell r="E656" t="str">
            <v>Bill Mgmt.</v>
          </cell>
        </row>
        <row r="657">
          <cell r="C657" t="str">
            <v>Low</v>
          </cell>
          <cell r="D657" t="str">
            <v>CAISO</v>
          </cell>
          <cell r="E657" t="str">
            <v>Bill Mgmt.</v>
          </cell>
        </row>
        <row r="658">
          <cell r="C658" t="str">
            <v>Low</v>
          </cell>
          <cell r="D658" t="str">
            <v>NYISO</v>
          </cell>
          <cell r="E658" t="str">
            <v>Bill Mgmt.</v>
          </cell>
        </row>
        <row r="659">
          <cell r="C659" t="str">
            <v>Low</v>
          </cell>
          <cell r="D659" t="str">
            <v>MISO</v>
          </cell>
          <cell r="E659" t="str">
            <v>Bill Mgmt.</v>
          </cell>
        </row>
        <row r="660">
          <cell r="C660" t="str">
            <v>Low</v>
          </cell>
          <cell r="D660" t="str">
            <v>SOUTHEAST</v>
          </cell>
          <cell r="E660" t="str">
            <v>Bill Mgmt.</v>
          </cell>
        </row>
        <row r="661">
          <cell r="C661" t="str">
            <v>Low</v>
          </cell>
          <cell r="D661" t="str">
            <v>SPP</v>
          </cell>
          <cell r="E661" t="str">
            <v>Bill Mgmt.</v>
          </cell>
        </row>
        <row r="662">
          <cell r="C662" t="str">
            <v>Low</v>
          </cell>
          <cell r="D662" t="str">
            <v>WECC (Non-CA)</v>
          </cell>
          <cell r="E662" t="str">
            <v>Bill Mgmt.</v>
          </cell>
        </row>
        <row r="663">
          <cell r="C663" t="str">
            <v>Low</v>
          </cell>
          <cell r="D663" t="str">
            <v>United Kingdom</v>
          </cell>
          <cell r="E663" t="str">
            <v>Bill Mgmt.</v>
          </cell>
        </row>
        <row r="664">
          <cell r="C664" t="str">
            <v>Low</v>
          </cell>
          <cell r="D664" t="str">
            <v>Australia</v>
          </cell>
          <cell r="E664" t="str">
            <v>Bill Mgmt.</v>
          </cell>
        </row>
        <row r="665">
          <cell r="C665" t="str">
            <v>Low</v>
          </cell>
          <cell r="D665" t="str">
            <v>Germany</v>
          </cell>
          <cell r="E665" t="str">
            <v>Bill Mgmt.</v>
          </cell>
        </row>
        <row r="666">
          <cell r="C666" t="str">
            <v>Low</v>
          </cell>
          <cell r="D666" t="str">
            <v>Japan</v>
          </cell>
          <cell r="E666" t="str">
            <v>Bill Mgmt.</v>
          </cell>
        </row>
        <row r="667">
          <cell r="C667" t="str">
            <v>Low</v>
          </cell>
          <cell r="D667" t="str">
            <v>Country A</v>
          </cell>
          <cell r="E667" t="str">
            <v>Bill Mgmt.</v>
          </cell>
        </row>
        <row r="668">
          <cell r="C668" t="str">
            <v>Low</v>
          </cell>
          <cell r="D668" t="str">
            <v>Country B</v>
          </cell>
          <cell r="E668" t="str">
            <v>Bill Mgmt.</v>
          </cell>
        </row>
        <row r="669">
          <cell r="C669" t="str">
            <v>Low</v>
          </cell>
          <cell r="D669" t="str">
            <v>Country C</v>
          </cell>
          <cell r="E669" t="str">
            <v>Bill Mgmt.</v>
          </cell>
        </row>
        <row r="670">
          <cell r="C670" t="str">
            <v>Low</v>
          </cell>
          <cell r="D670" t="str">
            <v>Country D</v>
          </cell>
          <cell r="E670" t="str">
            <v>Bill Mgmt.</v>
          </cell>
        </row>
        <row r="671">
          <cell r="C671" t="str">
            <v>Base</v>
          </cell>
          <cell r="D671" t="str">
            <v>PJM</v>
          </cell>
          <cell r="E671" t="str">
            <v>T&amp;D</v>
          </cell>
        </row>
        <row r="672">
          <cell r="C672" t="str">
            <v>Base</v>
          </cell>
          <cell r="D672" t="str">
            <v>ISONE</v>
          </cell>
          <cell r="E672" t="str">
            <v>T&amp;D</v>
          </cell>
        </row>
        <row r="673">
          <cell r="C673" t="str">
            <v>Base</v>
          </cell>
          <cell r="D673" t="str">
            <v>ERCOT</v>
          </cell>
          <cell r="E673" t="str">
            <v>T&amp;D</v>
          </cell>
        </row>
        <row r="674">
          <cell r="C674" t="str">
            <v>Base</v>
          </cell>
          <cell r="D674" t="str">
            <v>CAISO</v>
          </cell>
          <cell r="E674" t="str">
            <v>T&amp;D</v>
          </cell>
        </row>
        <row r="675">
          <cell r="C675" t="str">
            <v>Base</v>
          </cell>
          <cell r="D675" t="str">
            <v>NYISO</v>
          </cell>
          <cell r="E675" t="str">
            <v>T&amp;D</v>
          </cell>
        </row>
        <row r="676">
          <cell r="C676" t="str">
            <v>Base</v>
          </cell>
          <cell r="D676" t="str">
            <v>MISO</v>
          </cell>
          <cell r="E676" t="str">
            <v>T&amp;D</v>
          </cell>
        </row>
        <row r="677">
          <cell r="C677" t="str">
            <v>Base</v>
          </cell>
          <cell r="D677" t="str">
            <v>SOUTHEAST</v>
          </cell>
          <cell r="E677" t="str">
            <v>T&amp;D</v>
          </cell>
        </row>
        <row r="678">
          <cell r="C678" t="str">
            <v>Base</v>
          </cell>
          <cell r="D678" t="str">
            <v>SPP</v>
          </cell>
          <cell r="E678" t="str">
            <v>T&amp;D</v>
          </cell>
        </row>
        <row r="679">
          <cell r="C679" t="str">
            <v>Base</v>
          </cell>
          <cell r="D679" t="str">
            <v>WECC (Non-CA)</v>
          </cell>
          <cell r="E679" t="str">
            <v>T&amp;D</v>
          </cell>
        </row>
        <row r="680">
          <cell r="C680" t="str">
            <v>Base</v>
          </cell>
          <cell r="D680" t="str">
            <v>United Kingdom</v>
          </cell>
          <cell r="E680" t="str">
            <v>T&amp;D</v>
          </cell>
        </row>
        <row r="681">
          <cell r="C681" t="str">
            <v>Base</v>
          </cell>
          <cell r="D681" t="str">
            <v>Australia</v>
          </cell>
          <cell r="E681" t="str">
            <v>T&amp;D</v>
          </cell>
        </row>
        <row r="682">
          <cell r="C682" t="str">
            <v>Base</v>
          </cell>
          <cell r="D682" t="str">
            <v>Germany</v>
          </cell>
          <cell r="E682" t="str">
            <v>T&amp;D</v>
          </cell>
        </row>
        <row r="683">
          <cell r="C683" t="str">
            <v>Base</v>
          </cell>
          <cell r="D683" t="str">
            <v>Japan</v>
          </cell>
          <cell r="E683" t="str">
            <v>T&amp;D</v>
          </cell>
        </row>
        <row r="684">
          <cell r="C684" t="str">
            <v>Base</v>
          </cell>
          <cell r="D684" t="str">
            <v>Country A</v>
          </cell>
          <cell r="E684" t="str">
            <v>T&amp;D</v>
          </cell>
        </row>
        <row r="685">
          <cell r="C685" t="str">
            <v>Base</v>
          </cell>
          <cell r="D685" t="str">
            <v>Country B</v>
          </cell>
          <cell r="E685" t="str">
            <v>T&amp;D</v>
          </cell>
        </row>
        <row r="686">
          <cell r="C686" t="str">
            <v>Base</v>
          </cell>
          <cell r="D686" t="str">
            <v>Country C</v>
          </cell>
          <cell r="E686" t="str">
            <v>T&amp;D</v>
          </cell>
        </row>
        <row r="687">
          <cell r="C687" t="str">
            <v>Base</v>
          </cell>
          <cell r="D687" t="str">
            <v>Country D</v>
          </cell>
          <cell r="E687" t="str">
            <v>T&amp;D</v>
          </cell>
        </row>
        <row r="688">
          <cell r="C688" t="str">
            <v>High</v>
          </cell>
          <cell r="D688" t="str">
            <v>PJM</v>
          </cell>
          <cell r="E688" t="str">
            <v>T&amp;D</v>
          </cell>
        </row>
        <row r="689">
          <cell r="C689" t="str">
            <v>High</v>
          </cell>
          <cell r="D689" t="str">
            <v>ISONE</v>
          </cell>
          <cell r="E689" t="str">
            <v>T&amp;D</v>
          </cell>
        </row>
        <row r="690">
          <cell r="C690" t="str">
            <v>High</v>
          </cell>
          <cell r="D690" t="str">
            <v>ERCOT</v>
          </cell>
          <cell r="E690" t="str">
            <v>T&amp;D</v>
          </cell>
        </row>
        <row r="691">
          <cell r="C691" t="str">
            <v>High</v>
          </cell>
          <cell r="D691" t="str">
            <v>CAISO</v>
          </cell>
          <cell r="E691" t="str">
            <v>T&amp;D</v>
          </cell>
        </row>
        <row r="692">
          <cell r="C692" t="str">
            <v>High</v>
          </cell>
          <cell r="D692" t="str">
            <v>NYISO</v>
          </cell>
          <cell r="E692" t="str">
            <v>T&amp;D</v>
          </cell>
        </row>
        <row r="693">
          <cell r="C693" t="str">
            <v>High</v>
          </cell>
          <cell r="D693" t="str">
            <v>MISO</v>
          </cell>
          <cell r="E693" t="str">
            <v>T&amp;D</v>
          </cell>
        </row>
        <row r="694">
          <cell r="C694" t="str">
            <v>High</v>
          </cell>
          <cell r="D694" t="str">
            <v>SOUTHEAST</v>
          </cell>
          <cell r="E694" t="str">
            <v>T&amp;D</v>
          </cell>
        </row>
        <row r="695">
          <cell r="C695" t="str">
            <v>High</v>
          </cell>
          <cell r="D695" t="str">
            <v>SPP</v>
          </cell>
          <cell r="E695" t="str">
            <v>T&amp;D</v>
          </cell>
        </row>
        <row r="696">
          <cell r="C696" t="str">
            <v>High</v>
          </cell>
          <cell r="D696" t="str">
            <v>WECC (Non-CA)</v>
          </cell>
          <cell r="E696" t="str">
            <v>T&amp;D</v>
          </cell>
        </row>
        <row r="697">
          <cell r="C697" t="str">
            <v>High</v>
          </cell>
          <cell r="D697" t="str">
            <v>United Kingdom</v>
          </cell>
          <cell r="E697" t="str">
            <v>T&amp;D</v>
          </cell>
        </row>
        <row r="698">
          <cell r="C698" t="str">
            <v>High</v>
          </cell>
          <cell r="D698" t="str">
            <v>Australia</v>
          </cell>
          <cell r="E698" t="str">
            <v>T&amp;D</v>
          </cell>
        </row>
        <row r="699">
          <cell r="C699" t="str">
            <v>High</v>
          </cell>
          <cell r="D699" t="str">
            <v>Germany</v>
          </cell>
          <cell r="E699" t="str">
            <v>T&amp;D</v>
          </cell>
        </row>
        <row r="700">
          <cell r="C700" t="str">
            <v>High</v>
          </cell>
          <cell r="D700" t="str">
            <v>Japan</v>
          </cell>
          <cell r="E700" t="str">
            <v>T&amp;D</v>
          </cell>
        </row>
        <row r="701">
          <cell r="C701" t="str">
            <v>High</v>
          </cell>
          <cell r="D701" t="str">
            <v>Country A</v>
          </cell>
          <cell r="E701" t="str">
            <v>T&amp;D</v>
          </cell>
        </row>
        <row r="702">
          <cell r="C702" t="str">
            <v>High</v>
          </cell>
          <cell r="D702" t="str">
            <v>Country B</v>
          </cell>
          <cell r="E702" t="str">
            <v>T&amp;D</v>
          </cell>
        </row>
        <row r="703">
          <cell r="C703" t="str">
            <v>High</v>
          </cell>
          <cell r="D703" t="str">
            <v>Country C</v>
          </cell>
          <cell r="E703" t="str">
            <v>T&amp;D</v>
          </cell>
        </row>
        <row r="704">
          <cell r="C704" t="str">
            <v>High</v>
          </cell>
          <cell r="D704" t="str">
            <v>Country D</v>
          </cell>
          <cell r="E704" t="str">
            <v>T&amp;D</v>
          </cell>
        </row>
        <row r="705">
          <cell r="C705" t="str">
            <v>Low</v>
          </cell>
          <cell r="D705" t="str">
            <v>PJM</v>
          </cell>
          <cell r="E705" t="str">
            <v>T&amp;D</v>
          </cell>
        </row>
        <row r="706">
          <cell r="C706" t="str">
            <v>Low</v>
          </cell>
          <cell r="D706" t="str">
            <v>ISONE</v>
          </cell>
          <cell r="E706" t="str">
            <v>T&amp;D</v>
          </cell>
        </row>
        <row r="707">
          <cell r="C707" t="str">
            <v>Low</v>
          </cell>
          <cell r="D707" t="str">
            <v>ERCOT</v>
          </cell>
          <cell r="E707" t="str">
            <v>T&amp;D</v>
          </cell>
        </row>
        <row r="708">
          <cell r="C708" t="str">
            <v>Low</v>
          </cell>
          <cell r="D708" t="str">
            <v>CAISO</v>
          </cell>
          <cell r="E708" t="str">
            <v>T&amp;D</v>
          </cell>
        </row>
        <row r="709">
          <cell r="C709" t="str">
            <v>Low</v>
          </cell>
          <cell r="D709" t="str">
            <v>NYISO</v>
          </cell>
          <cell r="E709" t="str">
            <v>T&amp;D</v>
          </cell>
        </row>
        <row r="710">
          <cell r="C710" t="str">
            <v>Low</v>
          </cell>
          <cell r="D710" t="str">
            <v>MISO</v>
          </cell>
          <cell r="E710" t="str">
            <v>T&amp;D</v>
          </cell>
        </row>
        <row r="711">
          <cell r="C711" t="str">
            <v>Low</v>
          </cell>
          <cell r="D711" t="str">
            <v>SOUTHEAST</v>
          </cell>
          <cell r="E711" t="str">
            <v>T&amp;D</v>
          </cell>
        </row>
        <row r="712">
          <cell r="C712" t="str">
            <v>Low</v>
          </cell>
          <cell r="D712" t="str">
            <v>SPP</v>
          </cell>
          <cell r="E712" t="str">
            <v>T&amp;D</v>
          </cell>
        </row>
        <row r="713">
          <cell r="C713" t="str">
            <v>Low</v>
          </cell>
          <cell r="D713" t="str">
            <v>WECC (Non-CA)</v>
          </cell>
          <cell r="E713" t="str">
            <v>T&amp;D</v>
          </cell>
        </row>
        <row r="714">
          <cell r="C714" t="str">
            <v>Low</v>
          </cell>
          <cell r="D714" t="str">
            <v>United Kingdom</v>
          </cell>
          <cell r="E714" t="str">
            <v>T&amp;D</v>
          </cell>
        </row>
        <row r="715">
          <cell r="C715" t="str">
            <v>Low</v>
          </cell>
          <cell r="D715" t="str">
            <v>Australia</v>
          </cell>
          <cell r="E715" t="str">
            <v>T&amp;D</v>
          </cell>
        </row>
        <row r="716">
          <cell r="C716" t="str">
            <v>Low</v>
          </cell>
          <cell r="D716" t="str">
            <v>Germany</v>
          </cell>
          <cell r="E716" t="str">
            <v>T&amp;D</v>
          </cell>
        </row>
        <row r="717">
          <cell r="C717" t="str">
            <v>Low</v>
          </cell>
          <cell r="D717" t="str">
            <v>Japan</v>
          </cell>
          <cell r="E717" t="str">
            <v>T&amp;D</v>
          </cell>
        </row>
        <row r="718">
          <cell r="C718" t="str">
            <v>Low</v>
          </cell>
          <cell r="D718" t="str">
            <v>Country A</v>
          </cell>
          <cell r="E718" t="str">
            <v>T&amp;D</v>
          </cell>
        </row>
        <row r="719">
          <cell r="C719" t="str">
            <v>Low</v>
          </cell>
          <cell r="D719" t="str">
            <v>Country B</v>
          </cell>
          <cell r="E719" t="str">
            <v>T&amp;D</v>
          </cell>
        </row>
        <row r="720">
          <cell r="C720" t="str">
            <v>Low</v>
          </cell>
          <cell r="D720" t="str">
            <v>Country C</v>
          </cell>
          <cell r="E720" t="str">
            <v>T&amp;D</v>
          </cell>
        </row>
        <row r="721">
          <cell r="C721" t="str">
            <v>Low</v>
          </cell>
          <cell r="D721" t="str">
            <v>Country D</v>
          </cell>
          <cell r="E721" t="str">
            <v>T&amp;D</v>
          </cell>
        </row>
        <row r="728">
          <cell r="C728" t="str">
            <v>Base</v>
          </cell>
          <cell r="D728" t="str">
            <v>C&amp;I Demand Mgmt.</v>
          </cell>
          <cell r="E728" t="str">
            <v>PJM</v>
          </cell>
        </row>
        <row r="729">
          <cell r="C729" t="str">
            <v>Base</v>
          </cell>
          <cell r="D729" t="str">
            <v>C&amp;I Demand Mgmt.</v>
          </cell>
          <cell r="E729" t="str">
            <v>ISONE</v>
          </cell>
        </row>
        <row r="730">
          <cell r="C730" t="str">
            <v>Base</v>
          </cell>
          <cell r="D730" t="str">
            <v>C&amp;I Demand Mgmt.</v>
          </cell>
          <cell r="E730" t="str">
            <v>ERCOT</v>
          </cell>
        </row>
        <row r="731">
          <cell r="C731" t="str">
            <v>Base</v>
          </cell>
          <cell r="D731" t="str">
            <v>C&amp;I Demand Mgmt.</v>
          </cell>
          <cell r="E731" t="str">
            <v>CAISO</v>
          </cell>
        </row>
        <row r="732">
          <cell r="C732" t="str">
            <v>Base</v>
          </cell>
          <cell r="D732" t="str">
            <v>C&amp;I Demand Mgmt.</v>
          </cell>
          <cell r="E732" t="str">
            <v>NYISO</v>
          </cell>
        </row>
        <row r="733">
          <cell r="C733" t="str">
            <v>Base</v>
          </cell>
          <cell r="D733" t="str">
            <v>C&amp;I Demand Mgmt.</v>
          </cell>
          <cell r="E733" t="str">
            <v>MISO</v>
          </cell>
        </row>
        <row r="734">
          <cell r="C734" t="str">
            <v>Base</v>
          </cell>
          <cell r="D734" t="str">
            <v>C&amp;I Demand Mgmt.</v>
          </cell>
          <cell r="E734" t="str">
            <v>SOUTHEAST</v>
          </cell>
        </row>
        <row r="735">
          <cell r="C735" t="str">
            <v>Base</v>
          </cell>
          <cell r="D735" t="str">
            <v>C&amp;I Demand Mgmt.</v>
          </cell>
          <cell r="E735" t="str">
            <v>SPP</v>
          </cell>
        </row>
        <row r="736">
          <cell r="C736" t="str">
            <v>Base</v>
          </cell>
          <cell r="D736" t="str">
            <v>C&amp;I Demand Mgmt.</v>
          </cell>
          <cell r="E736" t="str">
            <v>WECC (Non-CA)</v>
          </cell>
        </row>
        <row r="737">
          <cell r="C737" t="str">
            <v>Base</v>
          </cell>
          <cell r="D737" t="str">
            <v>C&amp;I Demand Mgmt.</v>
          </cell>
          <cell r="E737" t="str">
            <v>United Kingdom</v>
          </cell>
        </row>
        <row r="738">
          <cell r="C738" t="str">
            <v>Base</v>
          </cell>
          <cell r="D738" t="str">
            <v>C&amp;I Demand Mgmt.</v>
          </cell>
          <cell r="E738" t="str">
            <v>Australia</v>
          </cell>
        </row>
        <row r="739">
          <cell r="C739" t="str">
            <v>Base</v>
          </cell>
          <cell r="D739" t="str">
            <v>C&amp;I Demand Mgmt.</v>
          </cell>
          <cell r="E739" t="str">
            <v>Germany</v>
          </cell>
        </row>
        <row r="740">
          <cell r="C740" t="str">
            <v>Base</v>
          </cell>
          <cell r="D740" t="str">
            <v>C&amp;I Demand Mgmt.</v>
          </cell>
          <cell r="E740" t="str">
            <v>Japan</v>
          </cell>
        </row>
        <row r="741">
          <cell r="C741" t="str">
            <v>Base</v>
          </cell>
          <cell r="D741" t="str">
            <v>C&amp;I Demand Mgmt.</v>
          </cell>
          <cell r="E741" t="str">
            <v>Country A</v>
          </cell>
        </row>
        <row r="742">
          <cell r="C742" t="str">
            <v>Base</v>
          </cell>
          <cell r="D742" t="str">
            <v>C&amp;I Demand Mgmt.</v>
          </cell>
          <cell r="E742" t="str">
            <v>Country B</v>
          </cell>
        </row>
        <row r="743">
          <cell r="C743" t="str">
            <v>Base</v>
          </cell>
          <cell r="D743" t="str">
            <v>C&amp;I Demand Mgmt.</v>
          </cell>
          <cell r="E743" t="str">
            <v>Country C</v>
          </cell>
        </row>
        <row r="744">
          <cell r="C744" t="str">
            <v>Base</v>
          </cell>
          <cell r="D744" t="str">
            <v>C&amp;I Demand Mgmt.</v>
          </cell>
          <cell r="E744" t="str">
            <v>Country D</v>
          </cell>
        </row>
        <row r="745">
          <cell r="C745" t="str">
            <v>High</v>
          </cell>
          <cell r="D745" t="str">
            <v>C&amp;I Demand Mgmt.</v>
          </cell>
          <cell r="E745" t="str">
            <v>PJM</v>
          </cell>
        </row>
        <row r="746">
          <cell r="C746" t="str">
            <v>High</v>
          </cell>
          <cell r="D746" t="str">
            <v>C&amp;I Demand Mgmt.</v>
          </cell>
          <cell r="E746" t="str">
            <v>ISONE</v>
          </cell>
        </row>
        <row r="747">
          <cell r="C747" t="str">
            <v>High</v>
          </cell>
          <cell r="D747" t="str">
            <v>C&amp;I Demand Mgmt.</v>
          </cell>
          <cell r="E747" t="str">
            <v>ERCOT</v>
          </cell>
        </row>
        <row r="748">
          <cell r="C748" t="str">
            <v>High</v>
          </cell>
          <cell r="D748" t="str">
            <v>C&amp;I Demand Mgmt.</v>
          </cell>
          <cell r="E748" t="str">
            <v>CAISO</v>
          </cell>
        </row>
        <row r="749">
          <cell r="C749" t="str">
            <v>High</v>
          </cell>
          <cell r="D749" t="str">
            <v>C&amp;I Demand Mgmt.</v>
          </cell>
          <cell r="E749" t="str">
            <v>NYISO</v>
          </cell>
        </row>
        <row r="750">
          <cell r="C750" t="str">
            <v>High</v>
          </cell>
          <cell r="D750" t="str">
            <v>C&amp;I Demand Mgmt.</v>
          </cell>
          <cell r="E750" t="str">
            <v>MISO</v>
          </cell>
        </row>
        <row r="751">
          <cell r="C751" t="str">
            <v>High</v>
          </cell>
          <cell r="D751" t="str">
            <v>C&amp;I Demand Mgmt.</v>
          </cell>
          <cell r="E751" t="str">
            <v>SOUTHEAST</v>
          </cell>
        </row>
        <row r="752">
          <cell r="C752" t="str">
            <v>High</v>
          </cell>
          <cell r="D752" t="str">
            <v>C&amp;I Demand Mgmt.</v>
          </cell>
          <cell r="E752" t="str">
            <v>SPP</v>
          </cell>
        </row>
        <row r="753">
          <cell r="C753" t="str">
            <v>High</v>
          </cell>
          <cell r="D753" t="str">
            <v>C&amp;I Demand Mgmt.</v>
          </cell>
          <cell r="E753" t="str">
            <v>WECC (Non-CA)</v>
          </cell>
        </row>
        <row r="754">
          <cell r="C754" t="str">
            <v>High</v>
          </cell>
          <cell r="D754" t="str">
            <v>C&amp;I Demand Mgmt.</v>
          </cell>
          <cell r="E754" t="str">
            <v>United Kingdom</v>
          </cell>
        </row>
        <row r="755">
          <cell r="C755" t="str">
            <v>High</v>
          </cell>
          <cell r="D755" t="str">
            <v>C&amp;I Demand Mgmt.</v>
          </cell>
          <cell r="E755" t="str">
            <v>Australia</v>
          </cell>
        </row>
        <row r="756">
          <cell r="C756" t="str">
            <v>High</v>
          </cell>
          <cell r="D756" t="str">
            <v>C&amp;I Demand Mgmt.</v>
          </cell>
          <cell r="E756" t="str">
            <v>Germany</v>
          </cell>
        </row>
        <row r="757">
          <cell r="C757" t="str">
            <v>High</v>
          </cell>
          <cell r="D757" t="str">
            <v>C&amp;I Demand Mgmt.</v>
          </cell>
          <cell r="E757" t="str">
            <v>Japan</v>
          </cell>
        </row>
        <row r="758">
          <cell r="C758" t="str">
            <v>High</v>
          </cell>
          <cell r="D758" t="str">
            <v>C&amp;I Demand Mgmt.</v>
          </cell>
          <cell r="E758" t="str">
            <v>Country A</v>
          </cell>
        </row>
        <row r="759">
          <cell r="C759" t="str">
            <v>High</v>
          </cell>
          <cell r="D759" t="str">
            <v>C&amp;I Demand Mgmt.</v>
          </cell>
          <cell r="E759" t="str">
            <v>Country B</v>
          </cell>
        </row>
        <row r="760">
          <cell r="C760" t="str">
            <v>High</v>
          </cell>
          <cell r="D760" t="str">
            <v>C&amp;I Demand Mgmt.</v>
          </cell>
          <cell r="E760" t="str">
            <v>Country C</v>
          </cell>
        </row>
        <row r="761">
          <cell r="C761" t="str">
            <v>High</v>
          </cell>
          <cell r="D761" t="str">
            <v>C&amp;I Demand Mgmt.</v>
          </cell>
          <cell r="E761" t="str">
            <v>Country D</v>
          </cell>
        </row>
        <row r="762">
          <cell r="C762" t="str">
            <v>Low</v>
          </cell>
          <cell r="D762" t="str">
            <v>C&amp;I Demand Mgmt.</v>
          </cell>
          <cell r="E762" t="str">
            <v>PJM</v>
          </cell>
        </row>
        <row r="763">
          <cell r="C763" t="str">
            <v>Low</v>
          </cell>
          <cell r="D763" t="str">
            <v>C&amp;I Demand Mgmt.</v>
          </cell>
          <cell r="E763" t="str">
            <v>ISONE</v>
          </cell>
        </row>
        <row r="764">
          <cell r="C764" t="str">
            <v>Low</v>
          </cell>
          <cell r="D764" t="str">
            <v>C&amp;I Demand Mgmt.</v>
          </cell>
          <cell r="E764" t="str">
            <v>ERCOT</v>
          </cell>
        </row>
        <row r="765">
          <cell r="C765" t="str">
            <v>Low</v>
          </cell>
          <cell r="D765" t="str">
            <v>C&amp;I Demand Mgmt.</v>
          </cell>
          <cell r="E765" t="str">
            <v>CAISO</v>
          </cell>
        </row>
        <row r="766">
          <cell r="C766" t="str">
            <v>Low</v>
          </cell>
          <cell r="D766" t="str">
            <v>C&amp;I Demand Mgmt.</v>
          </cell>
          <cell r="E766" t="str">
            <v>NYISO</v>
          </cell>
        </row>
        <row r="767">
          <cell r="C767" t="str">
            <v>Low</v>
          </cell>
          <cell r="D767" t="str">
            <v>C&amp;I Demand Mgmt.</v>
          </cell>
          <cell r="E767" t="str">
            <v>MISO</v>
          </cell>
        </row>
        <row r="768">
          <cell r="C768" t="str">
            <v>Low</v>
          </cell>
          <cell r="D768" t="str">
            <v>C&amp;I Demand Mgmt.</v>
          </cell>
          <cell r="E768" t="str">
            <v>SOUTHEAST</v>
          </cell>
        </row>
        <row r="769">
          <cell r="C769" t="str">
            <v>Low</v>
          </cell>
          <cell r="D769" t="str">
            <v>C&amp;I Demand Mgmt.</v>
          </cell>
          <cell r="E769" t="str">
            <v>SPP</v>
          </cell>
        </row>
        <row r="770">
          <cell r="C770" t="str">
            <v>Low</v>
          </cell>
          <cell r="D770" t="str">
            <v>C&amp;I Demand Mgmt.</v>
          </cell>
          <cell r="E770" t="str">
            <v>WECC (Non-CA)</v>
          </cell>
        </row>
        <row r="771">
          <cell r="C771" t="str">
            <v>Low</v>
          </cell>
          <cell r="D771" t="str">
            <v>C&amp;I Demand Mgmt.</v>
          </cell>
          <cell r="E771" t="str">
            <v>United Kingdom</v>
          </cell>
        </row>
        <row r="772">
          <cell r="C772" t="str">
            <v>Low</v>
          </cell>
          <cell r="D772" t="str">
            <v>C&amp;I Demand Mgmt.</v>
          </cell>
          <cell r="E772" t="str">
            <v>Australia</v>
          </cell>
        </row>
        <row r="773">
          <cell r="C773" t="str">
            <v>Low</v>
          </cell>
          <cell r="D773" t="str">
            <v>C&amp;I Demand Mgmt.</v>
          </cell>
          <cell r="E773" t="str">
            <v>Germany</v>
          </cell>
        </row>
        <row r="774">
          <cell r="C774" t="str">
            <v>Low</v>
          </cell>
          <cell r="D774" t="str">
            <v>C&amp;I Demand Mgmt.</v>
          </cell>
          <cell r="E774" t="str">
            <v>Japan</v>
          </cell>
        </row>
        <row r="775">
          <cell r="C775" t="str">
            <v>Low</v>
          </cell>
          <cell r="D775" t="str">
            <v>C&amp;I Demand Mgmt.</v>
          </cell>
          <cell r="E775" t="str">
            <v>Country A</v>
          </cell>
        </row>
        <row r="776">
          <cell r="C776" t="str">
            <v>Low</v>
          </cell>
          <cell r="D776" t="str">
            <v>C&amp;I Demand Mgmt.</v>
          </cell>
          <cell r="E776" t="str">
            <v>Country B</v>
          </cell>
        </row>
        <row r="777">
          <cell r="C777" t="str">
            <v>Low</v>
          </cell>
          <cell r="D777" t="str">
            <v>C&amp;I Demand Mgmt.</v>
          </cell>
          <cell r="E777" t="str">
            <v>Country C</v>
          </cell>
        </row>
        <row r="778">
          <cell r="C778" t="str">
            <v>Low</v>
          </cell>
          <cell r="D778" t="str">
            <v>C&amp;I Demand Mgmt.</v>
          </cell>
          <cell r="E778" t="str">
            <v>Country D</v>
          </cell>
        </row>
        <row r="779">
          <cell r="C779" t="str">
            <v>Base</v>
          </cell>
          <cell r="D779" t="str">
            <v>Peaker Replacement</v>
          </cell>
          <cell r="E779" t="str">
            <v>PJM</v>
          </cell>
        </row>
        <row r="780">
          <cell r="C780" t="str">
            <v>Base</v>
          </cell>
          <cell r="D780" t="str">
            <v>Peaker Replacement</v>
          </cell>
          <cell r="E780" t="str">
            <v>ISONE</v>
          </cell>
        </row>
        <row r="781">
          <cell r="C781" t="str">
            <v>Base</v>
          </cell>
          <cell r="D781" t="str">
            <v>Peaker Replacement</v>
          </cell>
          <cell r="E781" t="str">
            <v>ERCOT</v>
          </cell>
        </row>
        <row r="782">
          <cell r="C782" t="str">
            <v>Base</v>
          </cell>
          <cell r="D782" t="str">
            <v>Peaker Replacement</v>
          </cell>
          <cell r="E782" t="str">
            <v>CAISO</v>
          </cell>
        </row>
        <row r="783">
          <cell r="C783" t="str">
            <v>Base</v>
          </cell>
          <cell r="D783" t="str">
            <v>Peaker Replacement</v>
          </cell>
          <cell r="E783" t="str">
            <v>NYISO</v>
          </cell>
        </row>
        <row r="784">
          <cell r="C784" t="str">
            <v>Base</v>
          </cell>
          <cell r="D784" t="str">
            <v>Peaker Replacement</v>
          </cell>
          <cell r="E784" t="str">
            <v>MISO</v>
          </cell>
        </row>
        <row r="785">
          <cell r="C785" t="str">
            <v>Base</v>
          </cell>
          <cell r="D785" t="str">
            <v>Peaker Replacement</v>
          </cell>
          <cell r="E785" t="str">
            <v>SOUTHEAST</v>
          </cell>
        </row>
        <row r="786">
          <cell r="C786" t="str">
            <v>Base</v>
          </cell>
          <cell r="D786" t="str">
            <v>Peaker Replacement</v>
          </cell>
          <cell r="E786" t="str">
            <v>SPP</v>
          </cell>
        </row>
        <row r="787">
          <cell r="C787" t="str">
            <v>Base</v>
          </cell>
          <cell r="D787" t="str">
            <v>Peaker Replacement</v>
          </cell>
          <cell r="E787" t="str">
            <v>WECC (Non-CA)</v>
          </cell>
        </row>
        <row r="788">
          <cell r="C788" t="str">
            <v>Base</v>
          </cell>
          <cell r="D788" t="str">
            <v>Peaker Replacement</v>
          </cell>
          <cell r="E788" t="str">
            <v>United Kingdom</v>
          </cell>
        </row>
        <row r="789">
          <cell r="C789" t="str">
            <v>Base</v>
          </cell>
          <cell r="D789" t="str">
            <v>Peaker Replacement</v>
          </cell>
          <cell r="E789" t="str">
            <v>Australia</v>
          </cell>
        </row>
        <row r="790">
          <cell r="C790" t="str">
            <v>Base</v>
          </cell>
          <cell r="D790" t="str">
            <v>Peaker Replacement</v>
          </cell>
          <cell r="E790" t="str">
            <v>Germany</v>
          </cell>
        </row>
        <row r="791">
          <cell r="C791" t="str">
            <v>Base</v>
          </cell>
          <cell r="D791" t="str">
            <v>Peaker Replacement</v>
          </cell>
          <cell r="E791" t="str">
            <v>Japan</v>
          </cell>
        </row>
        <row r="792">
          <cell r="C792" t="str">
            <v>Base</v>
          </cell>
          <cell r="D792" t="str">
            <v>Peaker Replacement</v>
          </cell>
          <cell r="E792" t="str">
            <v>Country A</v>
          </cell>
        </row>
        <row r="793">
          <cell r="C793" t="str">
            <v>Base</v>
          </cell>
          <cell r="D793" t="str">
            <v>Peaker Replacement</v>
          </cell>
          <cell r="E793" t="str">
            <v>Country B</v>
          </cell>
        </row>
        <row r="794">
          <cell r="C794" t="str">
            <v>Base</v>
          </cell>
          <cell r="D794" t="str">
            <v>Peaker Replacement</v>
          </cell>
          <cell r="E794" t="str">
            <v>Country C</v>
          </cell>
        </row>
        <row r="795">
          <cell r="C795" t="str">
            <v>Base</v>
          </cell>
          <cell r="D795" t="str">
            <v>Peaker Replacement</v>
          </cell>
          <cell r="E795" t="str">
            <v>Country D</v>
          </cell>
        </row>
        <row r="796">
          <cell r="C796" t="str">
            <v>High</v>
          </cell>
          <cell r="D796" t="str">
            <v>Peaker Replacement</v>
          </cell>
          <cell r="E796" t="str">
            <v>PJM</v>
          </cell>
        </row>
        <row r="797">
          <cell r="C797" t="str">
            <v>High</v>
          </cell>
          <cell r="D797" t="str">
            <v>Peaker Replacement</v>
          </cell>
          <cell r="E797" t="str">
            <v>ISONE</v>
          </cell>
        </row>
        <row r="798">
          <cell r="C798" t="str">
            <v>High</v>
          </cell>
          <cell r="D798" t="str">
            <v>Peaker Replacement</v>
          </cell>
          <cell r="E798" t="str">
            <v>ERCOT</v>
          </cell>
        </row>
        <row r="799">
          <cell r="C799" t="str">
            <v>High</v>
          </cell>
          <cell r="D799" t="str">
            <v>Peaker Replacement</v>
          </cell>
          <cell r="E799" t="str">
            <v>CAISO</v>
          </cell>
        </row>
        <row r="800">
          <cell r="C800" t="str">
            <v>High</v>
          </cell>
          <cell r="D800" t="str">
            <v>Peaker Replacement</v>
          </cell>
          <cell r="E800" t="str">
            <v>NYISO</v>
          </cell>
        </row>
        <row r="801">
          <cell r="C801" t="str">
            <v>High</v>
          </cell>
          <cell r="D801" t="str">
            <v>Peaker Replacement</v>
          </cell>
          <cell r="E801" t="str">
            <v>MISO</v>
          </cell>
        </row>
        <row r="802">
          <cell r="C802" t="str">
            <v>High</v>
          </cell>
          <cell r="D802" t="str">
            <v>Peaker Replacement</v>
          </cell>
          <cell r="E802" t="str">
            <v>SOUTHEAST</v>
          </cell>
        </row>
        <row r="803">
          <cell r="C803" t="str">
            <v>High</v>
          </cell>
          <cell r="D803" t="str">
            <v>Peaker Replacement</v>
          </cell>
          <cell r="E803" t="str">
            <v>SPP</v>
          </cell>
        </row>
        <row r="804">
          <cell r="C804" t="str">
            <v>High</v>
          </cell>
          <cell r="D804" t="str">
            <v>Peaker Replacement</v>
          </cell>
          <cell r="E804" t="str">
            <v>WECC (Non-CA)</v>
          </cell>
        </row>
        <row r="805">
          <cell r="C805" t="str">
            <v>High</v>
          </cell>
          <cell r="D805" t="str">
            <v>Peaker Replacement</v>
          </cell>
          <cell r="E805" t="str">
            <v>United Kingdom</v>
          </cell>
        </row>
        <row r="806">
          <cell r="C806" t="str">
            <v>High</v>
          </cell>
          <cell r="D806" t="str">
            <v>Peaker Replacement</v>
          </cell>
          <cell r="E806" t="str">
            <v>Australia</v>
          </cell>
        </row>
        <row r="807">
          <cell r="C807" t="str">
            <v>High</v>
          </cell>
          <cell r="D807" t="str">
            <v>Peaker Replacement</v>
          </cell>
          <cell r="E807" t="str">
            <v>Germany</v>
          </cell>
        </row>
        <row r="808">
          <cell r="C808" t="str">
            <v>High</v>
          </cell>
          <cell r="D808" t="str">
            <v>Peaker Replacement</v>
          </cell>
          <cell r="E808" t="str">
            <v>Japan</v>
          </cell>
        </row>
        <row r="809">
          <cell r="C809" t="str">
            <v>High</v>
          </cell>
          <cell r="D809" t="str">
            <v>Peaker Replacement</v>
          </cell>
          <cell r="E809" t="str">
            <v>Country A</v>
          </cell>
        </row>
        <row r="810">
          <cell r="C810" t="str">
            <v>High</v>
          </cell>
          <cell r="D810" t="str">
            <v>Peaker Replacement</v>
          </cell>
          <cell r="E810" t="str">
            <v>Country B</v>
          </cell>
        </row>
        <row r="811">
          <cell r="C811" t="str">
            <v>High</v>
          </cell>
          <cell r="D811" t="str">
            <v>Peaker Replacement</v>
          </cell>
          <cell r="E811" t="str">
            <v>Country C</v>
          </cell>
        </row>
        <row r="812">
          <cell r="C812" t="str">
            <v>High</v>
          </cell>
          <cell r="D812" t="str">
            <v>Peaker Replacement</v>
          </cell>
          <cell r="E812" t="str">
            <v>Country D</v>
          </cell>
        </row>
        <row r="813">
          <cell r="C813" t="str">
            <v>Low</v>
          </cell>
          <cell r="D813" t="str">
            <v>Peaker Replacement</v>
          </cell>
          <cell r="E813" t="str">
            <v>PJM</v>
          </cell>
        </row>
        <row r="814">
          <cell r="C814" t="str">
            <v>Low</v>
          </cell>
          <cell r="D814" t="str">
            <v>Peaker Replacement</v>
          </cell>
          <cell r="E814" t="str">
            <v>ISONE</v>
          </cell>
        </row>
        <row r="815">
          <cell r="C815" t="str">
            <v>Low</v>
          </cell>
          <cell r="D815" t="str">
            <v>Peaker Replacement</v>
          </cell>
          <cell r="E815" t="str">
            <v>ERCOT</v>
          </cell>
        </row>
        <row r="816">
          <cell r="C816" t="str">
            <v>Low</v>
          </cell>
          <cell r="D816" t="str">
            <v>Peaker Replacement</v>
          </cell>
          <cell r="E816" t="str">
            <v>CAISO</v>
          </cell>
        </row>
        <row r="817">
          <cell r="C817" t="str">
            <v>Low</v>
          </cell>
          <cell r="D817" t="str">
            <v>Peaker Replacement</v>
          </cell>
          <cell r="E817" t="str">
            <v>NYISO</v>
          </cell>
        </row>
        <row r="818">
          <cell r="C818" t="str">
            <v>Low</v>
          </cell>
          <cell r="D818" t="str">
            <v>Peaker Replacement</v>
          </cell>
          <cell r="E818" t="str">
            <v>MISO</v>
          </cell>
        </row>
        <row r="819">
          <cell r="C819" t="str">
            <v>Low</v>
          </cell>
          <cell r="D819" t="str">
            <v>Peaker Replacement</v>
          </cell>
          <cell r="E819" t="str">
            <v>SOUTHEAST</v>
          </cell>
        </row>
        <row r="820">
          <cell r="C820" t="str">
            <v>Low</v>
          </cell>
          <cell r="D820" t="str">
            <v>Peaker Replacement</v>
          </cell>
          <cell r="E820" t="str">
            <v>SPP</v>
          </cell>
        </row>
        <row r="821">
          <cell r="C821" t="str">
            <v>Low</v>
          </cell>
          <cell r="D821" t="str">
            <v>Peaker Replacement</v>
          </cell>
          <cell r="E821" t="str">
            <v>WECC (Non-CA)</v>
          </cell>
        </row>
        <row r="822">
          <cell r="C822" t="str">
            <v>Low</v>
          </cell>
          <cell r="D822" t="str">
            <v>Peaker Replacement</v>
          </cell>
          <cell r="E822" t="str">
            <v>United Kingdom</v>
          </cell>
        </row>
        <row r="823">
          <cell r="C823" t="str">
            <v>Low</v>
          </cell>
          <cell r="D823" t="str">
            <v>Peaker Replacement</v>
          </cell>
          <cell r="E823" t="str">
            <v>Australia</v>
          </cell>
        </row>
        <row r="824">
          <cell r="C824" t="str">
            <v>Low</v>
          </cell>
          <cell r="D824" t="str">
            <v>Peaker Replacement</v>
          </cell>
          <cell r="E824" t="str">
            <v>Germany</v>
          </cell>
        </row>
        <row r="825">
          <cell r="C825" t="str">
            <v>Low</v>
          </cell>
          <cell r="D825" t="str">
            <v>Peaker Replacement</v>
          </cell>
          <cell r="E825" t="str">
            <v>Japan</v>
          </cell>
        </row>
        <row r="826">
          <cell r="C826" t="str">
            <v>Low</v>
          </cell>
          <cell r="D826" t="str">
            <v>Peaker Replacement</v>
          </cell>
          <cell r="E826" t="str">
            <v>Country A</v>
          </cell>
        </row>
        <row r="827">
          <cell r="C827" t="str">
            <v>Low</v>
          </cell>
          <cell r="D827" t="str">
            <v>Peaker Replacement</v>
          </cell>
          <cell r="E827" t="str">
            <v>Country B</v>
          </cell>
        </row>
        <row r="828">
          <cell r="C828" t="str">
            <v>Low</v>
          </cell>
          <cell r="D828" t="str">
            <v>Peaker Replacement</v>
          </cell>
          <cell r="E828" t="str">
            <v>Country C</v>
          </cell>
        </row>
        <row r="829">
          <cell r="C829" t="str">
            <v>Low</v>
          </cell>
          <cell r="D829" t="str">
            <v>Peaker Replacement</v>
          </cell>
          <cell r="E829" t="str">
            <v>Country D</v>
          </cell>
        </row>
        <row r="830">
          <cell r="C830" t="str">
            <v>Base</v>
          </cell>
          <cell r="D830" t="str">
            <v>Renewables Integration</v>
          </cell>
          <cell r="E830" t="str">
            <v>PJM</v>
          </cell>
        </row>
        <row r="831">
          <cell r="C831" t="str">
            <v>Base</v>
          </cell>
          <cell r="D831" t="str">
            <v>Renewables Integration</v>
          </cell>
          <cell r="E831" t="str">
            <v>ISONE</v>
          </cell>
        </row>
        <row r="832">
          <cell r="C832" t="str">
            <v>Base</v>
          </cell>
          <cell r="D832" t="str">
            <v>Renewables Integration</v>
          </cell>
          <cell r="E832" t="str">
            <v>ERCOT</v>
          </cell>
        </row>
        <row r="833">
          <cell r="C833" t="str">
            <v>Base</v>
          </cell>
          <cell r="D833" t="str">
            <v>Renewables Integration</v>
          </cell>
          <cell r="E833" t="str">
            <v>CAISO</v>
          </cell>
        </row>
        <row r="834">
          <cell r="C834" t="str">
            <v>Base</v>
          </cell>
          <cell r="D834" t="str">
            <v>Renewables Integration</v>
          </cell>
          <cell r="E834" t="str">
            <v>NYISO</v>
          </cell>
        </row>
        <row r="835">
          <cell r="C835" t="str">
            <v>Base</v>
          </cell>
          <cell r="D835" t="str">
            <v>Renewables Integration</v>
          </cell>
          <cell r="E835" t="str">
            <v>MISO</v>
          </cell>
        </row>
        <row r="836">
          <cell r="C836" t="str">
            <v>Base</v>
          </cell>
          <cell r="D836" t="str">
            <v>Renewables Integration</v>
          </cell>
          <cell r="E836" t="str">
            <v>SOUTHEAST</v>
          </cell>
        </row>
        <row r="837">
          <cell r="C837" t="str">
            <v>Base</v>
          </cell>
          <cell r="D837" t="str">
            <v>Renewables Integration</v>
          </cell>
          <cell r="E837" t="str">
            <v>SPP</v>
          </cell>
        </row>
        <row r="838">
          <cell r="C838" t="str">
            <v>Base</v>
          </cell>
          <cell r="D838" t="str">
            <v>Renewables Integration</v>
          </cell>
          <cell r="E838" t="str">
            <v>WECC (Non-CA)</v>
          </cell>
        </row>
        <row r="839">
          <cell r="C839" t="str">
            <v>Base</v>
          </cell>
          <cell r="D839" t="str">
            <v>Renewables Integration</v>
          </cell>
          <cell r="E839" t="str">
            <v>United Kingdom</v>
          </cell>
        </row>
        <row r="840">
          <cell r="C840" t="str">
            <v>Base</v>
          </cell>
          <cell r="D840" t="str">
            <v>Renewables Integration</v>
          </cell>
          <cell r="E840" t="str">
            <v>Australia</v>
          </cell>
        </row>
        <row r="841">
          <cell r="C841" t="str">
            <v>Base</v>
          </cell>
          <cell r="D841" t="str">
            <v>Renewables Integration</v>
          </cell>
          <cell r="E841" t="str">
            <v>Germany</v>
          </cell>
        </row>
        <row r="842">
          <cell r="C842" t="str">
            <v>Base</v>
          </cell>
          <cell r="D842" t="str">
            <v>Renewables Integration</v>
          </cell>
          <cell r="E842" t="str">
            <v>Japan</v>
          </cell>
        </row>
        <row r="843">
          <cell r="C843" t="str">
            <v>Base</v>
          </cell>
          <cell r="D843" t="str">
            <v>Renewables Integration</v>
          </cell>
          <cell r="E843" t="str">
            <v>Country A</v>
          </cell>
        </row>
        <row r="844">
          <cell r="C844" t="str">
            <v>Base</v>
          </cell>
          <cell r="D844" t="str">
            <v>Renewables Integration</v>
          </cell>
          <cell r="E844" t="str">
            <v>Country B</v>
          </cell>
        </row>
        <row r="845">
          <cell r="C845" t="str">
            <v>Base</v>
          </cell>
          <cell r="D845" t="str">
            <v>Renewables Integration</v>
          </cell>
          <cell r="E845" t="str">
            <v>Country C</v>
          </cell>
        </row>
        <row r="846">
          <cell r="C846" t="str">
            <v>Base</v>
          </cell>
          <cell r="D846" t="str">
            <v>Renewables Integration</v>
          </cell>
          <cell r="E846" t="str">
            <v>Country D</v>
          </cell>
        </row>
        <row r="847">
          <cell r="C847" t="str">
            <v>High</v>
          </cell>
          <cell r="D847" t="str">
            <v>Renewables Integration</v>
          </cell>
          <cell r="E847" t="str">
            <v>PJM</v>
          </cell>
        </row>
        <row r="848">
          <cell r="C848" t="str">
            <v>High</v>
          </cell>
          <cell r="D848" t="str">
            <v>Renewables Integration</v>
          </cell>
          <cell r="E848" t="str">
            <v>ISONE</v>
          </cell>
        </row>
        <row r="849">
          <cell r="C849" t="str">
            <v>High</v>
          </cell>
          <cell r="D849" t="str">
            <v>Renewables Integration</v>
          </cell>
          <cell r="E849" t="str">
            <v>ERCOT</v>
          </cell>
        </row>
        <row r="850">
          <cell r="C850" t="str">
            <v>High</v>
          </cell>
          <cell r="D850" t="str">
            <v>Renewables Integration</v>
          </cell>
          <cell r="E850" t="str">
            <v>CAISO</v>
          </cell>
        </row>
        <row r="851">
          <cell r="C851" t="str">
            <v>High</v>
          </cell>
          <cell r="D851" t="str">
            <v>Renewables Integration</v>
          </cell>
          <cell r="E851" t="str">
            <v>NYISO</v>
          </cell>
        </row>
        <row r="852">
          <cell r="C852" t="str">
            <v>High</v>
          </cell>
          <cell r="D852" t="str">
            <v>Renewables Integration</v>
          </cell>
          <cell r="E852" t="str">
            <v>MISO</v>
          </cell>
        </row>
        <row r="853">
          <cell r="C853" t="str">
            <v>High</v>
          </cell>
          <cell r="D853" t="str">
            <v>Renewables Integration</v>
          </cell>
          <cell r="E853" t="str">
            <v>SOUTHEAST</v>
          </cell>
        </row>
        <row r="854">
          <cell r="C854" t="str">
            <v>High</v>
          </cell>
          <cell r="D854" t="str">
            <v>Renewables Integration</v>
          </cell>
          <cell r="E854" t="str">
            <v>SPP</v>
          </cell>
        </row>
        <row r="855">
          <cell r="C855" t="str">
            <v>High</v>
          </cell>
          <cell r="D855" t="str">
            <v>Renewables Integration</v>
          </cell>
          <cell r="E855" t="str">
            <v>WECC (Non-CA)</v>
          </cell>
        </row>
        <row r="856">
          <cell r="C856" t="str">
            <v>High</v>
          </cell>
          <cell r="D856" t="str">
            <v>Renewables Integration</v>
          </cell>
          <cell r="E856" t="str">
            <v>United Kingdom</v>
          </cell>
        </row>
        <row r="857">
          <cell r="C857" t="str">
            <v>High</v>
          </cell>
          <cell r="D857" t="str">
            <v>Renewables Integration</v>
          </cell>
          <cell r="E857" t="str">
            <v>Australia</v>
          </cell>
        </row>
        <row r="858">
          <cell r="C858" t="str">
            <v>High</v>
          </cell>
          <cell r="D858" t="str">
            <v>Renewables Integration</v>
          </cell>
          <cell r="E858" t="str">
            <v>Germany</v>
          </cell>
        </row>
        <row r="859">
          <cell r="C859" t="str">
            <v>High</v>
          </cell>
          <cell r="D859" t="str">
            <v>Renewables Integration</v>
          </cell>
          <cell r="E859" t="str">
            <v>Japan</v>
          </cell>
        </row>
        <row r="860">
          <cell r="C860" t="str">
            <v>High</v>
          </cell>
          <cell r="D860" t="str">
            <v>Renewables Integration</v>
          </cell>
          <cell r="E860" t="str">
            <v>Country A</v>
          </cell>
        </row>
        <row r="861">
          <cell r="C861" t="str">
            <v>High</v>
          </cell>
          <cell r="D861" t="str">
            <v>Renewables Integration</v>
          </cell>
          <cell r="E861" t="str">
            <v>Country B</v>
          </cell>
        </row>
        <row r="862">
          <cell r="C862" t="str">
            <v>High</v>
          </cell>
          <cell r="D862" t="str">
            <v>Renewables Integration</v>
          </cell>
          <cell r="E862" t="str">
            <v>Country C</v>
          </cell>
        </row>
        <row r="863">
          <cell r="C863" t="str">
            <v>High</v>
          </cell>
          <cell r="D863" t="str">
            <v>Renewables Integration</v>
          </cell>
          <cell r="E863" t="str">
            <v>Country D</v>
          </cell>
        </row>
        <row r="864">
          <cell r="C864" t="str">
            <v>Low</v>
          </cell>
          <cell r="D864" t="str">
            <v>Renewables Integration</v>
          </cell>
          <cell r="E864" t="str">
            <v>PJM</v>
          </cell>
        </row>
        <row r="865">
          <cell r="C865" t="str">
            <v>Low</v>
          </cell>
          <cell r="D865" t="str">
            <v>Renewables Integration</v>
          </cell>
          <cell r="E865" t="str">
            <v>ISONE</v>
          </cell>
        </row>
        <row r="866">
          <cell r="C866" t="str">
            <v>Low</v>
          </cell>
          <cell r="D866" t="str">
            <v>Renewables Integration</v>
          </cell>
          <cell r="E866" t="str">
            <v>ERCOT</v>
          </cell>
        </row>
        <row r="867">
          <cell r="C867" t="str">
            <v>Low</v>
          </cell>
          <cell r="D867" t="str">
            <v>Renewables Integration</v>
          </cell>
          <cell r="E867" t="str">
            <v>CAISO</v>
          </cell>
        </row>
        <row r="868">
          <cell r="C868" t="str">
            <v>Low</v>
          </cell>
          <cell r="D868" t="str">
            <v>Renewables Integration</v>
          </cell>
          <cell r="E868" t="str">
            <v>NYISO</v>
          </cell>
        </row>
        <row r="869">
          <cell r="C869" t="str">
            <v>Low</v>
          </cell>
          <cell r="D869" t="str">
            <v>Renewables Integration</v>
          </cell>
          <cell r="E869" t="str">
            <v>MISO</v>
          </cell>
        </row>
        <row r="870">
          <cell r="C870" t="str">
            <v>Low</v>
          </cell>
          <cell r="D870" t="str">
            <v>Renewables Integration</v>
          </cell>
          <cell r="E870" t="str">
            <v>SOUTHEAST</v>
          </cell>
        </row>
        <row r="871">
          <cell r="C871" t="str">
            <v>Low</v>
          </cell>
          <cell r="D871" t="str">
            <v>Renewables Integration</v>
          </cell>
          <cell r="E871" t="str">
            <v>SPP</v>
          </cell>
        </row>
        <row r="872">
          <cell r="C872" t="str">
            <v>Low</v>
          </cell>
          <cell r="D872" t="str">
            <v>Renewables Integration</v>
          </cell>
          <cell r="E872" t="str">
            <v>WECC (Non-CA)</v>
          </cell>
        </row>
        <row r="873">
          <cell r="C873" t="str">
            <v>Low</v>
          </cell>
          <cell r="D873" t="str">
            <v>Renewables Integration</v>
          </cell>
          <cell r="E873" t="str">
            <v>United Kingdom</v>
          </cell>
        </row>
        <row r="874">
          <cell r="C874" t="str">
            <v>Low</v>
          </cell>
          <cell r="D874" t="str">
            <v>Renewables Integration</v>
          </cell>
          <cell r="E874" t="str">
            <v>Australia</v>
          </cell>
        </row>
        <row r="875">
          <cell r="C875" t="str">
            <v>Low</v>
          </cell>
          <cell r="D875" t="str">
            <v>Renewables Integration</v>
          </cell>
          <cell r="E875" t="str">
            <v>Germany</v>
          </cell>
        </row>
        <row r="876">
          <cell r="C876" t="str">
            <v>Low</v>
          </cell>
          <cell r="D876" t="str">
            <v>Renewables Integration</v>
          </cell>
          <cell r="E876" t="str">
            <v>Japan</v>
          </cell>
        </row>
        <row r="877">
          <cell r="C877" t="str">
            <v>Low</v>
          </cell>
          <cell r="D877" t="str">
            <v>Renewables Integration</v>
          </cell>
          <cell r="E877" t="str">
            <v>Country A</v>
          </cell>
        </row>
        <row r="878">
          <cell r="C878" t="str">
            <v>Low</v>
          </cell>
          <cell r="D878" t="str">
            <v>Renewables Integration</v>
          </cell>
          <cell r="E878" t="str">
            <v>Country B</v>
          </cell>
        </row>
        <row r="879">
          <cell r="C879" t="str">
            <v>Low</v>
          </cell>
          <cell r="D879" t="str">
            <v>Renewables Integration</v>
          </cell>
          <cell r="E879" t="str">
            <v>Country C</v>
          </cell>
        </row>
        <row r="880">
          <cell r="C880" t="str">
            <v>Low</v>
          </cell>
          <cell r="D880" t="str">
            <v>Renewables Integration</v>
          </cell>
          <cell r="E880" t="str">
            <v>Country D</v>
          </cell>
        </row>
        <row r="881">
          <cell r="C881" t="str">
            <v>Base</v>
          </cell>
          <cell r="D881" t="str">
            <v>C&amp;I Demand Mgmt.</v>
          </cell>
          <cell r="E881" t="str">
            <v>PJM</v>
          </cell>
        </row>
        <row r="882">
          <cell r="C882" t="str">
            <v>Base</v>
          </cell>
          <cell r="D882" t="str">
            <v>C&amp;I Demand Mgmt.</v>
          </cell>
          <cell r="E882" t="str">
            <v>ISONE</v>
          </cell>
        </row>
        <row r="883">
          <cell r="C883" t="str">
            <v>Base</v>
          </cell>
          <cell r="D883" t="str">
            <v>C&amp;I Demand Mgmt.</v>
          </cell>
          <cell r="E883" t="str">
            <v>ERCOT</v>
          </cell>
        </row>
        <row r="884">
          <cell r="C884" t="str">
            <v>Base</v>
          </cell>
          <cell r="D884" t="str">
            <v>C&amp;I Demand Mgmt.</v>
          </cell>
          <cell r="E884" t="str">
            <v>CAISO</v>
          </cell>
        </row>
        <row r="885">
          <cell r="C885" t="str">
            <v>Base</v>
          </cell>
          <cell r="D885" t="str">
            <v>C&amp;I Demand Mgmt.</v>
          </cell>
          <cell r="E885" t="str">
            <v>NYISO</v>
          </cell>
        </row>
        <row r="886">
          <cell r="C886" t="str">
            <v>Base</v>
          </cell>
          <cell r="D886" t="str">
            <v>C&amp;I Demand Mgmt.</v>
          </cell>
          <cell r="E886" t="str">
            <v>MISO</v>
          </cell>
        </row>
        <row r="887">
          <cell r="C887" t="str">
            <v>Base</v>
          </cell>
          <cell r="D887" t="str">
            <v>C&amp;I Demand Mgmt.</v>
          </cell>
          <cell r="E887" t="str">
            <v>SOUTHEAST</v>
          </cell>
        </row>
        <row r="888">
          <cell r="C888" t="str">
            <v>Base</v>
          </cell>
          <cell r="D888" t="str">
            <v>C&amp;I Demand Mgmt.</v>
          </cell>
          <cell r="E888" t="str">
            <v>SPP</v>
          </cell>
        </row>
        <row r="889">
          <cell r="C889" t="str">
            <v>Base</v>
          </cell>
          <cell r="D889" t="str">
            <v>C&amp;I Demand Mgmt.</v>
          </cell>
          <cell r="E889" t="str">
            <v>WECC (Non-CA)</v>
          </cell>
        </row>
        <row r="890">
          <cell r="C890" t="str">
            <v>Base</v>
          </cell>
          <cell r="D890" t="str">
            <v>C&amp;I Demand Mgmt.</v>
          </cell>
          <cell r="E890" t="str">
            <v>United Kingdom</v>
          </cell>
        </row>
        <row r="891">
          <cell r="C891" t="str">
            <v>Base</v>
          </cell>
          <cell r="D891" t="str">
            <v>C&amp;I Demand Mgmt.</v>
          </cell>
          <cell r="E891" t="str">
            <v>Australia</v>
          </cell>
        </row>
        <row r="892">
          <cell r="C892" t="str">
            <v>Base</v>
          </cell>
          <cell r="D892" t="str">
            <v>C&amp;I Demand Mgmt.</v>
          </cell>
          <cell r="E892" t="str">
            <v>Germany</v>
          </cell>
        </row>
        <row r="893">
          <cell r="C893" t="str">
            <v>Base</v>
          </cell>
          <cell r="D893" t="str">
            <v>C&amp;I Demand Mgmt.</v>
          </cell>
          <cell r="E893" t="str">
            <v>Japan</v>
          </cell>
        </row>
        <row r="894">
          <cell r="C894" t="str">
            <v>Base</v>
          </cell>
          <cell r="D894" t="str">
            <v>C&amp;I Demand Mgmt.</v>
          </cell>
          <cell r="E894" t="str">
            <v>Country A</v>
          </cell>
        </row>
        <row r="895">
          <cell r="C895" t="str">
            <v>Base</v>
          </cell>
          <cell r="D895" t="str">
            <v>C&amp;I Demand Mgmt.</v>
          </cell>
          <cell r="E895" t="str">
            <v>Country B</v>
          </cell>
        </row>
        <row r="896">
          <cell r="C896" t="str">
            <v>Base</v>
          </cell>
          <cell r="D896" t="str">
            <v>C&amp;I Demand Mgmt.</v>
          </cell>
          <cell r="E896" t="str">
            <v>Country C</v>
          </cell>
        </row>
        <row r="897">
          <cell r="C897" t="str">
            <v>Base</v>
          </cell>
          <cell r="D897" t="str">
            <v>C&amp;I Demand Mgmt.</v>
          </cell>
          <cell r="E897" t="str">
            <v>Country D</v>
          </cell>
        </row>
        <row r="898">
          <cell r="C898" t="str">
            <v>High</v>
          </cell>
          <cell r="D898" t="str">
            <v>C&amp;I Demand Mgmt.</v>
          </cell>
          <cell r="E898" t="str">
            <v>PJM</v>
          </cell>
        </row>
        <row r="899">
          <cell r="C899" t="str">
            <v>High</v>
          </cell>
          <cell r="D899" t="str">
            <v>C&amp;I Demand Mgmt.</v>
          </cell>
          <cell r="E899" t="str">
            <v>ISONE</v>
          </cell>
        </row>
        <row r="900">
          <cell r="C900" t="str">
            <v>High</v>
          </cell>
          <cell r="D900" t="str">
            <v>C&amp;I Demand Mgmt.</v>
          </cell>
          <cell r="E900" t="str">
            <v>ERCOT</v>
          </cell>
        </row>
        <row r="901">
          <cell r="C901" t="str">
            <v>High</v>
          </cell>
          <cell r="D901" t="str">
            <v>C&amp;I Demand Mgmt.</v>
          </cell>
          <cell r="E901" t="str">
            <v>CAISO</v>
          </cell>
        </row>
        <row r="902">
          <cell r="C902" t="str">
            <v>High</v>
          </cell>
          <cell r="D902" t="str">
            <v>C&amp;I Demand Mgmt.</v>
          </cell>
          <cell r="E902" t="str">
            <v>NYISO</v>
          </cell>
        </row>
        <row r="903">
          <cell r="C903" t="str">
            <v>High</v>
          </cell>
          <cell r="D903" t="str">
            <v>C&amp;I Demand Mgmt.</v>
          </cell>
          <cell r="E903" t="str">
            <v>MISO</v>
          </cell>
        </row>
        <row r="904">
          <cell r="C904" t="str">
            <v>High</v>
          </cell>
          <cell r="D904" t="str">
            <v>C&amp;I Demand Mgmt.</v>
          </cell>
          <cell r="E904" t="str">
            <v>SOUTHEAST</v>
          </cell>
        </row>
        <row r="905">
          <cell r="C905" t="str">
            <v>High</v>
          </cell>
          <cell r="D905" t="str">
            <v>C&amp;I Demand Mgmt.</v>
          </cell>
          <cell r="E905" t="str">
            <v>SPP</v>
          </cell>
        </row>
        <row r="906">
          <cell r="C906" t="str">
            <v>High</v>
          </cell>
          <cell r="D906" t="str">
            <v>C&amp;I Demand Mgmt.</v>
          </cell>
          <cell r="E906" t="str">
            <v>WECC (Non-CA)</v>
          </cell>
        </row>
        <row r="907">
          <cell r="C907" t="str">
            <v>High</v>
          </cell>
          <cell r="D907" t="str">
            <v>C&amp;I Demand Mgmt.</v>
          </cell>
          <cell r="E907" t="str">
            <v>United Kingdom</v>
          </cell>
        </row>
        <row r="908">
          <cell r="C908" t="str">
            <v>High</v>
          </cell>
          <cell r="D908" t="str">
            <v>C&amp;I Demand Mgmt.</v>
          </cell>
          <cell r="E908" t="str">
            <v>Australia</v>
          </cell>
        </row>
        <row r="909">
          <cell r="C909" t="str">
            <v>High</v>
          </cell>
          <cell r="D909" t="str">
            <v>C&amp;I Demand Mgmt.</v>
          </cell>
          <cell r="E909" t="str">
            <v>Germany</v>
          </cell>
        </row>
        <row r="910">
          <cell r="C910" t="str">
            <v>High</v>
          </cell>
          <cell r="D910" t="str">
            <v>C&amp;I Demand Mgmt.</v>
          </cell>
          <cell r="E910" t="str">
            <v>Japan</v>
          </cell>
        </row>
        <row r="911">
          <cell r="C911" t="str">
            <v>High</v>
          </cell>
          <cell r="D911" t="str">
            <v>C&amp;I Demand Mgmt.</v>
          </cell>
          <cell r="E911" t="str">
            <v>Country A</v>
          </cell>
        </row>
        <row r="912">
          <cell r="C912" t="str">
            <v>High</v>
          </cell>
          <cell r="D912" t="str">
            <v>C&amp;I Demand Mgmt.</v>
          </cell>
          <cell r="E912" t="str">
            <v>Country B</v>
          </cell>
        </row>
        <row r="913">
          <cell r="C913" t="str">
            <v>High</v>
          </cell>
          <cell r="D913" t="str">
            <v>C&amp;I Demand Mgmt.</v>
          </cell>
          <cell r="E913" t="str">
            <v>Country C</v>
          </cell>
        </row>
        <row r="914">
          <cell r="C914" t="str">
            <v>High</v>
          </cell>
          <cell r="D914" t="str">
            <v>C&amp;I Demand Mgmt.</v>
          </cell>
          <cell r="E914" t="str">
            <v>Country D</v>
          </cell>
        </row>
        <row r="915">
          <cell r="C915" t="str">
            <v>Low</v>
          </cell>
          <cell r="D915" t="str">
            <v>C&amp;I Demand Mgmt.</v>
          </cell>
          <cell r="E915" t="str">
            <v>PJM</v>
          </cell>
        </row>
        <row r="916">
          <cell r="C916" t="str">
            <v>Low</v>
          </cell>
          <cell r="D916" t="str">
            <v>C&amp;I Demand Mgmt.</v>
          </cell>
          <cell r="E916" t="str">
            <v>ISONE</v>
          </cell>
        </row>
        <row r="917">
          <cell r="C917" t="str">
            <v>Low</v>
          </cell>
          <cell r="D917" t="str">
            <v>C&amp;I Demand Mgmt.</v>
          </cell>
          <cell r="E917" t="str">
            <v>ERCOT</v>
          </cell>
        </row>
        <row r="918">
          <cell r="C918" t="str">
            <v>Low</v>
          </cell>
          <cell r="D918" t="str">
            <v>C&amp;I Demand Mgmt.</v>
          </cell>
          <cell r="E918" t="str">
            <v>CAISO</v>
          </cell>
        </row>
        <row r="919">
          <cell r="C919" t="str">
            <v>Low</v>
          </cell>
          <cell r="D919" t="str">
            <v>C&amp;I Demand Mgmt.</v>
          </cell>
          <cell r="E919" t="str">
            <v>NYISO</v>
          </cell>
        </row>
        <row r="920">
          <cell r="C920" t="str">
            <v>Low</v>
          </cell>
          <cell r="D920" t="str">
            <v>C&amp;I Demand Mgmt.</v>
          </cell>
          <cell r="E920" t="str">
            <v>MISO</v>
          </cell>
        </row>
        <row r="921">
          <cell r="C921" t="str">
            <v>Low</v>
          </cell>
          <cell r="D921" t="str">
            <v>C&amp;I Demand Mgmt.</v>
          </cell>
          <cell r="E921" t="str">
            <v>SOUTHEAST</v>
          </cell>
        </row>
        <row r="922">
          <cell r="C922" t="str">
            <v>Low</v>
          </cell>
          <cell r="D922" t="str">
            <v>C&amp;I Demand Mgmt.</v>
          </cell>
          <cell r="E922" t="str">
            <v>SPP</v>
          </cell>
        </row>
        <row r="923">
          <cell r="C923" t="str">
            <v>Low</v>
          </cell>
          <cell r="D923" t="str">
            <v>C&amp;I Demand Mgmt.</v>
          </cell>
          <cell r="E923" t="str">
            <v>WECC (Non-CA)</v>
          </cell>
        </row>
        <row r="924">
          <cell r="C924" t="str">
            <v>Low</v>
          </cell>
          <cell r="D924" t="str">
            <v>C&amp;I Demand Mgmt.</v>
          </cell>
          <cell r="E924" t="str">
            <v>United Kingdom</v>
          </cell>
        </row>
        <row r="925">
          <cell r="C925" t="str">
            <v>Low</v>
          </cell>
          <cell r="D925" t="str">
            <v>C&amp;I Demand Mgmt.</v>
          </cell>
          <cell r="E925" t="str">
            <v>Australia</v>
          </cell>
        </row>
        <row r="926">
          <cell r="C926" t="str">
            <v>Low</v>
          </cell>
          <cell r="D926" t="str">
            <v>C&amp;I Demand Mgmt.</v>
          </cell>
          <cell r="E926" t="str">
            <v>Germany</v>
          </cell>
        </row>
        <row r="927">
          <cell r="C927" t="str">
            <v>Low</v>
          </cell>
          <cell r="D927" t="str">
            <v>C&amp;I Demand Mgmt.</v>
          </cell>
          <cell r="E927" t="str">
            <v>Japan</v>
          </cell>
        </row>
        <row r="928">
          <cell r="C928" t="str">
            <v>Low</v>
          </cell>
          <cell r="D928" t="str">
            <v>C&amp;I Demand Mgmt.</v>
          </cell>
          <cell r="E928" t="str">
            <v>Country A</v>
          </cell>
        </row>
        <row r="929">
          <cell r="C929" t="str">
            <v>Low</v>
          </cell>
          <cell r="D929" t="str">
            <v>C&amp;I Demand Mgmt.</v>
          </cell>
          <cell r="E929" t="str">
            <v>Country B</v>
          </cell>
        </row>
        <row r="930">
          <cell r="C930" t="str">
            <v>Low</v>
          </cell>
          <cell r="D930" t="str">
            <v>C&amp;I Demand Mgmt.</v>
          </cell>
          <cell r="E930" t="str">
            <v>Country C</v>
          </cell>
        </row>
        <row r="931">
          <cell r="C931" t="str">
            <v>Low</v>
          </cell>
          <cell r="D931" t="str">
            <v>C&amp;I Demand Mgmt.</v>
          </cell>
          <cell r="E931" t="str">
            <v>Country D</v>
          </cell>
        </row>
        <row r="932">
          <cell r="C932" t="str">
            <v>Base</v>
          </cell>
          <cell r="D932" t="str">
            <v>Peaker Replacement</v>
          </cell>
          <cell r="E932" t="str">
            <v>PJM</v>
          </cell>
        </row>
        <row r="933">
          <cell r="C933" t="str">
            <v>Base</v>
          </cell>
          <cell r="D933" t="str">
            <v>Peaker Replacement</v>
          </cell>
          <cell r="E933" t="str">
            <v>ISONE</v>
          </cell>
        </row>
        <row r="934">
          <cell r="C934" t="str">
            <v>Base</v>
          </cell>
          <cell r="D934" t="str">
            <v>Peaker Replacement</v>
          </cell>
          <cell r="E934" t="str">
            <v>ERCOT</v>
          </cell>
        </row>
        <row r="935">
          <cell r="C935" t="str">
            <v>Base</v>
          </cell>
          <cell r="D935" t="str">
            <v>Peaker Replacement</v>
          </cell>
          <cell r="E935" t="str">
            <v>CAISO</v>
          </cell>
        </row>
        <row r="936">
          <cell r="C936" t="str">
            <v>Base</v>
          </cell>
          <cell r="D936" t="str">
            <v>Peaker Replacement</v>
          </cell>
          <cell r="E936" t="str">
            <v>NYISO</v>
          </cell>
        </row>
        <row r="937">
          <cell r="C937" t="str">
            <v>Base</v>
          </cell>
          <cell r="D937" t="str">
            <v>Peaker Replacement</v>
          </cell>
          <cell r="E937" t="str">
            <v>MISO</v>
          </cell>
        </row>
        <row r="938">
          <cell r="C938" t="str">
            <v>Base</v>
          </cell>
          <cell r="D938" t="str">
            <v>Peaker Replacement</v>
          </cell>
          <cell r="E938" t="str">
            <v>SOUTHEAST</v>
          </cell>
        </row>
        <row r="939">
          <cell r="C939" t="str">
            <v>Base</v>
          </cell>
          <cell r="D939" t="str">
            <v>Peaker Replacement</v>
          </cell>
          <cell r="E939" t="str">
            <v>SPP</v>
          </cell>
        </row>
        <row r="940">
          <cell r="C940" t="str">
            <v>Base</v>
          </cell>
          <cell r="D940" t="str">
            <v>Peaker Replacement</v>
          </cell>
          <cell r="E940" t="str">
            <v>WECC (Non-CA)</v>
          </cell>
        </row>
        <row r="941">
          <cell r="C941" t="str">
            <v>Base</v>
          </cell>
          <cell r="D941" t="str">
            <v>Peaker Replacement</v>
          </cell>
          <cell r="E941" t="str">
            <v>United Kingdom</v>
          </cell>
        </row>
        <row r="942">
          <cell r="C942" t="str">
            <v>Base</v>
          </cell>
          <cell r="D942" t="str">
            <v>Peaker Replacement</v>
          </cell>
          <cell r="E942" t="str">
            <v>Australia</v>
          </cell>
        </row>
        <row r="943">
          <cell r="C943" t="str">
            <v>Base</v>
          </cell>
          <cell r="D943" t="str">
            <v>Peaker Replacement</v>
          </cell>
          <cell r="E943" t="str">
            <v>Germany</v>
          </cell>
        </row>
        <row r="944">
          <cell r="C944" t="str">
            <v>Base</v>
          </cell>
          <cell r="D944" t="str">
            <v>Peaker Replacement</v>
          </cell>
          <cell r="E944" t="str">
            <v>Japan</v>
          </cell>
        </row>
        <row r="945">
          <cell r="C945" t="str">
            <v>Base</v>
          </cell>
          <cell r="D945" t="str">
            <v>Peaker Replacement</v>
          </cell>
          <cell r="E945" t="str">
            <v>Country A</v>
          </cell>
        </row>
        <row r="946">
          <cell r="C946" t="str">
            <v>Base</v>
          </cell>
          <cell r="D946" t="str">
            <v>Peaker Replacement</v>
          </cell>
          <cell r="E946" t="str">
            <v>Country B</v>
          </cell>
        </row>
        <row r="947">
          <cell r="C947" t="str">
            <v>Base</v>
          </cell>
          <cell r="D947" t="str">
            <v>Peaker Replacement</v>
          </cell>
          <cell r="E947" t="str">
            <v>Country C</v>
          </cell>
        </row>
        <row r="948">
          <cell r="C948" t="str">
            <v>Base</v>
          </cell>
          <cell r="D948" t="str">
            <v>Peaker Replacement</v>
          </cell>
          <cell r="E948" t="str">
            <v>Country D</v>
          </cell>
        </row>
        <row r="949">
          <cell r="C949" t="str">
            <v>High</v>
          </cell>
          <cell r="D949" t="str">
            <v>Peaker Replacement</v>
          </cell>
          <cell r="E949" t="str">
            <v>PJM</v>
          </cell>
        </row>
        <row r="950">
          <cell r="C950" t="str">
            <v>High</v>
          </cell>
          <cell r="D950" t="str">
            <v>Peaker Replacement</v>
          </cell>
          <cell r="E950" t="str">
            <v>ISONE</v>
          </cell>
        </row>
        <row r="951">
          <cell r="C951" t="str">
            <v>High</v>
          </cell>
          <cell r="D951" t="str">
            <v>Peaker Replacement</v>
          </cell>
          <cell r="E951" t="str">
            <v>ERCOT</v>
          </cell>
        </row>
        <row r="952">
          <cell r="C952" t="str">
            <v>High</v>
          </cell>
          <cell r="D952" t="str">
            <v>Peaker Replacement</v>
          </cell>
          <cell r="E952" t="str">
            <v>CAISO</v>
          </cell>
        </row>
        <row r="953">
          <cell r="C953" t="str">
            <v>High</v>
          </cell>
          <cell r="D953" t="str">
            <v>Peaker Replacement</v>
          </cell>
          <cell r="E953" t="str">
            <v>NYISO</v>
          </cell>
        </row>
        <row r="954">
          <cell r="C954" t="str">
            <v>High</v>
          </cell>
          <cell r="D954" t="str">
            <v>Peaker Replacement</v>
          </cell>
          <cell r="E954" t="str">
            <v>MISO</v>
          </cell>
        </row>
        <row r="955">
          <cell r="C955" t="str">
            <v>High</v>
          </cell>
          <cell r="D955" t="str">
            <v>Peaker Replacement</v>
          </cell>
          <cell r="E955" t="str">
            <v>SOUTHEAST</v>
          </cell>
        </row>
        <row r="956">
          <cell r="C956" t="str">
            <v>High</v>
          </cell>
          <cell r="D956" t="str">
            <v>Peaker Replacement</v>
          </cell>
          <cell r="E956" t="str">
            <v>SPP</v>
          </cell>
        </row>
        <row r="957">
          <cell r="C957" t="str">
            <v>High</v>
          </cell>
          <cell r="D957" t="str">
            <v>Peaker Replacement</v>
          </cell>
          <cell r="E957" t="str">
            <v>WECC (Non-CA)</v>
          </cell>
        </row>
        <row r="958">
          <cell r="C958" t="str">
            <v>High</v>
          </cell>
          <cell r="D958" t="str">
            <v>Peaker Replacement</v>
          </cell>
          <cell r="E958" t="str">
            <v>United Kingdom</v>
          </cell>
        </row>
        <row r="959">
          <cell r="C959" t="str">
            <v>High</v>
          </cell>
          <cell r="D959" t="str">
            <v>Peaker Replacement</v>
          </cell>
          <cell r="E959" t="str">
            <v>Australia</v>
          </cell>
        </row>
        <row r="960">
          <cell r="C960" t="str">
            <v>High</v>
          </cell>
          <cell r="D960" t="str">
            <v>Peaker Replacement</v>
          </cell>
          <cell r="E960" t="str">
            <v>Germany</v>
          </cell>
        </row>
        <row r="961">
          <cell r="C961" t="str">
            <v>High</v>
          </cell>
          <cell r="D961" t="str">
            <v>Peaker Replacement</v>
          </cell>
          <cell r="E961" t="str">
            <v>Japan</v>
          </cell>
        </row>
        <row r="962">
          <cell r="C962" t="str">
            <v>High</v>
          </cell>
          <cell r="D962" t="str">
            <v>Peaker Replacement</v>
          </cell>
          <cell r="E962" t="str">
            <v>Country A</v>
          </cell>
        </row>
        <row r="963">
          <cell r="C963" t="str">
            <v>High</v>
          </cell>
          <cell r="D963" t="str">
            <v>Peaker Replacement</v>
          </cell>
          <cell r="E963" t="str">
            <v>Country B</v>
          </cell>
        </row>
        <row r="964">
          <cell r="C964" t="str">
            <v>High</v>
          </cell>
          <cell r="D964" t="str">
            <v>Peaker Replacement</v>
          </cell>
          <cell r="E964" t="str">
            <v>Country C</v>
          </cell>
        </row>
        <row r="965">
          <cell r="C965" t="str">
            <v>High</v>
          </cell>
          <cell r="D965" t="str">
            <v>Peaker Replacement</v>
          </cell>
          <cell r="E965" t="str">
            <v>Country D</v>
          </cell>
        </row>
        <row r="966">
          <cell r="C966" t="str">
            <v>Low</v>
          </cell>
          <cell r="D966" t="str">
            <v>Peaker Replacement</v>
          </cell>
          <cell r="E966" t="str">
            <v>PJM</v>
          </cell>
        </row>
        <row r="967">
          <cell r="C967" t="str">
            <v>Low</v>
          </cell>
          <cell r="D967" t="str">
            <v>Peaker Replacement</v>
          </cell>
          <cell r="E967" t="str">
            <v>ISONE</v>
          </cell>
        </row>
        <row r="968">
          <cell r="C968" t="str">
            <v>Low</v>
          </cell>
          <cell r="D968" t="str">
            <v>Peaker Replacement</v>
          </cell>
          <cell r="E968" t="str">
            <v>ERCOT</v>
          </cell>
        </row>
        <row r="969">
          <cell r="C969" t="str">
            <v>Low</v>
          </cell>
          <cell r="D969" t="str">
            <v>Peaker Replacement</v>
          </cell>
          <cell r="E969" t="str">
            <v>CAISO</v>
          </cell>
        </row>
        <row r="970">
          <cell r="C970" t="str">
            <v>Low</v>
          </cell>
          <cell r="D970" t="str">
            <v>Peaker Replacement</v>
          </cell>
          <cell r="E970" t="str">
            <v>NYISO</v>
          </cell>
        </row>
        <row r="971">
          <cell r="C971" t="str">
            <v>Low</v>
          </cell>
          <cell r="D971" t="str">
            <v>Peaker Replacement</v>
          </cell>
          <cell r="E971" t="str">
            <v>MISO</v>
          </cell>
        </row>
        <row r="972">
          <cell r="C972" t="str">
            <v>Low</v>
          </cell>
          <cell r="D972" t="str">
            <v>Peaker Replacement</v>
          </cell>
          <cell r="E972" t="str">
            <v>SOUTHEAST</v>
          </cell>
        </row>
        <row r="973">
          <cell r="C973" t="str">
            <v>Low</v>
          </cell>
          <cell r="D973" t="str">
            <v>Peaker Replacement</v>
          </cell>
          <cell r="E973" t="str">
            <v>SPP</v>
          </cell>
        </row>
        <row r="974">
          <cell r="C974" t="str">
            <v>Low</v>
          </cell>
          <cell r="D974" t="str">
            <v>Peaker Replacement</v>
          </cell>
          <cell r="E974" t="str">
            <v>WECC (Non-CA)</v>
          </cell>
        </row>
        <row r="975">
          <cell r="C975" t="str">
            <v>Low</v>
          </cell>
          <cell r="D975" t="str">
            <v>Peaker Replacement</v>
          </cell>
          <cell r="E975" t="str">
            <v>United Kingdom</v>
          </cell>
        </row>
        <row r="976">
          <cell r="C976" t="str">
            <v>Low</v>
          </cell>
          <cell r="D976" t="str">
            <v>Peaker Replacement</v>
          </cell>
          <cell r="E976" t="str">
            <v>Australia</v>
          </cell>
        </row>
        <row r="977">
          <cell r="C977" t="str">
            <v>Low</v>
          </cell>
          <cell r="D977" t="str">
            <v>Peaker Replacement</v>
          </cell>
          <cell r="E977" t="str">
            <v>Germany</v>
          </cell>
        </row>
        <row r="978">
          <cell r="C978" t="str">
            <v>Low</v>
          </cell>
          <cell r="D978" t="str">
            <v>Peaker Replacement</v>
          </cell>
          <cell r="E978" t="str">
            <v>Japan</v>
          </cell>
        </row>
        <row r="979">
          <cell r="C979" t="str">
            <v>Low</v>
          </cell>
          <cell r="D979" t="str">
            <v>Peaker Replacement</v>
          </cell>
          <cell r="E979" t="str">
            <v>Country A</v>
          </cell>
        </row>
        <row r="980">
          <cell r="C980" t="str">
            <v>Low</v>
          </cell>
          <cell r="D980" t="str">
            <v>Peaker Replacement</v>
          </cell>
          <cell r="E980" t="str">
            <v>Country B</v>
          </cell>
        </row>
        <row r="981">
          <cell r="C981" t="str">
            <v>Low</v>
          </cell>
          <cell r="D981" t="str">
            <v>Peaker Replacement</v>
          </cell>
          <cell r="E981" t="str">
            <v>Country C</v>
          </cell>
        </row>
        <row r="982">
          <cell r="C982" t="str">
            <v>Low</v>
          </cell>
          <cell r="D982" t="str">
            <v>Peaker Replacement</v>
          </cell>
          <cell r="E982" t="str">
            <v>Country D</v>
          </cell>
        </row>
        <row r="983">
          <cell r="C983" t="str">
            <v>Base</v>
          </cell>
          <cell r="D983" t="str">
            <v>Renewables Integration</v>
          </cell>
          <cell r="E983" t="str">
            <v>PJM</v>
          </cell>
        </row>
        <row r="984">
          <cell r="C984" t="str">
            <v>Base</v>
          </cell>
          <cell r="D984" t="str">
            <v>Renewables Integration</v>
          </cell>
          <cell r="E984" t="str">
            <v>ISONE</v>
          </cell>
        </row>
        <row r="985">
          <cell r="C985" t="str">
            <v>Base</v>
          </cell>
          <cell r="D985" t="str">
            <v>Renewables Integration</v>
          </cell>
          <cell r="E985" t="str">
            <v>ERCOT</v>
          </cell>
        </row>
        <row r="986">
          <cell r="C986" t="str">
            <v>Base</v>
          </cell>
          <cell r="D986" t="str">
            <v>Renewables Integration</v>
          </cell>
          <cell r="E986" t="str">
            <v>CAISO</v>
          </cell>
        </row>
        <row r="987">
          <cell r="C987" t="str">
            <v>Base</v>
          </cell>
          <cell r="D987" t="str">
            <v>Renewables Integration</v>
          </cell>
          <cell r="E987" t="str">
            <v>NYISO</v>
          </cell>
        </row>
        <row r="988">
          <cell r="C988" t="str">
            <v>Base</v>
          </cell>
          <cell r="D988" t="str">
            <v>Renewables Integration</v>
          </cell>
          <cell r="E988" t="str">
            <v>MISO</v>
          </cell>
        </row>
        <row r="989">
          <cell r="C989" t="str">
            <v>Base</v>
          </cell>
          <cell r="D989" t="str">
            <v>Renewables Integration</v>
          </cell>
          <cell r="E989" t="str">
            <v>SOUTHEAST</v>
          </cell>
        </row>
        <row r="990">
          <cell r="C990" t="str">
            <v>Base</v>
          </cell>
          <cell r="D990" t="str">
            <v>Renewables Integration</v>
          </cell>
          <cell r="E990" t="str">
            <v>SPP</v>
          </cell>
        </row>
        <row r="991">
          <cell r="C991" t="str">
            <v>Base</v>
          </cell>
          <cell r="D991" t="str">
            <v>Renewables Integration</v>
          </cell>
          <cell r="E991" t="str">
            <v>WECC (Non-CA)</v>
          </cell>
        </row>
        <row r="992">
          <cell r="C992" t="str">
            <v>Base</v>
          </cell>
          <cell r="D992" t="str">
            <v>Renewables Integration</v>
          </cell>
          <cell r="E992" t="str">
            <v>United Kingdom</v>
          </cell>
        </row>
        <row r="993">
          <cell r="C993" t="str">
            <v>Base</v>
          </cell>
          <cell r="D993" t="str">
            <v>Renewables Integration</v>
          </cell>
          <cell r="E993" t="str">
            <v>Australia</v>
          </cell>
        </row>
        <row r="994">
          <cell r="C994" t="str">
            <v>Base</v>
          </cell>
          <cell r="D994" t="str">
            <v>Renewables Integration</v>
          </cell>
          <cell r="E994" t="str">
            <v>Germany</v>
          </cell>
        </row>
        <row r="995">
          <cell r="C995" t="str">
            <v>Base</v>
          </cell>
          <cell r="D995" t="str">
            <v>Renewables Integration</v>
          </cell>
          <cell r="E995" t="str">
            <v>Japan</v>
          </cell>
        </row>
        <row r="996">
          <cell r="C996" t="str">
            <v>Base</v>
          </cell>
          <cell r="D996" t="str">
            <v>Renewables Integration</v>
          </cell>
          <cell r="E996" t="str">
            <v>Country A</v>
          </cell>
        </row>
        <row r="997">
          <cell r="C997" t="str">
            <v>Base</v>
          </cell>
          <cell r="D997" t="str">
            <v>Renewables Integration</v>
          </cell>
          <cell r="E997" t="str">
            <v>Country B</v>
          </cell>
        </row>
        <row r="998">
          <cell r="C998" t="str">
            <v>Base</v>
          </cell>
          <cell r="D998" t="str">
            <v>Renewables Integration</v>
          </cell>
          <cell r="E998" t="str">
            <v>Country C</v>
          </cell>
        </row>
        <row r="999">
          <cell r="C999" t="str">
            <v>Base</v>
          </cell>
          <cell r="D999" t="str">
            <v>Renewables Integration</v>
          </cell>
          <cell r="E999" t="str">
            <v>Country D</v>
          </cell>
        </row>
        <row r="1000">
          <cell r="C1000" t="str">
            <v>High</v>
          </cell>
          <cell r="D1000" t="str">
            <v>Renewables Integration</v>
          </cell>
          <cell r="E1000" t="str">
            <v>PJM</v>
          </cell>
        </row>
        <row r="1001">
          <cell r="C1001" t="str">
            <v>High</v>
          </cell>
          <cell r="D1001" t="str">
            <v>Renewables Integration</v>
          </cell>
          <cell r="E1001" t="str">
            <v>ISONE</v>
          </cell>
        </row>
        <row r="1002">
          <cell r="C1002" t="str">
            <v>High</v>
          </cell>
          <cell r="D1002" t="str">
            <v>Renewables Integration</v>
          </cell>
          <cell r="E1002" t="str">
            <v>ERCOT</v>
          </cell>
        </row>
        <row r="1003">
          <cell r="C1003" t="str">
            <v>High</v>
          </cell>
          <cell r="D1003" t="str">
            <v>Renewables Integration</v>
          </cell>
          <cell r="E1003" t="str">
            <v>CAISO</v>
          </cell>
        </row>
        <row r="1004">
          <cell r="C1004" t="str">
            <v>High</v>
          </cell>
          <cell r="D1004" t="str">
            <v>Renewables Integration</v>
          </cell>
          <cell r="E1004" t="str">
            <v>NYISO</v>
          </cell>
        </row>
        <row r="1005">
          <cell r="C1005" t="str">
            <v>High</v>
          </cell>
          <cell r="D1005" t="str">
            <v>Renewables Integration</v>
          </cell>
          <cell r="E1005" t="str">
            <v>MISO</v>
          </cell>
        </row>
        <row r="1006">
          <cell r="C1006" t="str">
            <v>High</v>
          </cell>
          <cell r="D1006" t="str">
            <v>Renewables Integration</v>
          </cell>
          <cell r="E1006" t="str">
            <v>SOUTHEAST</v>
          </cell>
        </row>
        <row r="1007">
          <cell r="C1007" t="str">
            <v>High</v>
          </cell>
          <cell r="D1007" t="str">
            <v>Renewables Integration</v>
          </cell>
          <cell r="E1007" t="str">
            <v>SPP</v>
          </cell>
        </row>
        <row r="1008">
          <cell r="C1008" t="str">
            <v>High</v>
          </cell>
          <cell r="D1008" t="str">
            <v>Renewables Integration</v>
          </cell>
          <cell r="E1008" t="str">
            <v>WECC (Non-CA)</v>
          </cell>
        </row>
        <row r="1009">
          <cell r="C1009" t="str">
            <v>High</v>
          </cell>
          <cell r="D1009" t="str">
            <v>Renewables Integration</v>
          </cell>
          <cell r="E1009" t="str">
            <v>United Kingdom</v>
          </cell>
        </row>
        <row r="1010">
          <cell r="C1010" t="str">
            <v>High</v>
          </cell>
          <cell r="D1010" t="str">
            <v>Renewables Integration</v>
          </cell>
          <cell r="E1010" t="str">
            <v>Australia</v>
          </cell>
        </row>
        <row r="1011">
          <cell r="C1011" t="str">
            <v>High</v>
          </cell>
          <cell r="D1011" t="str">
            <v>Renewables Integration</v>
          </cell>
          <cell r="E1011" t="str">
            <v>Germany</v>
          </cell>
        </row>
        <row r="1012">
          <cell r="C1012" t="str">
            <v>High</v>
          </cell>
          <cell r="D1012" t="str">
            <v>Renewables Integration</v>
          </cell>
          <cell r="E1012" t="str">
            <v>Japan</v>
          </cell>
        </row>
        <row r="1013">
          <cell r="C1013" t="str">
            <v>High</v>
          </cell>
          <cell r="D1013" t="str">
            <v>Renewables Integration</v>
          </cell>
          <cell r="E1013" t="str">
            <v>Country A</v>
          </cell>
        </row>
        <row r="1014">
          <cell r="C1014" t="str">
            <v>High</v>
          </cell>
          <cell r="D1014" t="str">
            <v>Renewables Integration</v>
          </cell>
          <cell r="E1014" t="str">
            <v>Country B</v>
          </cell>
        </row>
        <row r="1015">
          <cell r="C1015" t="str">
            <v>High</v>
          </cell>
          <cell r="D1015" t="str">
            <v>Renewables Integration</v>
          </cell>
          <cell r="E1015" t="str">
            <v>Country C</v>
          </cell>
        </row>
        <row r="1016">
          <cell r="C1016" t="str">
            <v>High</v>
          </cell>
          <cell r="D1016" t="str">
            <v>Renewables Integration</v>
          </cell>
          <cell r="E1016" t="str">
            <v>Country D</v>
          </cell>
        </row>
        <row r="1017">
          <cell r="C1017" t="str">
            <v>Low</v>
          </cell>
          <cell r="D1017" t="str">
            <v>Renewables Integration</v>
          </cell>
          <cell r="E1017" t="str">
            <v>PJM</v>
          </cell>
        </row>
        <row r="1018">
          <cell r="C1018" t="str">
            <v>Low</v>
          </cell>
          <cell r="D1018" t="str">
            <v>Renewables Integration</v>
          </cell>
          <cell r="E1018" t="str">
            <v>ISONE</v>
          </cell>
        </row>
        <row r="1019">
          <cell r="C1019" t="str">
            <v>Low</v>
          </cell>
          <cell r="D1019" t="str">
            <v>Renewables Integration</v>
          </cell>
          <cell r="E1019" t="str">
            <v>ERCOT</v>
          </cell>
        </row>
        <row r="1020">
          <cell r="C1020" t="str">
            <v>Low</v>
          </cell>
          <cell r="D1020" t="str">
            <v>Renewables Integration</v>
          </cell>
          <cell r="E1020" t="str">
            <v>CAISO</v>
          </cell>
        </row>
        <row r="1021">
          <cell r="C1021" t="str">
            <v>Low</v>
          </cell>
          <cell r="D1021" t="str">
            <v>Renewables Integration</v>
          </cell>
          <cell r="E1021" t="str">
            <v>NYISO</v>
          </cell>
        </row>
        <row r="1022">
          <cell r="C1022" t="str">
            <v>Low</v>
          </cell>
          <cell r="D1022" t="str">
            <v>Renewables Integration</v>
          </cell>
          <cell r="E1022" t="str">
            <v>MISO</v>
          </cell>
        </row>
        <row r="1023">
          <cell r="C1023" t="str">
            <v>Low</v>
          </cell>
          <cell r="D1023" t="str">
            <v>Renewables Integration</v>
          </cell>
          <cell r="E1023" t="str">
            <v>SOUTHEAST</v>
          </cell>
        </row>
        <row r="1024">
          <cell r="C1024" t="str">
            <v>Low</v>
          </cell>
          <cell r="D1024" t="str">
            <v>Renewables Integration</v>
          </cell>
          <cell r="E1024" t="str">
            <v>SPP</v>
          </cell>
        </row>
        <row r="1025">
          <cell r="C1025" t="str">
            <v>Low</v>
          </cell>
          <cell r="D1025" t="str">
            <v>Renewables Integration</v>
          </cell>
          <cell r="E1025" t="str">
            <v>WECC (Non-CA)</v>
          </cell>
        </row>
        <row r="1026">
          <cell r="C1026" t="str">
            <v>Low</v>
          </cell>
          <cell r="D1026" t="str">
            <v>Renewables Integration</v>
          </cell>
          <cell r="E1026" t="str">
            <v>United Kingdom</v>
          </cell>
        </row>
        <row r="1027">
          <cell r="C1027" t="str">
            <v>Low</v>
          </cell>
          <cell r="D1027" t="str">
            <v>Renewables Integration</v>
          </cell>
          <cell r="E1027" t="str">
            <v>Australia</v>
          </cell>
        </row>
        <row r="1028">
          <cell r="C1028" t="str">
            <v>Low</v>
          </cell>
          <cell r="D1028" t="str">
            <v>Renewables Integration</v>
          </cell>
          <cell r="E1028" t="str">
            <v>Germany</v>
          </cell>
        </row>
        <row r="1029">
          <cell r="C1029" t="str">
            <v>Low</v>
          </cell>
          <cell r="D1029" t="str">
            <v>Renewables Integration</v>
          </cell>
          <cell r="E1029" t="str">
            <v>Japan</v>
          </cell>
        </row>
        <row r="1030">
          <cell r="C1030" t="str">
            <v>Low</v>
          </cell>
          <cell r="D1030" t="str">
            <v>Renewables Integration</v>
          </cell>
          <cell r="E1030" t="str">
            <v>Country A</v>
          </cell>
        </row>
        <row r="1031">
          <cell r="C1031" t="str">
            <v>Low</v>
          </cell>
          <cell r="D1031" t="str">
            <v>Renewables Integration</v>
          </cell>
          <cell r="E1031" t="str">
            <v>Country B</v>
          </cell>
        </row>
        <row r="1032">
          <cell r="C1032" t="str">
            <v>Low</v>
          </cell>
          <cell r="D1032" t="str">
            <v>Renewables Integration</v>
          </cell>
          <cell r="E1032" t="str">
            <v>Country C</v>
          </cell>
        </row>
        <row r="1033">
          <cell r="C1033" t="str">
            <v>Low</v>
          </cell>
          <cell r="D1033" t="str">
            <v>Renewables Integration</v>
          </cell>
          <cell r="E1033" t="str">
            <v>Country D</v>
          </cell>
        </row>
        <row r="1034">
          <cell r="C1034" t="str">
            <v>Base</v>
          </cell>
          <cell r="D1034" t="str">
            <v>Peaker Replacement</v>
          </cell>
          <cell r="E1034" t="str">
            <v>PJM</v>
          </cell>
        </row>
        <row r="1035">
          <cell r="C1035" t="str">
            <v>Base</v>
          </cell>
          <cell r="D1035" t="str">
            <v>Peaker Replacement</v>
          </cell>
          <cell r="E1035" t="str">
            <v>ISONE</v>
          </cell>
        </row>
        <row r="1036">
          <cell r="C1036" t="str">
            <v>Base</v>
          </cell>
          <cell r="D1036" t="str">
            <v>Peaker Replacement</v>
          </cell>
          <cell r="E1036" t="str">
            <v>ERCOT</v>
          </cell>
        </row>
        <row r="1037">
          <cell r="C1037" t="str">
            <v>Base</v>
          </cell>
          <cell r="D1037" t="str">
            <v>Peaker Replacement</v>
          </cell>
          <cell r="E1037" t="str">
            <v>CAISO</v>
          </cell>
        </row>
        <row r="1038">
          <cell r="C1038" t="str">
            <v>Base</v>
          </cell>
          <cell r="D1038" t="str">
            <v>Peaker Replacement</v>
          </cell>
          <cell r="E1038" t="str">
            <v>NYISO</v>
          </cell>
        </row>
        <row r="1039">
          <cell r="C1039" t="str">
            <v>Base</v>
          </cell>
          <cell r="D1039" t="str">
            <v>Peaker Replacement</v>
          </cell>
          <cell r="E1039" t="str">
            <v>MISO</v>
          </cell>
        </row>
        <row r="1040">
          <cell r="C1040" t="str">
            <v>Base</v>
          </cell>
          <cell r="D1040" t="str">
            <v>Peaker Replacement</v>
          </cell>
          <cell r="E1040" t="str">
            <v>SOUTHEAST</v>
          </cell>
        </row>
        <row r="1041">
          <cell r="C1041" t="str">
            <v>Base</v>
          </cell>
          <cell r="D1041" t="str">
            <v>Peaker Replacement</v>
          </cell>
          <cell r="E1041" t="str">
            <v>SPP</v>
          </cell>
        </row>
        <row r="1042">
          <cell r="C1042" t="str">
            <v>Base</v>
          </cell>
          <cell r="D1042" t="str">
            <v>Peaker Replacement</v>
          </cell>
          <cell r="E1042" t="str">
            <v>WECC (Non-CA)</v>
          </cell>
        </row>
        <row r="1043">
          <cell r="C1043" t="str">
            <v>Base</v>
          </cell>
          <cell r="D1043" t="str">
            <v>Peaker Replacement</v>
          </cell>
          <cell r="E1043" t="str">
            <v>United Kingdom</v>
          </cell>
        </row>
        <row r="1044">
          <cell r="C1044" t="str">
            <v>Base</v>
          </cell>
          <cell r="D1044" t="str">
            <v>Peaker Replacement</v>
          </cell>
          <cell r="E1044" t="str">
            <v>Australia</v>
          </cell>
        </row>
        <row r="1045">
          <cell r="C1045" t="str">
            <v>Base</v>
          </cell>
          <cell r="D1045" t="str">
            <v>Peaker Replacement</v>
          </cell>
          <cell r="E1045" t="str">
            <v>Germany</v>
          </cell>
        </row>
        <row r="1046">
          <cell r="C1046" t="str">
            <v>Base</v>
          </cell>
          <cell r="D1046" t="str">
            <v>Peaker Replacement</v>
          </cell>
          <cell r="E1046" t="str">
            <v>Japan</v>
          </cell>
        </row>
        <row r="1047">
          <cell r="C1047" t="str">
            <v>Base</v>
          </cell>
          <cell r="D1047" t="str">
            <v>Peaker Replacement</v>
          </cell>
          <cell r="E1047" t="str">
            <v>Country A</v>
          </cell>
        </row>
        <row r="1048">
          <cell r="C1048" t="str">
            <v>Base</v>
          </cell>
          <cell r="D1048" t="str">
            <v>Peaker Replacement</v>
          </cell>
          <cell r="E1048" t="str">
            <v>Country B</v>
          </cell>
        </row>
        <row r="1049">
          <cell r="C1049" t="str">
            <v>Base</v>
          </cell>
          <cell r="D1049" t="str">
            <v>Peaker Replacement</v>
          </cell>
          <cell r="E1049" t="str">
            <v>Country C</v>
          </cell>
        </row>
        <row r="1050">
          <cell r="C1050" t="str">
            <v>Base</v>
          </cell>
          <cell r="D1050" t="str">
            <v>Peaker Replacement</v>
          </cell>
          <cell r="E1050" t="str">
            <v>Country D</v>
          </cell>
        </row>
        <row r="1051">
          <cell r="C1051" t="str">
            <v>High</v>
          </cell>
          <cell r="D1051" t="str">
            <v>Peaker Replacement</v>
          </cell>
          <cell r="E1051" t="str">
            <v>PJM</v>
          </cell>
        </row>
        <row r="1052">
          <cell r="C1052" t="str">
            <v>High</v>
          </cell>
          <cell r="D1052" t="str">
            <v>Peaker Replacement</v>
          </cell>
          <cell r="E1052" t="str">
            <v>ISONE</v>
          </cell>
        </row>
        <row r="1053">
          <cell r="C1053" t="str">
            <v>High</v>
          </cell>
          <cell r="D1053" t="str">
            <v>Peaker Replacement</v>
          </cell>
          <cell r="E1053" t="str">
            <v>ERCOT</v>
          </cell>
        </row>
        <row r="1054">
          <cell r="C1054" t="str">
            <v>High</v>
          </cell>
          <cell r="D1054" t="str">
            <v>Peaker Replacement</v>
          </cell>
          <cell r="E1054" t="str">
            <v>CAISO</v>
          </cell>
        </row>
        <row r="1055">
          <cell r="C1055" t="str">
            <v>High</v>
          </cell>
          <cell r="D1055" t="str">
            <v>Peaker Replacement</v>
          </cell>
          <cell r="E1055" t="str">
            <v>NYISO</v>
          </cell>
        </row>
        <row r="1056">
          <cell r="C1056" t="str">
            <v>High</v>
          </cell>
          <cell r="D1056" t="str">
            <v>Peaker Replacement</v>
          </cell>
          <cell r="E1056" t="str">
            <v>MISO</v>
          </cell>
        </row>
        <row r="1057">
          <cell r="C1057" t="str">
            <v>High</v>
          </cell>
          <cell r="D1057" t="str">
            <v>Peaker Replacement</v>
          </cell>
          <cell r="E1057" t="str">
            <v>SOUTHEAST</v>
          </cell>
        </row>
        <row r="1058">
          <cell r="C1058" t="str">
            <v>High</v>
          </cell>
          <cell r="D1058" t="str">
            <v>Peaker Replacement</v>
          </cell>
          <cell r="E1058" t="str">
            <v>SPP</v>
          </cell>
        </row>
        <row r="1059">
          <cell r="C1059" t="str">
            <v>High</v>
          </cell>
          <cell r="D1059" t="str">
            <v>Peaker Replacement</v>
          </cell>
          <cell r="E1059" t="str">
            <v>WECC (Non-CA)</v>
          </cell>
        </row>
        <row r="1060">
          <cell r="C1060" t="str">
            <v>High</v>
          </cell>
          <cell r="D1060" t="str">
            <v>Peaker Replacement</v>
          </cell>
          <cell r="E1060" t="str">
            <v>United Kingdom</v>
          </cell>
        </row>
        <row r="1061">
          <cell r="C1061" t="str">
            <v>High</v>
          </cell>
          <cell r="D1061" t="str">
            <v>Peaker Replacement</v>
          </cell>
          <cell r="E1061" t="str">
            <v>Australia</v>
          </cell>
        </row>
        <row r="1062">
          <cell r="C1062" t="str">
            <v>High</v>
          </cell>
          <cell r="D1062" t="str">
            <v>Peaker Replacement</v>
          </cell>
          <cell r="E1062" t="str">
            <v>Germany</v>
          </cell>
        </row>
        <row r="1063">
          <cell r="C1063" t="str">
            <v>High</v>
          </cell>
          <cell r="D1063" t="str">
            <v>Peaker Replacement</v>
          </cell>
          <cell r="E1063" t="str">
            <v>Japan</v>
          </cell>
        </row>
        <row r="1064">
          <cell r="C1064" t="str">
            <v>High</v>
          </cell>
          <cell r="D1064" t="str">
            <v>Peaker Replacement</v>
          </cell>
          <cell r="E1064" t="str">
            <v>Country A</v>
          </cell>
        </row>
        <row r="1065">
          <cell r="C1065" t="str">
            <v>High</v>
          </cell>
          <cell r="D1065" t="str">
            <v>Peaker Replacement</v>
          </cell>
          <cell r="E1065" t="str">
            <v>Country B</v>
          </cell>
        </row>
        <row r="1066">
          <cell r="C1066" t="str">
            <v>High</v>
          </cell>
          <cell r="D1066" t="str">
            <v>Peaker Replacement</v>
          </cell>
          <cell r="E1066" t="str">
            <v>Country C</v>
          </cell>
        </row>
        <row r="1067">
          <cell r="C1067" t="str">
            <v>High</v>
          </cell>
          <cell r="D1067" t="str">
            <v>Peaker Replacement</v>
          </cell>
          <cell r="E1067" t="str">
            <v>Country D</v>
          </cell>
        </row>
        <row r="1068">
          <cell r="C1068" t="str">
            <v>Low</v>
          </cell>
          <cell r="D1068" t="str">
            <v>Peaker Replacement</v>
          </cell>
          <cell r="E1068" t="str">
            <v>PJM</v>
          </cell>
        </row>
        <row r="1069">
          <cell r="C1069" t="str">
            <v>Low</v>
          </cell>
          <cell r="D1069" t="str">
            <v>Peaker Replacement</v>
          </cell>
          <cell r="E1069" t="str">
            <v>ISONE</v>
          </cell>
        </row>
        <row r="1070">
          <cell r="C1070" t="str">
            <v>Low</v>
          </cell>
          <cell r="D1070" t="str">
            <v>Peaker Replacement</v>
          </cell>
          <cell r="E1070" t="str">
            <v>ERCOT</v>
          </cell>
        </row>
        <row r="1071">
          <cell r="C1071" t="str">
            <v>Low</v>
          </cell>
          <cell r="D1071" t="str">
            <v>Peaker Replacement</v>
          </cell>
          <cell r="E1071" t="str">
            <v>CAISO</v>
          </cell>
        </row>
        <row r="1072">
          <cell r="C1072" t="str">
            <v>Low</v>
          </cell>
          <cell r="D1072" t="str">
            <v>Peaker Replacement</v>
          </cell>
          <cell r="E1072" t="str">
            <v>NYISO</v>
          </cell>
        </row>
        <row r="1073">
          <cell r="C1073" t="str">
            <v>Low</v>
          </cell>
          <cell r="D1073" t="str">
            <v>Peaker Replacement</v>
          </cell>
          <cell r="E1073" t="str">
            <v>MISO</v>
          </cell>
        </row>
        <row r="1074">
          <cell r="C1074" t="str">
            <v>Low</v>
          </cell>
          <cell r="D1074" t="str">
            <v>Peaker Replacement</v>
          </cell>
          <cell r="E1074" t="str">
            <v>SOUTHEAST</v>
          </cell>
        </row>
        <row r="1075">
          <cell r="C1075" t="str">
            <v>Low</v>
          </cell>
          <cell r="D1075" t="str">
            <v>Peaker Replacement</v>
          </cell>
          <cell r="E1075" t="str">
            <v>SPP</v>
          </cell>
        </row>
        <row r="1076">
          <cell r="C1076" t="str">
            <v>Low</v>
          </cell>
          <cell r="D1076" t="str">
            <v>Peaker Replacement</v>
          </cell>
          <cell r="E1076" t="str">
            <v>WECC (Non-CA)</v>
          </cell>
        </row>
        <row r="1077">
          <cell r="C1077" t="str">
            <v>Low</v>
          </cell>
          <cell r="D1077" t="str">
            <v>Peaker Replacement</v>
          </cell>
          <cell r="E1077" t="str">
            <v>United Kingdom</v>
          </cell>
        </row>
        <row r="1078">
          <cell r="C1078" t="str">
            <v>Low</v>
          </cell>
          <cell r="D1078" t="str">
            <v>Peaker Replacement</v>
          </cell>
          <cell r="E1078" t="str">
            <v>Australia</v>
          </cell>
        </row>
        <row r="1079">
          <cell r="C1079" t="str">
            <v>Low</v>
          </cell>
          <cell r="D1079" t="str">
            <v>Peaker Replacement</v>
          </cell>
          <cell r="E1079" t="str">
            <v>Germany</v>
          </cell>
        </row>
        <row r="1080">
          <cell r="C1080" t="str">
            <v>Low</v>
          </cell>
          <cell r="D1080" t="str">
            <v>Peaker Replacement</v>
          </cell>
          <cell r="E1080" t="str">
            <v>Japan</v>
          </cell>
        </row>
        <row r="1081">
          <cell r="C1081" t="str">
            <v>Low</v>
          </cell>
          <cell r="D1081" t="str">
            <v>Peaker Replacement</v>
          </cell>
          <cell r="E1081" t="str">
            <v>Country A</v>
          </cell>
        </row>
        <row r="1082">
          <cell r="C1082" t="str">
            <v>Low</v>
          </cell>
          <cell r="D1082" t="str">
            <v>Peaker Replacement</v>
          </cell>
          <cell r="E1082" t="str">
            <v>Country B</v>
          </cell>
        </row>
        <row r="1083">
          <cell r="C1083" t="str">
            <v>Low</v>
          </cell>
          <cell r="D1083" t="str">
            <v>Peaker Replacement</v>
          </cell>
          <cell r="E1083" t="str">
            <v>Country C</v>
          </cell>
        </row>
        <row r="1084">
          <cell r="C1084" t="str">
            <v>Low</v>
          </cell>
          <cell r="D1084" t="str">
            <v>Peaker Replacement</v>
          </cell>
          <cell r="E1084" t="str">
            <v>Country D</v>
          </cell>
        </row>
        <row r="1085">
          <cell r="C1085" t="str">
            <v>Low</v>
          </cell>
          <cell r="D1085" t="str">
            <v>Renewables Integration</v>
          </cell>
          <cell r="E1085" t="str">
            <v>PJM</v>
          </cell>
        </row>
        <row r="1086">
          <cell r="C1086" t="str">
            <v>Base</v>
          </cell>
          <cell r="D1086" t="str">
            <v>Peaker Replacement</v>
          </cell>
          <cell r="E1086" t="str">
            <v>PJM</v>
          </cell>
        </row>
        <row r="1087">
          <cell r="C1087" t="str">
            <v>Base</v>
          </cell>
          <cell r="D1087" t="str">
            <v>Peaker Replacement</v>
          </cell>
          <cell r="E1087" t="str">
            <v>ISONE</v>
          </cell>
        </row>
        <row r="1088">
          <cell r="C1088" t="str">
            <v>Base</v>
          </cell>
          <cell r="D1088" t="str">
            <v>Peaker Replacement</v>
          </cell>
          <cell r="E1088" t="str">
            <v>ERCOT</v>
          </cell>
        </row>
        <row r="1089">
          <cell r="C1089" t="str">
            <v>Base</v>
          </cell>
          <cell r="D1089" t="str">
            <v>Peaker Replacement</v>
          </cell>
          <cell r="E1089" t="str">
            <v>CAISO</v>
          </cell>
        </row>
        <row r="1090">
          <cell r="C1090" t="str">
            <v>Base</v>
          </cell>
          <cell r="D1090" t="str">
            <v>Peaker Replacement</v>
          </cell>
          <cell r="E1090" t="str">
            <v>NYISO</v>
          </cell>
        </row>
        <row r="1091">
          <cell r="C1091" t="str">
            <v>Base</v>
          </cell>
          <cell r="D1091" t="str">
            <v>Peaker Replacement</v>
          </cell>
          <cell r="E1091" t="str">
            <v>MISO</v>
          </cell>
        </row>
        <row r="1092">
          <cell r="C1092" t="str">
            <v>Base</v>
          </cell>
          <cell r="D1092" t="str">
            <v>Peaker Replacement</v>
          </cell>
          <cell r="E1092" t="str">
            <v>SOUTHEAST</v>
          </cell>
        </row>
        <row r="1093">
          <cell r="C1093" t="str">
            <v>Base</v>
          </cell>
          <cell r="D1093" t="str">
            <v>Peaker Replacement</v>
          </cell>
          <cell r="E1093" t="str">
            <v>SPP</v>
          </cell>
        </row>
        <row r="1094">
          <cell r="C1094" t="str">
            <v>Base</v>
          </cell>
          <cell r="D1094" t="str">
            <v>Peaker Replacement</v>
          </cell>
          <cell r="E1094" t="str">
            <v>WECC (Non-CA)</v>
          </cell>
        </row>
        <row r="1095">
          <cell r="C1095" t="str">
            <v>Base</v>
          </cell>
          <cell r="D1095" t="str">
            <v>Peaker Replacement</v>
          </cell>
          <cell r="E1095" t="str">
            <v>United Kingdom</v>
          </cell>
        </row>
        <row r="1096">
          <cell r="C1096" t="str">
            <v>Base</v>
          </cell>
          <cell r="D1096" t="str">
            <v>Peaker Replacement</v>
          </cell>
          <cell r="E1096" t="str">
            <v>Australia</v>
          </cell>
        </row>
        <row r="1097">
          <cell r="C1097" t="str">
            <v>Base</v>
          </cell>
          <cell r="D1097" t="str">
            <v>Peaker Replacement</v>
          </cell>
          <cell r="E1097" t="str">
            <v>Germany</v>
          </cell>
        </row>
        <row r="1098">
          <cell r="C1098" t="str">
            <v>Base</v>
          </cell>
          <cell r="D1098" t="str">
            <v>Peaker Replacement</v>
          </cell>
          <cell r="E1098" t="str">
            <v>Japan</v>
          </cell>
        </row>
        <row r="1099">
          <cell r="C1099" t="str">
            <v>Base</v>
          </cell>
          <cell r="D1099" t="str">
            <v>Peaker Replacement</v>
          </cell>
          <cell r="E1099" t="str">
            <v>Country A</v>
          </cell>
        </row>
        <row r="1100">
          <cell r="C1100" t="str">
            <v>Base</v>
          </cell>
          <cell r="D1100" t="str">
            <v>Peaker Replacement</v>
          </cell>
          <cell r="E1100" t="str">
            <v>Country B</v>
          </cell>
        </row>
        <row r="1101">
          <cell r="C1101" t="str">
            <v>Base</v>
          </cell>
          <cell r="D1101" t="str">
            <v>Peaker Replacement</v>
          </cell>
          <cell r="E1101" t="str">
            <v>Country C</v>
          </cell>
        </row>
        <row r="1102">
          <cell r="C1102" t="str">
            <v>Base</v>
          </cell>
          <cell r="D1102" t="str">
            <v>Peaker Replacement</v>
          </cell>
          <cell r="E1102" t="str">
            <v>Country D</v>
          </cell>
        </row>
        <row r="1103">
          <cell r="C1103" t="str">
            <v>High</v>
          </cell>
          <cell r="D1103" t="str">
            <v>Peaker Replacement</v>
          </cell>
          <cell r="E1103" t="str">
            <v>PJM</v>
          </cell>
        </row>
        <row r="1104">
          <cell r="C1104" t="str">
            <v>High</v>
          </cell>
          <cell r="D1104" t="str">
            <v>Peaker Replacement</v>
          </cell>
          <cell r="E1104" t="str">
            <v>ISONE</v>
          </cell>
        </row>
        <row r="1105">
          <cell r="C1105" t="str">
            <v>High</v>
          </cell>
          <cell r="D1105" t="str">
            <v>Peaker Replacement</v>
          </cell>
          <cell r="E1105" t="str">
            <v>ERCOT</v>
          </cell>
        </row>
        <row r="1106">
          <cell r="C1106" t="str">
            <v>High</v>
          </cell>
          <cell r="D1106" t="str">
            <v>Peaker Replacement</v>
          </cell>
          <cell r="E1106" t="str">
            <v>CAISO</v>
          </cell>
        </row>
        <row r="1107">
          <cell r="C1107" t="str">
            <v>High</v>
          </cell>
          <cell r="D1107" t="str">
            <v>Peaker Replacement</v>
          </cell>
          <cell r="E1107" t="str">
            <v>NYISO</v>
          </cell>
        </row>
        <row r="1108">
          <cell r="C1108" t="str">
            <v>High</v>
          </cell>
          <cell r="D1108" t="str">
            <v>Peaker Replacement</v>
          </cell>
          <cell r="E1108" t="str">
            <v>MISO</v>
          </cell>
        </row>
        <row r="1109">
          <cell r="C1109" t="str">
            <v>High</v>
          </cell>
          <cell r="D1109" t="str">
            <v>Peaker Replacement</v>
          </cell>
          <cell r="E1109" t="str">
            <v>SOUTHEAST</v>
          </cell>
        </row>
        <row r="1110">
          <cell r="C1110" t="str">
            <v>High</v>
          </cell>
          <cell r="D1110" t="str">
            <v>Peaker Replacement</v>
          </cell>
          <cell r="E1110" t="str">
            <v>SPP</v>
          </cell>
        </row>
        <row r="1111">
          <cell r="C1111" t="str">
            <v>High</v>
          </cell>
          <cell r="D1111" t="str">
            <v>Peaker Replacement</v>
          </cell>
          <cell r="E1111" t="str">
            <v>WECC (Non-CA)</v>
          </cell>
        </row>
        <row r="1112">
          <cell r="C1112" t="str">
            <v>High</v>
          </cell>
          <cell r="D1112" t="str">
            <v>Peaker Replacement</v>
          </cell>
          <cell r="E1112" t="str">
            <v>United Kingdom</v>
          </cell>
        </row>
        <row r="1113">
          <cell r="C1113" t="str">
            <v>High</v>
          </cell>
          <cell r="D1113" t="str">
            <v>Peaker Replacement</v>
          </cell>
          <cell r="E1113" t="str">
            <v>Australia</v>
          </cell>
        </row>
        <row r="1114">
          <cell r="C1114" t="str">
            <v>High</v>
          </cell>
          <cell r="D1114" t="str">
            <v>Peaker Replacement</v>
          </cell>
          <cell r="E1114" t="str">
            <v>Germany</v>
          </cell>
        </row>
        <row r="1115">
          <cell r="C1115" t="str">
            <v>High</v>
          </cell>
          <cell r="D1115" t="str">
            <v>Peaker Replacement</v>
          </cell>
          <cell r="E1115" t="str">
            <v>Japan</v>
          </cell>
        </row>
        <row r="1116">
          <cell r="C1116" t="str">
            <v>High</v>
          </cell>
          <cell r="D1116" t="str">
            <v>Peaker Replacement</v>
          </cell>
          <cell r="E1116" t="str">
            <v>Country A</v>
          </cell>
        </row>
        <row r="1117">
          <cell r="C1117" t="str">
            <v>High</v>
          </cell>
          <cell r="D1117" t="str">
            <v>Peaker Replacement</v>
          </cell>
          <cell r="E1117" t="str">
            <v>Country B</v>
          </cell>
        </row>
        <row r="1118">
          <cell r="C1118" t="str">
            <v>High</v>
          </cell>
          <cell r="D1118" t="str">
            <v>Peaker Replacement</v>
          </cell>
          <cell r="E1118" t="str">
            <v>Country C</v>
          </cell>
        </row>
        <row r="1119">
          <cell r="C1119" t="str">
            <v>High</v>
          </cell>
          <cell r="D1119" t="str">
            <v>Peaker Replacement</v>
          </cell>
          <cell r="E1119" t="str">
            <v>Country D</v>
          </cell>
        </row>
        <row r="1120">
          <cell r="C1120" t="str">
            <v>Low</v>
          </cell>
          <cell r="D1120" t="str">
            <v>Peaker Replacement</v>
          </cell>
          <cell r="E1120" t="str">
            <v>PJM</v>
          </cell>
        </row>
        <row r="1121">
          <cell r="C1121" t="str">
            <v>Low</v>
          </cell>
          <cell r="D1121" t="str">
            <v>Peaker Replacement</v>
          </cell>
          <cell r="E1121" t="str">
            <v>ISONE</v>
          </cell>
        </row>
        <row r="1122">
          <cell r="C1122" t="str">
            <v>Low</v>
          </cell>
          <cell r="D1122" t="str">
            <v>Peaker Replacement</v>
          </cell>
          <cell r="E1122" t="str">
            <v>ERCOT</v>
          </cell>
        </row>
        <row r="1123">
          <cell r="C1123" t="str">
            <v>Low</v>
          </cell>
          <cell r="D1123" t="str">
            <v>Peaker Replacement</v>
          </cell>
          <cell r="E1123" t="str">
            <v>CAISO</v>
          </cell>
        </row>
        <row r="1124">
          <cell r="C1124" t="str">
            <v>Low</v>
          </cell>
          <cell r="D1124" t="str">
            <v>Peaker Replacement</v>
          </cell>
          <cell r="E1124" t="str">
            <v>NYISO</v>
          </cell>
        </row>
        <row r="1125">
          <cell r="C1125" t="str">
            <v>Low</v>
          </cell>
          <cell r="D1125" t="str">
            <v>Peaker Replacement</v>
          </cell>
          <cell r="E1125" t="str">
            <v>MISO</v>
          </cell>
        </row>
        <row r="1126">
          <cell r="C1126" t="str">
            <v>Low</v>
          </cell>
          <cell r="D1126" t="str">
            <v>Peaker Replacement</v>
          </cell>
          <cell r="E1126" t="str">
            <v>SOUTHEAST</v>
          </cell>
        </row>
        <row r="1127">
          <cell r="C1127" t="str">
            <v>Low</v>
          </cell>
          <cell r="D1127" t="str">
            <v>Peaker Replacement</v>
          </cell>
          <cell r="E1127" t="str">
            <v>SPP</v>
          </cell>
        </row>
        <row r="1128">
          <cell r="C1128" t="str">
            <v>Low</v>
          </cell>
          <cell r="D1128" t="str">
            <v>Peaker Replacement</v>
          </cell>
          <cell r="E1128" t="str">
            <v>WECC (Non-CA)</v>
          </cell>
        </row>
        <row r="1129">
          <cell r="C1129" t="str">
            <v>Low</v>
          </cell>
          <cell r="D1129" t="str">
            <v>Peaker Replacement</v>
          </cell>
          <cell r="E1129" t="str">
            <v>United Kingdom</v>
          </cell>
        </row>
        <row r="1130">
          <cell r="C1130" t="str">
            <v>Low</v>
          </cell>
          <cell r="D1130" t="str">
            <v>Peaker Replacement</v>
          </cell>
          <cell r="E1130" t="str">
            <v>Australia</v>
          </cell>
        </row>
        <row r="1131">
          <cell r="C1131" t="str">
            <v>Low</v>
          </cell>
          <cell r="D1131" t="str">
            <v>Peaker Replacement</v>
          </cell>
          <cell r="E1131" t="str">
            <v>Germany</v>
          </cell>
        </row>
        <row r="1132">
          <cell r="C1132" t="str">
            <v>Low</v>
          </cell>
          <cell r="D1132" t="str">
            <v>Peaker Replacement</v>
          </cell>
          <cell r="E1132" t="str">
            <v>Japan</v>
          </cell>
        </row>
        <row r="1133">
          <cell r="C1133" t="str">
            <v>Low</v>
          </cell>
          <cell r="D1133" t="str">
            <v>Peaker Replacement</v>
          </cell>
          <cell r="E1133" t="str">
            <v>Country A</v>
          </cell>
        </row>
        <row r="1134">
          <cell r="C1134" t="str">
            <v>Low</v>
          </cell>
          <cell r="D1134" t="str">
            <v>Peaker Replacement</v>
          </cell>
          <cell r="E1134" t="str">
            <v>Country B</v>
          </cell>
        </row>
        <row r="1135">
          <cell r="C1135" t="str">
            <v>Low</v>
          </cell>
          <cell r="D1135" t="str">
            <v>Peaker Replacement</v>
          </cell>
          <cell r="E1135" t="str">
            <v>Country C</v>
          </cell>
        </row>
        <row r="1136">
          <cell r="C1136" t="str">
            <v>Low</v>
          </cell>
          <cell r="D1136" t="str">
            <v>Peaker Replacement</v>
          </cell>
          <cell r="E1136" t="str">
            <v>Country D</v>
          </cell>
        </row>
        <row r="1137">
          <cell r="C1137" t="str">
            <v>Base</v>
          </cell>
          <cell r="D1137" t="str">
            <v>Renewables Integration</v>
          </cell>
          <cell r="E1137" t="str">
            <v>PJM</v>
          </cell>
        </row>
        <row r="1138">
          <cell r="C1138" t="str">
            <v>Base</v>
          </cell>
          <cell r="D1138" t="str">
            <v>Renewables Integration</v>
          </cell>
          <cell r="E1138" t="str">
            <v>ISONE</v>
          </cell>
        </row>
        <row r="1139">
          <cell r="C1139" t="str">
            <v>Base</v>
          </cell>
          <cell r="D1139" t="str">
            <v>Renewables Integration</v>
          </cell>
          <cell r="E1139" t="str">
            <v>ERCOT</v>
          </cell>
        </row>
        <row r="1140">
          <cell r="C1140" t="str">
            <v>Base</v>
          </cell>
          <cell r="D1140" t="str">
            <v>Renewables Integration</v>
          </cell>
          <cell r="E1140" t="str">
            <v>CAISO</v>
          </cell>
        </row>
        <row r="1141">
          <cell r="C1141" t="str">
            <v>Base</v>
          </cell>
          <cell r="D1141" t="str">
            <v>Renewables Integration</v>
          </cell>
          <cell r="E1141" t="str">
            <v>NYISO</v>
          </cell>
        </row>
        <row r="1142">
          <cell r="C1142" t="str">
            <v>Base</v>
          </cell>
          <cell r="D1142" t="str">
            <v>Renewables Integration</v>
          </cell>
          <cell r="E1142" t="str">
            <v>MISO</v>
          </cell>
        </row>
        <row r="1143">
          <cell r="C1143" t="str">
            <v>Base</v>
          </cell>
          <cell r="D1143" t="str">
            <v>Renewables Integration</v>
          </cell>
          <cell r="E1143" t="str">
            <v>SOUTHEAST</v>
          </cell>
        </row>
        <row r="1144">
          <cell r="C1144" t="str">
            <v>Base</v>
          </cell>
          <cell r="D1144" t="str">
            <v>Renewables Integration</v>
          </cell>
          <cell r="E1144" t="str">
            <v>SPP</v>
          </cell>
        </row>
        <row r="1145">
          <cell r="C1145" t="str">
            <v>Base</v>
          </cell>
          <cell r="D1145" t="str">
            <v>Renewables Integration</v>
          </cell>
          <cell r="E1145" t="str">
            <v>WECC (Non-CA)</v>
          </cell>
        </row>
        <row r="1146">
          <cell r="C1146" t="str">
            <v>Base</v>
          </cell>
          <cell r="D1146" t="str">
            <v>Renewables Integration</v>
          </cell>
          <cell r="E1146" t="str">
            <v>United Kingdom</v>
          </cell>
        </row>
        <row r="1147">
          <cell r="C1147" t="str">
            <v>Base</v>
          </cell>
          <cell r="D1147" t="str">
            <v>Renewables Integration</v>
          </cell>
          <cell r="E1147" t="str">
            <v>Australia</v>
          </cell>
        </row>
        <row r="1148">
          <cell r="C1148" t="str">
            <v>Base</v>
          </cell>
          <cell r="D1148" t="str">
            <v>Renewables Integration</v>
          </cell>
          <cell r="E1148" t="str">
            <v>Germany</v>
          </cell>
        </row>
        <row r="1149">
          <cell r="C1149" t="str">
            <v>Base</v>
          </cell>
          <cell r="D1149" t="str">
            <v>Renewables Integration</v>
          </cell>
          <cell r="E1149" t="str">
            <v>Japan</v>
          </cell>
        </row>
        <row r="1150">
          <cell r="C1150" t="str">
            <v>Base</v>
          </cell>
          <cell r="D1150" t="str">
            <v>Renewables Integration</v>
          </cell>
          <cell r="E1150" t="str">
            <v>Country A</v>
          </cell>
        </row>
        <row r="1151">
          <cell r="C1151" t="str">
            <v>Base</v>
          </cell>
          <cell r="D1151" t="str">
            <v>Renewables Integration</v>
          </cell>
          <cell r="E1151" t="str">
            <v>Country B</v>
          </cell>
        </row>
        <row r="1152">
          <cell r="C1152" t="str">
            <v>Base</v>
          </cell>
          <cell r="D1152" t="str">
            <v>Renewables Integration</v>
          </cell>
          <cell r="E1152" t="str">
            <v>Country C</v>
          </cell>
        </row>
        <row r="1153">
          <cell r="C1153" t="str">
            <v>Base</v>
          </cell>
          <cell r="D1153" t="str">
            <v>Renewables Integration</v>
          </cell>
          <cell r="E1153" t="str">
            <v>Country D</v>
          </cell>
        </row>
        <row r="1154">
          <cell r="C1154" t="str">
            <v>High</v>
          </cell>
          <cell r="D1154" t="str">
            <v>Renewables Integration</v>
          </cell>
          <cell r="E1154" t="str">
            <v>PJM</v>
          </cell>
        </row>
        <row r="1155">
          <cell r="C1155" t="str">
            <v>High</v>
          </cell>
          <cell r="D1155" t="str">
            <v>Renewables Integration</v>
          </cell>
          <cell r="E1155" t="str">
            <v>ISONE</v>
          </cell>
        </row>
        <row r="1156">
          <cell r="C1156" t="str">
            <v>High</v>
          </cell>
          <cell r="D1156" t="str">
            <v>Renewables Integration</v>
          </cell>
          <cell r="E1156" t="str">
            <v>ERCOT</v>
          </cell>
        </row>
        <row r="1157">
          <cell r="C1157" t="str">
            <v>High</v>
          </cell>
          <cell r="D1157" t="str">
            <v>Renewables Integration</v>
          </cell>
          <cell r="E1157" t="str">
            <v>CAISO</v>
          </cell>
        </row>
        <row r="1158">
          <cell r="C1158" t="str">
            <v>High</v>
          </cell>
          <cell r="D1158" t="str">
            <v>Renewables Integration</v>
          </cell>
          <cell r="E1158" t="str">
            <v>NYISO</v>
          </cell>
        </row>
        <row r="1159">
          <cell r="C1159" t="str">
            <v>High</v>
          </cell>
          <cell r="D1159" t="str">
            <v>Renewables Integration</v>
          </cell>
          <cell r="E1159" t="str">
            <v>MISO</v>
          </cell>
        </row>
        <row r="1160">
          <cell r="C1160" t="str">
            <v>High</v>
          </cell>
          <cell r="D1160" t="str">
            <v>Renewables Integration</v>
          </cell>
          <cell r="E1160" t="str">
            <v>SOUTHEAST</v>
          </cell>
        </row>
        <row r="1161">
          <cell r="C1161" t="str">
            <v>High</v>
          </cell>
          <cell r="D1161" t="str">
            <v>Renewables Integration</v>
          </cell>
          <cell r="E1161" t="str">
            <v>SPP</v>
          </cell>
        </row>
        <row r="1162">
          <cell r="C1162" t="str">
            <v>High</v>
          </cell>
          <cell r="D1162" t="str">
            <v>Renewables Integration</v>
          </cell>
          <cell r="E1162" t="str">
            <v>WECC (Non-CA)</v>
          </cell>
        </row>
        <row r="1163">
          <cell r="C1163" t="str">
            <v>High</v>
          </cell>
          <cell r="D1163" t="str">
            <v>Renewables Integration</v>
          </cell>
          <cell r="E1163" t="str">
            <v>United Kingdom</v>
          </cell>
        </row>
        <row r="1164">
          <cell r="C1164" t="str">
            <v>High</v>
          </cell>
          <cell r="D1164" t="str">
            <v>Renewables Integration</v>
          </cell>
          <cell r="E1164" t="str">
            <v>Australia</v>
          </cell>
        </row>
        <row r="1165">
          <cell r="C1165" t="str">
            <v>High</v>
          </cell>
          <cell r="D1165" t="str">
            <v>Renewables Integration</v>
          </cell>
          <cell r="E1165" t="str">
            <v>Germany</v>
          </cell>
        </row>
        <row r="1166">
          <cell r="C1166" t="str">
            <v>High</v>
          </cell>
          <cell r="D1166" t="str">
            <v>Renewables Integration</v>
          </cell>
          <cell r="E1166" t="str">
            <v>Japan</v>
          </cell>
        </row>
        <row r="1167">
          <cell r="C1167" t="str">
            <v>High</v>
          </cell>
          <cell r="D1167" t="str">
            <v>Renewables Integration</v>
          </cell>
          <cell r="E1167" t="str">
            <v>Country A</v>
          </cell>
        </row>
        <row r="1168">
          <cell r="C1168" t="str">
            <v>High</v>
          </cell>
          <cell r="D1168" t="str">
            <v>Renewables Integration</v>
          </cell>
          <cell r="E1168" t="str">
            <v>Country B</v>
          </cell>
        </row>
        <row r="1169">
          <cell r="C1169" t="str">
            <v>High</v>
          </cell>
          <cell r="D1169" t="str">
            <v>Renewables Integration</v>
          </cell>
          <cell r="E1169" t="str">
            <v>Country C</v>
          </cell>
        </row>
        <row r="1170">
          <cell r="C1170" t="str">
            <v>High</v>
          </cell>
          <cell r="D1170" t="str">
            <v>Renewables Integration</v>
          </cell>
          <cell r="E1170" t="str">
            <v>Country D</v>
          </cell>
        </row>
        <row r="1171">
          <cell r="C1171" t="str">
            <v>Low</v>
          </cell>
          <cell r="D1171" t="str">
            <v>Renewables Integration</v>
          </cell>
          <cell r="E1171" t="str">
            <v>ISONE</v>
          </cell>
        </row>
        <row r="1172">
          <cell r="C1172" t="str">
            <v>Low</v>
          </cell>
          <cell r="D1172" t="str">
            <v>Renewables Integration</v>
          </cell>
          <cell r="E1172" t="str">
            <v>ERCOT</v>
          </cell>
        </row>
        <row r="1173">
          <cell r="C1173" t="str">
            <v>Low</v>
          </cell>
          <cell r="D1173" t="str">
            <v>Renewables Integration</v>
          </cell>
          <cell r="E1173" t="str">
            <v>CAISO</v>
          </cell>
        </row>
        <row r="1174">
          <cell r="C1174" t="str">
            <v>Low</v>
          </cell>
          <cell r="D1174" t="str">
            <v>Renewables Integration</v>
          </cell>
          <cell r="E1174" t="str">
            <v>NYISO</v>
          </cell>
        </row>
        <row r="1175">
          <cell r="C1175" t="str">
            <v>Low</v>
          </cell>
          <cell r="D1175" t="str">
            <v>Renewables Integration</v>
          </cell>
          <cell r="E1175" t="str">
            <v>MISO</v>
          </cell>
        </row>
        <row r="1176">
          <cell r="C1176" t="str">
            <v>Low</v>
          </cell>
          <cell r="D1176" t="str">
            <v>Renewables Integration</v>
          </cell>
          <cell r="E1176" t="str">
            <v>SOUTHEAST</v>
          </cell>
        </row>
        <row r="1177">
          <cell r="C1177" t="str">
            <v>Low</v>
          </cell>
          <cell r="D1177" t="str">
            <v>Renewables Integration</v>
          </cell>
          <cell r="E1177" t="str">
            <v>SPP</v>
          </cell>
        </row>
        <row r="1178">
          <cell r="C1178" t="str">
            <v>Low</v>
          </cell>
          <cell r="D1178" t="str">
            <v>Renewables Integration</v>
          </cell>
          <cell r="E1178" t="str">
            <v>WECC (Non-CA)</v>
          </cell>
        </row>
        <row r="1179">
          <cell r="C1179" t="str">
            <v>Low</v>
          </cell>
          <cell r="D1179" t="str">
            <v>Renewables Integration</v>
          </cell>
          <cell r="E1179" t="str">
            <v>United Kingdom</v>
          </cell>
        </row>
        <row r="1180">
          <cell r="C1180" t="str">
            <v>Low</v>
          </cell>
          <cell r="D1180" t="str">
            <v>Renewables Integration</v>
          </cell>
          <cell r="E1180" t="str">
            <v>Australia</v>
          </cell>
        </row>
        <row r="1181">
          <cell r="C1181" t="str">
            <v>Low</v>
          </cell>
          <cell r="D1181" t="str">
            <v>Renewables Integration</v>
          </cell>
          <cell r="E1181" t="str">
            <v>Germany</v>
          </cell>
        </row>
        <row r="1182">
          <cell r="C1182" t="str">
            <v>Low</v>
          </cell>
          <cell r="D1182" t="str">
            <v>Renewables Integration</v>
          </cell>
          <cell r="E1182" t="str">
            <v>Japan</v>
          </cell>
        </row>
        <row r="1183">
          <cell r="C1183" t="str">
            <v>Low</v>
          </cell>
          <cell r="D1183" t="str">
            <v>Renewables Integration</v>
          </cell>
          <cell r="E1183" t="str">
            <v>Country A</v>
          </cell>
        </row>
        <row r="1184">
          <cell r="C1184" t="str">
            <v>Low</v>
          </cell>
          <cell r="D1184" t="str">
            <v>Renewables Integration</v>
          </cell>
          <cell r="E1184" t="str">
            <v>Country B</v>
          </cell>
        </row>
        <row r="1185">
          <cell r="C1185" t="str">
            <v>Low</v>
          </cell>
          <cell r="D1185" t="str">
            <v>Renewables Integration</v>
          </cell>
          <cell r="E1185" t="str">
            <v>Country C</v>
          </cell>
        </row>
        <row r="1186">
          <cell r="C1186" t="str">
            <v>Low</v>
          </cell>
          <cell r="D1186" t="str">
            <v>Renewables Integration</v>
          </cell>
          <cell r="E1186" t="str">
            <v>Country D</v>
          </cell>
        </row>
        <row r="1187">
          <cell r="C1187" t="str">
            <v>Base</v>
          </cell>
          <cell r="D1187" t="str">
            <v>Renewables Integration</v>
          </cell>
          <cell r="E1187" t="str">
            <v>PJM</v>
          </cell>
        </row>
        <row r="1188">
          <cell r="C1188" t="str">
            <v>Base</v>
          </cell>
          <cell r="D1188" t="str">
            <v>Renewables Integration</v>
          </cell>
          <cell r="E1188" t="str">
            <v>ISONE</v>
          </cell>
        </row>
        <row r="1189">
          <cell r="C1189" t="str">
            <v>Base</v>
          </cell>
          <cell r="D1189" t="str">
            <v>Renewables Integration</v>
          </cell>
          <cell r="E1189" t="str">
            <v>ERCOT</v>
          </cell>
        </row>
        <row r="1190">
          <cell r="C1190" t="str">
            <v>Base</v>
          </cell>
          <cell r="D1190" t="str">
            <v>Renewables Integration</v>
          </cell>
          <cell r="E1190" t="str">
            <v>CAISO</v>
          </cell>
        </row>
        <row r="1191">
          <cell r="C1191" t="str">
            <v>Base</v>
          </cell>
          <cell r="D1191" t="str">
            <v>Renewables Integration</v>
          </cell>
          <cell r="E1191" t="str">
            <v>NYISO</v>
          </cell>
        </row>
        <row r="1192">
          <cell r="C1192" t="str">
            <v>Base</v>
          </cell>
          <cell r="D1192" t="str">
            <v>Renewables Integration</v>
          </cell>
          <cell r="E1192" t="str">
            <v>MISO</v>
          </cell>
        </row>
        <row r="1193">
          <cell r="C1193" t="str">
            <v>Base</v>
          </cell>
          <cell r="D1193" t="str">
            <v>Renewables Integration</v>
          </cell>
          <cell r="E1193" t="str">
            <v>SOUTHEAST</v>
          </cell>
        </row>
        <row r="1194">
          <cell r="C1194" t="str">
            <v>Base</v>
          </cell>
          <cell r="D1194" t="str">
            <v>Renewables Integration</v>
          </cell>
          <cell r="E1194" t="str">
            <v>SPP</v>
          </cell>
        </row>
        <row r="1195">
          <cell r="C1195" t="str">
            <v>Base</v>
          </cell>
          <cell r="D1195" t="str">
            <v>Renewables Integration</v>
          </cell>
          <cell r="E1195" t="str">
            <v>WECC (Non-CA)</v>
          </cell>
        </row>
        <row r="1196">
          <cell r="C1196" t="str">
            <v>Base</v>
          </cell>
          <cell r="D1196" t="str">
            <v>Renewables Integration</v>
          </cell>
          <cell r="E1196" t="str">
            <v>United Kingdom</v>
          </cell>
        </row>
        <row r="1197">
          <cell r="C1197" t="str">
            <v>Base</v>
          </cell>
          <cell r="D1197" t="str">
            <v>Renewables Integration</v>
          </cell>
          <cell r="E1197" t="str">
            <v>Australia</v>
          </cell>
        </row>
        <row r="1198">
          <cell r="C1198" t="str">
            <v>Base</v>
          </cell>
          <cell r="D1198" t="str">
            <v>Renewables Integration</v>
          </cell>
          <cell r="E1198" t="str">
            <v>Germany</v>
          </cell>
        </row>
        <row r="1199">
          <cell r="C1199" t="str">
            <v>Base</v>
          </cell>
          <cell r="D1199" t="str">
            <v>Renewables Integration</v>
          </cell>
          <cell r="E1199" t="str">
            <v>Japan</v>
          </cell>
        </row>
        <row r="1200">
          <cell r="C1200" t="str">
            <v>Base</v>
          </cell>
          <cell r="D1200" t="str">
            <v>Renewables Integration</v>
          </cell>
          <cell r="E1200" t="str">
            <v>Country A</v>
          </cell>
        </row>
        <row r="1201">
          <cell r="C1201" t="str">
            <v>Base</v>
          </cell>
          <cell r="D1201" t="str">
            <v>Renewables Integration</v>
          </cell>
          <cell r="E1201" t="str">
            <v>Country B</v>
          </cell>
        </row>
        <row r="1202">
          <cell r="C1202" t="str">
            <v>Base</v>
          </cell>
          <cell r="D1202" t="str">
            <v>Renewables Integration</v>
          </cell>
          <cell r="E1202" t="str">
            <v>Country C</v>
          </cell>
        </row>
        <row r="1203">
          <cell r="C1203" t="str">
            <v>Base</v>
          </cell>
          <cell r="D1203" t="str">
            <v>Renewables Integration</v>
          </cell>
          <cell r="E1203" t="str">
            <v>Country D</v>
          </cell>
        </row>
        <row r="1204">
          <cell r="C1204" t="str">
            <v>High</v>
          </cell>
          <cell r="D1204" t="str">
            <v>Renewables Integration</v>
          </cell>
          <cell r="E1204" t="str">
            <v>PJM</v>
          </cell>
        </row>
        <row r="1205">
          <cell r="C1205" t="str">
            <v>High</v>
          </cell>
          <cell r="D1205" t="str">
            <v>Renewables Integration</v>
          </cell>
          <cell r="E1205" t="str">
            <v>ISONE</v>
          </cell>
        </row>
        <row r="1206">
          <cell r="C1206" t="str">
            <v>High</v>
          </cell>
          <cell r="D1206" t="str">
            <v>Renewables Integration</v>
          </cell>
          <cell r="E1206" t="str">
            <v>ERCOT</v>
          </cell>
        </row>
        <row r="1207">
          <cell r="C1207" t="str">
            <v>High</v>
          </cell>
          <cell r="D1207" t="str">
            <v>Renewables Integration</v>
          </cell>
          <cell r="E1207" t="str">
            <v>CAISO</v>
          </cell>
        </row>
        <row r="1208">
          <cell r="C1208" t="str">
            <v>High</v>
          </cell>
          <cell r="D1208" t="str">
            <v>Renewables Integration</v>
          </cell>
          <cell r="E1208" t="str">
            <v>NYISO</v>
          </cell>
        </row>
        <row r="1209">
          <cell r="C1209" t="str">
            <v>High</v>
          </cell>
          <cell r="D1209" t="str">
            <v>Renewables Integration</v>
          </cell>
          <cell r="E1209" t="str">
            <v>MISO</v>
          </cell>
        </row>
        <row r="1210">
          <cell r="C1210" t="str">
            <v>High</v>
          </cell>
          <cell r="D1210" t="str">
            <v>Renewables Integration</v>
          </cell>
          <cell r="E1210" t="str">
            <v>SOUTHEAST</v>
          </cell>
        </row>
        <row r="1211">
          <cell r="C1211" t="str">
            <v>High</v>
          </cell>
          <cell r="D1211" t="str">
            <v>Renewables Integration</v>
          </cell>
          <cell r="E1211" t="str">
            <v>SPP</v>
          </cell>
        </row>
        <row r="1212">
          <cell r="C1212" t="str">
            <v>High</v>
          </cell>
          <cell r="D1212" t="str">
            <v>Renewables Integration</v>
          </cell>
          <cell r="E1212" t="str">
            <v>WECC (Non-CA)</v>
          </cell>
        </row>
        <row r="1213">
          <cell r="C1213" t="str">
            <v>High</v>
          </cell>
          <cell r="D1213" t="str">
            <v>Renewables Integration</v>
          </cell>
          <cell r="E1213" t="str">
            <v>United Kingdom</v>
          </cell>
        </row>
        <row r="1214">
          <cell r="C1214" t="str">
            <v>High</v>
          </cell>
          <cell r="D1214" t="str">
            <v>Renewables Integration</v>
          </cell>
          <cell r="E1214" t="str">
            <v>Australia</v>
          </cell>
        </row>
        <row r="1215">
          <cell r="C1215" t="str">
            <v>High</v>
          </cell>
          <cell r="D1215" t="str">
            <v>Renewables Integration</v>
          </cell>
          <cell r="E1215" t="str">
            <v>Germany</v>
          </cell>
        </row>
        <row r="1216">
          <cell r="C1216" t="str">
            <v>High</v>
          </cell>
          <cell r="D1216" t="str">
            <v>Renewables Integration</v>
          </cell>
          <cell r="E1216" t="str">
            <v>Japan</v>
          </cell>
        </row>
        <row r="1217">
          <cell r="C1217" t="str">
            <v>High</v>
          </cell>
          <cell r="D1217" t="str">
            <v>Renewables Integration</v>
          </cell>
          <cell r="E1217" t="str">
            <v>Country A</v>
          </cell>
        </row>
        <row r="1218">
          <cell r="C1218" t="str">
            <v>High</v>
          </cell>
          <cell r="D1218" t="str">
            <v>Renewables Integration</v>
          </cell>
          <cell r="E1218" t="str">
            <v>Country B</v>
          </cell>
        </row>
        <row r="1219">
          <cell r="C1219" t="str">
            <v>High</v>
          </cell>
          <cell r="D1219" t="str">
            <v>Renewables Integration</v>
          </cell>
          <cell r="E1219" t="str">
            <v>Country C</v>
          </cell>
        </row>
        <row r="1220">
          <cell r="C1220" t="str">
            <v>High</v>
          </cell>
          <cell r="D1220" t="str">
            <v>Renewables Integration</v>
          </cell>
          <cell r="E1220" t="str">
            <v>Country D</v>
          </cell>
        </row>
        <row r="1221">
          <cell r="C1221" t="str">
            <v>Low</v>
          </cell>
          <cell r="D1221" t="str">
            <v>Renewables Integration</v>
          </cell>
          <cell r="E1221" t="str">
            <v>PJM</v>
          </cell>
        </row>
        <row r="1222">
          <cell r="C1222" t="str">
            <v>Low</v>
          </cell>
          <cell r="D1222" t="str">
            <v>Renewables Integration</v>
          </cell>
          <cell r="E1222" t="str">
            <v>ISONE</v>
          </cell>
        </row>
        <row r="1223">
          <cell r="C1223" t="str">
            <v>Low</v>
          </cell>
          <cell r="D1223" t="str">
            <v>Renewables Integration</v>
          </cell>
          <cell r="E1223" t="str">
            <v>ERCOT</v>
          </cell>
        </row>
        <row r="1224">
          <cell r="C1224" t="str">
            <v>Low</v>
          </cell>
          <cell r="D1224" t="str">
            <v>Renewables Integration</v>
          </cell>
          <cell r="E1224" t="str">
            <v>CAISO</v>
          </cell>
        </row>
        <row r="1225">
          <cell r="C1225" t="str">
            <v>Low</v>
          </cell>
          <cell r="D1225" t="str">
            <v>Renewables Integration</v>
          </cell>
          <cell r="E1225" t="str">
            <v>NYISO</v>
          </cell>
        </row>
        <row r="1226">
          <cell r="C1226" t="str">
            <v>Low</v>
          </cell>
          <cell r="D1226" t="str">
            <v>Renewables Integration</v>
          </cell>
          <cell r="E1226" t="str">
            <v>MISO</v>
          </cell>
        </row>
        <row r="1227">
          <cell r="C1227" t="str">
            <v>Low</v>
          </cell>
          <cell r="D1227" t="str">
            <v>Renewables Integration</v>
          </cell>
          <cell r="E1227" t="str">
            <v>SOUTHEAST</v>
          </cell>
        </row>
        <row r="1228">
          <cell r="C1228" t="str">
            <v>Low</v>
          </cell>
          <cell r="D1228" t="str">
            <v>Renewables Integration</v>
          </cell>
          <cell r="E1228" t="str">
            <v>SPP</v>
          </cell>
        </row>
        <row r="1229">
          <cell r="C1229" t="str">
            <v>Low</v>
          </cell>
          <cell r="D1229" t="str">
            <v>Renewables Integration</v>
          </cell>
          <cell r="E1229" t="str">
            <v>WECC (Non-CA)</v>
          </cell>
        </row>
        <row r="1230">
          <cell r="C1230" t="str">
            <v>Low</v>
          </cell>
          <cell r="D1230" t="str">
            <v>Renewables Integration</v>
          </cell>
          <cell r="E1230" t="str">
            <v>United Kingdom</v>
          </cell>
        </row>
        <row r="1231">
          <cell r="C1231" t="str">
            <v>Low</v>
          </cell>
          <cell r="D1231" t="str">
            <v>Renewables Integration</v>
          </cell>
          <cell r="E1231" t="str">
            <v>Australia</v>
          </cell>
        </row>
        <row r="1232">
          <cell r="C1232" t="str">
            <v>Low</v>
          </cell>
          <cell r="D1232" t="str">
            <v>Renewables Integration</v>
          </cell>
          <cell r="E1232" t="str">
            <v>Germany</v>
          </cell>
        </row>
        <row r="1233">
          <cell r="C1233" t="str">
            <v>Low</v>
          </cell>
          <cell r="D1233" t="str">
            <v>Renewables Integration</v>
          </cell>
          <cell r="E1233" t="str">
            <v>Japan</v>
          </cell>
        </row>
        <row r="1234">
          <cell r="C1234" t="str">
            <v>Low</v>
          </cell>
          <cell r="D1234" t="str">
            <v>Renewables Integration</v>
          </cell>
          <cell r="E1234" t="str">
            <v>Country A</v>
          </cell>
        </row>
        <row r="1235">
          <cell r="C1235" t="str">
            <v>Low</v>
          </cell>
          <cell r="D1235" t="str">
            <v>Renewables Integration</v>
          </cell>
          <cell r="E1235" t="str">
            <v>Country B</v>
          </cell>
        </row>
        <row r="1236">
          <cell r="C1236" t="str">
            <v>Low</v>
          </cell>
          <cell r="D1236" t="str">
            <v>Renewables Integration</v>
          </cell>
          <cell r="E1236" t="str">
            <v>Country C</v>
          </cell>
        </row>
        <row r="1237">
          <cell r="C1237" t="str">
            <v>Low</v>
          </cell>
          <cell r="D1237" t="str">
            <v>Renewables Integration</v>
          </cell>
          <cell r="E1237" t="str">
            <v>Country D</v>
          </cell>
        </row>
        <row r="1238">
          <cell r="C1238" t="str">
            <v>Base</v>
          </cell>
          <cell r="D1238" t="str">
            <v>Peaker Replacement</v>
          </cell>
          <cell r="E1238" t="str">
            <v>PJM</v>
          </cell>
        </row>
        <row r="1239">
          <cell r="C1239" t="str">
            <v>Base</v>
          </cell>
          <cell r="D1239" t="str">
            <v>Peaker Replacement</v>
          </cell>
          <cell r="E1239" t="str">
            <v>ISONE</v>
          </cell>
        </row>
        <row r="1240">
          <cell r="C1240" t="str">
            <v>Base</v>
          </cell>
          <cell r="D1240" t="str">
            <v>Peaker Replacement</v>
          </cell>
          <cell r="E1240" t="str">
            <v>ERCOT</v>
          </cell>
        </row>
        <row r="1241">
          <cell r="C1241" t="str">
            <v>Base</v>
          </cell>
          <cell r="D1241" t="str">
            <v>Peaker Replacement</v>
          </cell>
          <cell r="E1241" t="str">
            <v>CAISO</v>
          </cell>
        </row>
        <row r="1242">
          <cell r="C1242" t="str">
            <v>Base</v>
          </cell>
          <cell r="D1242" t="str">
            <v>Peaker Replacement</v>
          </cell>
          <cell r="E1242" t="str">
            <v>NYISO</v>
          </cell>
        </row>
        <row r="1243">
          <cell r="C1243" t="str">
            <v>Base</v>
          </cell>
          <cell r="D1243" t="str">
            <v>Peaker Replacement</v>
          </cell>
          <cell r="E1243" t="str">
            <v>MISO</v>
          </cell>
        </row>
        <row r="1244">
          <cell r="C1244" t="str">
            <v>Base</v>
          </cell>
          <cell r="D1244" t="str">
            <v>Peaker Replacement</v>
          </cell>
          <cell r="E1244" t="str">
            <v>SOUTHEAST</v>
          </cell>
        </row>
        <row r="1245">
          <cell r="C1245" t="str">
            <v>Base</v>
          </cell>
          <cell r="D1245" t="str">
            <v>Peaker Replacement</v>
          </cell>
          <cell r="E1245" t="str">
            <v>SPP</v>
          </cell>
        </row>
        <row r="1246">
          <cell r="C1246" t="str">
            <v>Base</v>
          </cell>
          <cell r="D1246" t="str">
            <v>Peaker Replacement</v>
          </cell>
          <cell r="E1246" t="str">
            <v>WECC (Non-CA)</v>
          </cell>
        </row>
        <row r="1247">
          <cell r="C1247" t="str">
            <v>Base</v>
          </cell>
          <cell r="D1247" t="str">
            <v>Peaker Replacement</v>
          </cell>
          <cell r="E1247" t="str">
            <v>United Kingdom</v>
          </cell>
        </row>
        <row r="1248">
          <cell r="C1248" t="str">
            <v>Base</v>
          </cell>
          <cell r="D1248" t="str">
            <v>Peaker Replacement</v>
          </cell>
          <cell r="E1248" t="str">
            <v>Australia</v>
          </cell>
        </row>
        <row r="1249">
          <cell r="C1249" t="str">
            <v>Base</v>
          </cell>
          <cell r="D1249" t="str">
            <v>Peaker Replacement</v>
          </cell>
          <cell r="E1249" t="str">
            <v>Germany</v>
          </cell>
        </row>
        <row r="1250">
          <cell r="C1250" t="str">
            <v>Base</v>
          </cell>
          <cell r="D1250" t="str">
            <v>Peaker Replacement</v>
          </cell>
          <cell r="E1250" t="str">
            <v>Japan</v>
          </cell>
        </row>
        <row r="1251">
          <cell r="C1251" t="str">
            <v>Base</v>
          </cell>
          <cell r="D1251" t="str">
            <v>Peaker Replacement</v>
          </cell>
          <cell r="E1251" t="str">
            <v>Country A</v>
          </cell>
        </row>
        <row r="1252">
          <cell r="C1252" t="str">
            <v>Base</v>
          </cell>
          <cell r="D1252" t="str">
            <v>Peaker Replacement</v>
          </cell>
          <cell r="E1252" t="str">
            <v>Country B</v>
          </cell>
        </row>
        <row r="1253">
          <cell r="C1253" t="str">
            <v>Base</v>
          </cell>
          <cell r="D1253" t="str">
            <v>Peaker Replacement</v>
          </cell>
          <cell r="E1253" t="str">
            <v>Country C</v>
          </cell>
        </row>
        <row r="1254">
          <cell r="C1254" t="str">
            <v>Base</v>
          </cell>
          <cell r="D1254" t="str">
            <v>Peaker Replacement</v>
          </cell>
          <cell r="E1254" t="str">
            <v>Country D</v>
          </cell>
        </row>
        <row r="1255">
          <cell r="C1255" t="str">
            <v>High</v>
          </cell>
          <cell r="D1255" t="str">
            <v>Peaker Replacement</v>
          </cell>
          <cell r="E1255" t="str">
            <v>PJM</v>
          </cell>
        </row>
        <row r="1256">
          <cell r="C1256" t="str">
            <v>High</v>
          </cell>
          <cell r="D1256" t="str">
            <v>Peaker Replacement</v>
          </cell>
          <cell r="E1256" t="str">
            <v>ISONE</v>
          </cell>
        </row>
        <row r="1257">
          <cell r="C1257" t="str">
            <v>High</v>
          </cell>
          <cell r="D1257" t="str">
            <v>Peaker Replacement</v>
          </cell>
          <cell r="E1257" t="str">
            <v>ERCOT</v>
          </cell>
        </row>
        <row r="1258">
          <cell r="C1258" t="str">
            <v>High</v>
          </cell>
          <cell r="D1258" t="str">
            <v>Peaker Replacement</v>
          </cell>
          <cell r="E1258" t="str">
            <v>CAISO</v>
          </cell>
        </row>
        <row r="1259">
          <cell r="C1259" t="str">
            <v>High</v>
          </cell>
          <cell r="D1259" t="str">
            <v>Peaker Replacement</v>
          </cell>
          <cell r="E1259" t="str">
            <v>NYISO</v>
          </cell>
        </row>
        <row r="1260">
          <cell r="C1260" t="str">
            <v>High</v>
          </cell>
          <cell r="D1260" t="str">
            <v>Peaker Replacement</v>
          </cell>
          <cell r="E1260" t="str">
            <v>MISO</v>
          </cell>
        </row>
        <row r="1261">
          <cell r="C1261" t="str">
            <v>High</v>
          </cell>
          <cell r="D1261" t="str">
            <v>Peaker Replacement</v>
          </cell>
          <cell r="E1261" t="str">
            <v>SOUTHEAST</v>
          </cell>
        </row>
        <row r="1262">
          <cell r="C1262" t="str">
            <v>High</v>
          </cell>
          <cell r="D1262" t="str">
            <v>Peaker Replacement</v>
          </cell>
          <cell r="E1262" t="str">
            <v>SPP</v>
          </cell>
        </row>
        <row r="1263">
          <cell r="C1263" t="str">
            <v>High</v>
          </cell>
          <cell r="D1263" t="str">
            <v>Peaker Replacement</v>
          </cell>
          <cell r="E1263" t="str">
            <v>WECC (Non-CA)</v>
          </cell>
        </row>
        <row r="1264">
          <cell r="C1264" t="str">
            <v>High</v>
          </cell>
          <cell r="D1264" t="str">
            <v>Peaker Replacement</v>
          </cell>
          <cell r="E1264" t="str">
            <v>United Kingdom</v>
          </cell>
        </row>
        <row r="1265">
          <cell r="C1265" t="str">
            <v>High</v>
          </cell>
          <cell r="D1265" t="str">
            <v>Peaker Replacement</v>
          </cell>
          <cell r="E1265" t="str">
            <v>Australia</v>
          </cell>
        </row>
        <row r="1266">
          <cell r="C1266" t="str">
            <v>High</v>
          </cell>
          <cell r="D1266" t="str">
            <v>Peaker Replacement</v>
          </cell>
          <cell r="E1266" t="str">
            <v>Germany</v>
          </cell>
        </row>
        <row r="1267">
          <cell r="C1267" t="str">
            <v>High</v>
          </cell>
          <cell r="D1267" t="str">
            <v>Peaker Replacement</v>
          </cell>
          <cell r="E1267" t="str">
            <v>Japan</v>
          </cell>
        </row>
        <row r="1268">
          <cell r="C1268" t="str">
            <v>High</v>
          </cell>
          <cell r="D1268" t="str">
            <v>Peaker Replacement</v>
          </cell>
          <cell r="E1268" t="str">
            <v>Country A</v>
          </cell>
        </row>
        <row r="1269">
          <cell r="C1269" t="str">
            <v>High</v>
          </cell>
          <cell r="D1269" t="str">
            <v>Peaker Replacement</v>
          </cell>
          <cell r="E1269" t="str">
            <v>Country B</v>
          </cell>
        </row>
        <row r="1270">
          <cell r="C1270" t="str">
            <v>High</v>
          </cell>
          <cell r="D1270" t="str">
            <v>Peaker Replacement</v>
          </cell>
          <cell r="E1270" t="str">
            <v>Country C</v>
          </cell>
        </row>
        <row r="1271">
          <cell r="C1271" t="str">
            <v>High</v>
          </cell>
          <cell r="D1271" t="str">
            <v>Peaker Replacement</v>
          </cell>
          <cell r="E1271" t="str">
            <v>Country D</v>
          </cell>
        </row>
        <row r="1272">
          <cell r="C1272" t="str">
            <v>Low</v>
          </cell>
          <cell r="D1272" t="str">
            <v>Peaker Replacement</v>
          </cell>
          <cell r="E1272" t="str">
            <v>PJM</v>
          </cell>
        </row>
        <row r="1273">
          <cell r="C1273" t="str">
            <v>Low</v>
          </cell>
          <cell r="D1273" t="str">
            <v>Peaker Replacement</v>
          </cell>
          <cell r="E1273" t="str">
            <v>ISONE</v>
          </cell>
        </row>
        <row r="1274">
          <cell r="C1274" t="str">
            <v>Low</v>
          </cell>
          <cell r="D1274" t="str">
            <v>Peaker Replacement</v>
          </cell>
          <cell r="E1274" t="str">
            <v>ERCOT</v>
          </cell>
        </row>
        <row r="1275">
          <cell r="C1275" t="str">
            <v>Low</v>
          </cell>
          <cell r="D1275" t="str">
            <v>Peaker Replacement</v>
          </cell>
          <cell r="E1275" t="str">
            <v>CAISO</v>
          </cell>
        </row>
        <row r="1276">
          <cell r="C1276" t="str">
            <v>Low</v>
          </cell>
          <cell r="D1276" t="str">
            <v>Peaker Replacement</v>
          </cell>
          <cell r="E1276" t="str">
            <v>NYISO</v>
          </cell>
        </row>
        <row r="1277">
          <cell r="C1277" t="str">
            <v>Low</v>
          </cell>
          <cell r="D1277" t="str">
            <v>Peaker Replacement</v>
          </cell>
          <cell r="E1277" t="str">
            <v>MISO</v>
          </cell>
        </row>
        <row r="1278">
          <cell r="C1278" t="str">
            <v>Low</v>
          </cell>
          <cell r="D1278" t="str">
            <v>Peaker Replacement</v>
          </cell>
          <cell r="E1278" t="str">
            <v>SOUTHEAST</v>
          </cell>
        </row>
        <row r="1279">
          <cell r="C1279" t="str">
            <v>Low</v>
          </cell>
          <cell r="D1279" t="str">
            <v>Peaker Replacement</v>
          </cell>
          <cell r="E1279" t="str">
            <v>SPP</v>
          </cell>
        </row>
        <row r="1280">
          <cell r="C1280" t="str">
            <v>Low</v>
          </cell>
          <cell r="D1280" t="str">
            <v>Peaker Replacement</v>
          </cell>
          <cell r="E1280" t="str">
            <v>WECC (Non-CA)</v>
          </cell>
        </row>
        <row r="1281">
          <cell r="C1281" t="str">
            <v>Low</v>
          </cell>
          <cell r="D1281" t="str">
            <v>Peaker Replacement</v>
          </cell>
          <cell r="E1281" t="str">
            <v>United Kingdom</v>
          </cell>
        </row>
        <row r="1282">
          <cell r="C1282" t="str">
            <v>Low</v>
          </cell>
          <cell r="D1282" t="str">
            <v>Peaker Replacement</v>
          </cell>
          <cell r="E1282" t="str">
            <v>Australia</v>
          </cell>
        </row>
        <row r="1283">
          <cell r="C1283" t="str">
            <v>Low</v>
          </cell>
          <cell r="D1283" t="str">
            <v>Peaker Replacement</v>
          </cell>
          <cell r="E1283" t="str">
            <v>Germany</v>
          </cell>
        </row>
        <row r="1284">
          <cell r="C1284" t="str">
            <v>Low</v>
          </cell>
          <cell r="D1284" t="str">
            <v>Peaker Replacement</v>
          </cell>
          <cell r="E1284" t="str">
            <v>Japan</v>
          </cell>
        </row>
        <row r="1285">
          <cell r="C1285" t="str">
            <v>Low</v>
          </cell>
          <cell r="D1285" t="str">
            <v>Peaker Replacement</v>
          </cell>
          <cell r="E1285" t="str">
            <v>Country A</v>
          </cell>
        </row>
        <row r="1286">
          <cell r="C1286" t="str">
            <v>Low</v>
          </cell>
          <cell r="D1286" t="str">
            <v>Peaker Replacement</v>
          </cell>
          <cell r="E1286" t="str">
            <v>Country B</v>
          </cell>
        </row>
        <row r="1287">
          <cell r="C1287" t="str">
            <v>Low</v>
          </cell>
          <cell r="D1287" t="str">
            <v>Peaker Replacement</v>
          </cell>
          <cell r="E1287" t="str">
            <v>Country C</v>
          </cell>
        </row>
        <row r="1288">
          <cell r="C1288" t="str">
            <v>Low</v>
          </cell>
          <cell r="D1288" t="str">
            <v>Peaker Replacement</v>
          </cell>
          <cell r="E1288" t="str">
            <v>Country D</v>
          </cell>
        </row>
        <row r="1289">
          <cell r="C1289" t="str">
            <v>Base</v>
          </cell>
          <cell r="D1289" t="str">
            <v>Renewables Integration</v>
          </cell>
          <cell r="E1289" t="str">
            <v>PJM</v>
          </cell>
        </row>
        <row r="1290">
          <cell r="C1290" t="str">
            <v>Base</v>
          </cell>
          <cell r="D1290" t="str">
            <v>Renewables Integration</v>
          </cell>
          <cell r="E1290" t="str">
            <v>ISONE</v>
          </cell>
        </row>
        <row r="1291">
          <cell r="C1291" t="str">
            <v>Base</v>
          </cell>
          <cell r="D1291" t="str">
            <v>Renewables Integration</v>
          </cell>
          <cell r="E1291" t="str">
            <v>ERCOT</v>
          </cell>
        </row>
        <row r="1292">
          <cell r="C1292" t="str">
            <v>Base</v>
          </cell>
          <cell r="D1292" t="str">
            <v>Renewables Integration</v>
          </cell>
          <cell r="E1292" t="str">
            <v>CAISO</v>
          </cell>
        </row>
        <row r="1293">
          <cell r="C1293" t="str">
            <v>Base</v>
          </cell>
          <cell r="D1293" t="str">
            <v>Renewables Integration</v>
          </cell>
          <cell r="E1293" t="str">
            <v>NYISO</v>
          </cell>
        </row>
        <row r="1294">
          <cell r="C1294" t="str">
            <v>Base</v>
          </cell>
          <cell r="D1294" t="str">
            <v>Renewables Integration</v>
          </cell>
          <cell r="E1294" t="str">
            <v>MISO</v>
          </cell>
        </row>
        <row r="1295">
          <cell r="C1295" t="str">
            <v>Base</v>
          </cell>
          <cell r="D1295" t="str">
            <v>Renewables Integration</v>
          </cell>
          <cell r="E1295" t="str">
            <v>SOUTHEAST</v>
          </cell>
        </row>
        <row r="1296">
          <cell r="C1296" t="str">
            <v>Base</v>
          </cell>
          <cell r="D1296" t="str">
            <v>Renewables Integration</v>
          </cell>
          <cell r="E1296" t="str">
            <v>SPP</v>
          </cell>
        </row>
        <row r="1297">
          <cell r="C1297" t="str">
            <v>Base</v>
          </cell>
          <cell r="D1297" t="str">
            <v>Renewables Integration</v>
          </cell>
          <cell r="E1297" t="str">
            <v>WECC (Non-CA)</v>
          </cell>
        </row>
        <row r="1298">
          <cell r="C1298" t="str">
            <v>Base</v>
          </cell>
          <cell r="D1298" t="str">
            <v>Renewables Integration</v>
          </cell>
          <cell r="E1298" t="str">
            <v>United Kingdom</v>
          </cell>
        </row>
        <row r="1299">
          <cell r="C1299" t="str">
            <v>Base</v>
          </cell>
          <cell r="D1299" t="str">
            <v>Renewables Integration</v>
          </cell>
          <cell r="E1299" t="str">
            <v>Australia</v>
          </cell>
        </row>
        <row r="1300">
          <cell r="C1300" t="str">
            <v>Base</v>
          </cell>
          <cell r="D1300" t="str">
            <v>Renewables Integration</v>
          </cell>
          <cell r="E1300" t="str">
            <v>Germany</v>
          </cell>
        </row>
        <row r="1301">
          <cell r="C1301" t="str">
            <v>Base</v>
          </cell>
          <cell r="D1301" t="str">
            <v>Renewables Integration</v>
          </cell>
          <cell r="E1301" t="str">
            <v>Japan</v>
          </cell>
        </row>
        <row r="1302">
          <cell r="C1302" t="str">
            <v>Base</v>
          </cell>
          <cell r="D1302" t="str">
            <v>Renewables Integration</v>
          </cell>
          <cell r="E1302" t="str">
            <v>Country A</v>
          </cell>
        </row>
        <row r="1303">
          <cell r="C1303" t="str">
            <v>Base</v>
          </cell>
          <cell r="D1303" t="str">
            <v>Renewables Integration</v>
          </cell>
          <cell r="E1303" t="str">
            <v>Country B</v>
          </cell>
        </row>
        <row r="1304">
          <cell r="C1304" t="str">
            <v>Base</v>
          </cell>
          <cell r="D1304" t="str">
            <v>Renewables Integration</v>
          </cell>
          <cell r="E1304" t="str">
            <v>Country C</v>
          </cell>
        </row>
        <row r="1305">
          <cell r="C1305" t="str">
            <v>Base</v>
          </cell>
          <cell r="D1305" t="str">
            <v>Renewables Integration</v>
          </cell>
          <cell r="E1305" t="str">
            <v>Country D</v>
          </cell>
        </row>
        <row r="1306">
          <cell r="C1306" t="str">
            <v>High</v>
          </cell>
          <cell r="D1306" t="str">
            <v>Renewables Integration</v>
          </cell>
          <cell r="E1306" t="str">
            <v>PJM</v>
          </cell>
        </row>
        <row r="1307">
          <cell r="C1307" t="str">
            <v>High</v>
          </cell>
          <cell r="D1307" t="str">
            <v>Renewables Integration</v>
          </cell>
          <cell r="E1307" t="str">
            <v>ISONE</v>
          </cell>
        </row>
        <row r="1308">
          <cell r="C1308" t="str">
            <v>High</v>
          </cell>
          <cell r="D1308" t="str">
            <v>Renewables Integration</v>
          </cell>
          <cell r="E1308" t="str">
            <v>ERCOT</v>
          </cell>
        </row>
        <row r="1309">
          <cell r="C1309" t="str">
            <v>High</v>
          </cell>
          <cell r="D1309" t="str">
            <v>Renewables Integration</v>
          </cell>
          <cell r="E1309" t="str">
            <v>CAISO</v>
          </cell>
        </row>
        <row r="1310">
          <cell r="C1310" t="str">
            <v>High</v>
          </cell>
          <cell r="D1310" t="str">
            <v>Renewables Integration</v>
          </cell>
          <cell r="E1310" t="str">
            <v>NYISO</v>
          </cell>
        </row>
        <row r="1311">
          <cell r="C1311" t="str">
            <v>High</v>
          </cell>
          <cell r="D1311" t="str">
            <v>Renewables Integration</v>
          </cell>
          <cell r="E1311" t="str">
            <v>MISO</v>
          </cell>
        </row>
        <row r="1312">
          <cell r="C1312" t="str">
            <v>High</v>
          </cell>
          <cell r="D1312" t="str">
            <v>Renewables Integration</v>
          </cell>
          <cell r="E1312" t="str">
            <v>SOUTHEAST</v>
          </cell>
        </row>
        <row r="1313">
          <cell r="C1313" t="str">
            <v>High</v>
          </cell>
          <cell r="D1313" t="str">
            <v>Renewables Integration</v>
          </cell>
          <cell r="E1313" t="str">
            <v>SPP</v>
          </cell>
        </row>
        <row r="1314">
          <cell r="C1314" t="str">
            <v>High</v>
          </cell>
          <cell r="D1314" t="str">
            <v>Renewables Integration</v>
          </cell>
          <cell r="E1314" t="str">
            <v>WECC (Non-CA)</v>
          </cell>
        </row>
        <row r="1315">
          <cell r="C1315" t="str">
            <v>High</v>
          </cell>
          <cell r="D1315" t="str">
            <v>Renewables Integration</v>
          </cell>
          <cell r="E1315" t="str">
            <v>United Kingdom</v>
          </cell>
        </row>
        <row r="1316">
          <cell r="C1316" t="str">
            <v>High</v>
          </cell>
          <cell r="D1316" t="str">
            <v>Renewables Integration</v>
          </cell>
          <cell r="E1316" t="str">
            <v>Australia</v>
          </cell>
        </row>
        <row r="1317">
          <cell r="C1317" t="str">
            <v>High</v>
          </cell>
          <cell r="D1317" t="str">
            <v>Renewables Integration</v>
          </cell>
          <cell r="E1317" t="str">
            <v>Germany</v>
          </cell>
        </row>
        <row r="1318">
          <cell r="C1318" t="str">
            <v>High</v>
          </cell>
          <cell r="D1318" t="str">
            <v>Renewables Integration</v>
          </cell>
          <cell r="E1318" t="str">
            <v>Japan</v>
          </cell>
        </row>
        <row r="1319">
          <cell r="C1319" t="str">
            <v>High</v>
          </cell>
          <cell r="D1319" t="str">
            <v>Renewables Integration</v>
          </cell>
          <cell r="E1319" t="str">
            <v>Country A</v>
          </cell>
        </row>
        <row r="1320">
          <cell r="C1320" t="str">
            <v>High</v>
          </cell>
          <cell r="D1320" t="str">
            <v>Renewables Integration</v>
          </cell>
          <cell r="E1320" t="str">
            <v>Country B</v>
          </cell>
        </row>
        <row r="1321">
          <cell r="C1321" t="str">
            <v>High</v>
          </cell>
          <cell r="D1321" t="str">
            <v>Renewables Integration</v>
          </cell>
          <cell r="E1321" t="str">
            <v>Country C</v>
          </cell>
        </row>
        <row r="1322">
          <cell r="C1322" t="str">
            <v>High</v>
          </cell>
          <cell r="D1322" t="str">
            <v>Renewables Integration</v>
          </cell>
          <cell r="E1322" t="str">
            <v>Country D</v>
          </cell>
        </row>
        <row r="1323">
          <cell r="C1323" t="str">
            <v>Low</v>
          </cell>
          <cell r="D1323" t="str">
            <v>Renewables Integration</v>
          </cell>
          <cell r="E1323" t="str">
            <v>PJM</v>
          </cell>
        </row>
        <row r="1324">
          <cell r="C1324" t="str">
            <v>Low</v>
          </cell>
          <cell r="D1324" t="str">
            <v>Renewables Integration</v>
          </cell>
          <cell r="E1324" t="str">
            <v>ISONE</v>
          </cell>
        </row>
        <row r="1325">
          <cell r="C1325" t="str">
            <v>Low</v>
          </cell>
          <cell r="D1325" t="str">
            <v>Renewables Integration</v>
          </cell>
          <cell r="E1325" t="str">
            <v>ERCOT</v>
          </cell>
        </row>
        <row r="1326">
          <cell r="C1326" t="str">
            <v>Low</v>
          </cell>
          <cell r="D1326" t="str">
            <v>Renewables Integration</v>
          </cell>
          <cell r="E1326" t="str">
            <v>CAISO</v>
          </cell>
        </row>
        <row r="1327">
          <cell r="C1327" t="str">
            <v>Low</v>
          </cell>
          <cell r="D1327" t="str">
            <v>Renewables Integration</v>
          </cell>
          <cell r="E1327" t="str">
            <v>NYISO</v>
          </cell>
        </row>
        <row r="1328">
          <cell r="C1328" t="str">
            <v>Low</v>
          </cell>
          <cell r="D1328" t="str">
            <v>Renewables Integration</v>
          </cell>
          <cell r="E1328" t="str">
            <v>MISO</v>
          </cell>
        </row>
        <row r="1329">
          <cell r="C1329" t="str">
            <v>Low</v>
          </cell>
          <cell r="D1329" t="str">
            <v>Renewables Integration</v>
          </cell>
          <cell r="E1329" t="str">
            <v>SOUTHEAST</v>
          </cell>
        </row>
        <row r="1330">
          <cell r="C1330" t="str">
            <v>Low</v>
          </cell>
          <cell r="D1330" t="str">
            <v>Renewables Integration</v>
          </cell>
          <cell r="E1330" t="str">
            <v>SPP</v>
          </cell>
        </row>
        <row r="1331">
          <cell r="C1331" t="str">
            <v>Low</v>
          </cell>
          <cell r="D1331" t="str">
            <v>Renewables Integration</v>
          </cell>
          <cell r="E1331" t="str">
            <v>WECC (Non-CA)</v>
          </cell>
        </row>
        <row r="1332">
          <cell r="C1332" t="str">
            <v>Low</v>
          </cell>
          <cell r="D1332" t="str">
            <v>Renewables Integration</v>
          </cell>
          <cell r="E1332" t="str">
            <v>United Kingdom</v>
          </cell>
        </row>
        <row r="1333">
          <cell r="C1333" t="str">
            <v>Low</v>
          </cell>
          <cell r="D1333" t="str">
            <v>Renewables Integration</v>
          </cell>
          <cell r="E1333" t="str">
            <v>Australia</v>
          </cell>
        </row>
        <row r="1334">
          <cell r="C1334" t="str">
            <v>Low</v>
          </cell>
          <cell r="D1334" t="str">
            <v>Renewables Integration</v>
          </cell>
          <cell r="E1334" t="str">
            <v>Germany</v>
          </cell>
        </row>
        <row r="1335">
          <cell r="C1335" t="str">
            <v>Low</v>
          </cell>
          <cell r="D1335" t="str">
            <v>Renewables Integration</v>
          </cell>
          <cell r="E1335" t="str">
            <v>Japan</v>
          </cell>
        </row>
        <row r="1336">
          <cell r="C1336" t="str">
            <v>Low</v>
          </cell>
          <cell r="D1336" t="str">
            <v>Renewables Integration</v>
          </cell>
          <cell r="E1336" t="str">
            <v>Country A</v>
          </cell>
        </row>
        <row r="1337">
          <cell r="C1337" t="str">
            <v>Low</v>
          </cell>
          <cell r="D1337" t="str">
            <v>Renewables Integration</v>
          </cell>
          <cell r="E1337" t="str">
            <v>Country B</v>
          </cell>
        </row>
        <row r="1338">
          <cell r="C1338" t="str">
            <v>Low</v>
          </cell>
          <cell r="D1338" t="str">
            <v>Renewables Integration</v>
          </cell>
          <cell r="E1338" t="str">
            <v>Country C</v>
          </cell>
        </row>
        <row r="1339">
          <cell r="C1339" t="str">
            <v>Low</v>
          </cell>
          <cell r="D1339" t="str">
            <v>Renewables Integration</v>
          </cell>
          <cell r="E1339" t="str">
            <v>Country D</v>
          </cell>
        </row>
        <row r="1340">
          <cell r="C1340" t="str">
            <v>Base</v>
          </cell>
          <cell r="D1340" t="str">
            <v>T&amp;D</v>
          </cell>
          <cell r="E1340" t="str">
            <v>PJM</v>
          </cell>
        </row>
        <row r="1341">
          <cell r="C1341" t="str">
            <v>Base</v>
          </cell>
          <cell r="D1341" t="str">
            <v>T&amp;D</v>
          </cell>
          <cell r="E1341" t="str">
            <v>ISONE</v>
          </cell>
        </row>
        <row r="1342">
          <cell r="C1342" t="str">
            <v>Base</v>
          </cell>
          <cell r="D1342" t="str">
            <v>T&amp;D</v>
          </cell>
          <cell r="E1342" t="str">
            <v>ERCOT</v>
          </cell>
        </row>
        <row r="1343">
          <cell r="C1343" t="str">
            <v>Base</v>
          </cell>
          <cell r="D1343" t="str">
            <v>T&amp;D</v>
          </cell>
          <cell r="E1343" t="str">
            <v>CAISO</v>
          </cell>
        </row>
        <row r="1344">
          <cell r="C1344" t="str">
            <v>Base</v>
          </cell>
          <cell r="D1344" t="str">
            <v>T&amp;D</v>
          </cell>
          <cell r="E1344" t="str">
            <v>NYISO</v>
          </cell>
        </row>
        <row r="1345">
          <cell r="C1345" t="str">
            <v>Base</v>
          </cell>
          <cell r="D1345" t="str">
            <v>T&amp;D</v>
          </cell>
          <cell r="E1345" t="str">
            <v>MISO</v>
          </cell>
        </row>
        <row r="1346">
          <cell r="C1346" t="str">
            <v>Base</v>
          </cell>
          <cell r="D1346" t="str">
            <v>T&amp;D</v>
          </cell>
          <cell r="E1346" t="str">
            <v>SOUTHEAST</v>
          </cell>
        </row>
        <row r="1347">
          <cell r="C1347" t="str">
            <v>Base</v>
          </cell>
          <cell r="D1347" t="str">
            <v>T&amp;D</v>
          </cell>
          <cell r="E1347" t="str">
            <v>SPP</v>
          </cell>
        </row>
        <row r="1348">
          <cell r="C1348" t="str">
            <v>Base</v>
          </cell>
          <cell r="D1348" t="str">
            <v>T&amp;D</v>
          </cell>
          <cell r="E1348" t="str">
            <v>WECC (Non-CA)</v>
          </cell>
        </row>
        <row r="1349">
          <cell r="C1349" t="str">
            <v>Base</v>
          </cell>
          <cell r="D1349" t="str">
            <v>T&amp;D</v>
          </cell>
          <cell r="E1349" t="str">
            <v>United Kingdom</v>
          </cell>
        </row>
        <row r="1350">
          <cell r="C1350" t="str">
            <v>Base</v>
          </cell>
          <cell r="D1350" t="str">
            <v>T&amp;D</v>
          </cell>
          <cell r="E1350" t="str">
            <v>Australia</v>
          </cell>
        </row>
        <row r="1351">
          <cell r="C1351" t="str">
            <v>Base</v>
          </cell>
          <cell r="D1351" t="str">
            <v>T&amp;D</v>
          </cell>
          <cell r="E1351" t="str">
            <v>Germany</v>
          </cell>
        </row>
        <row r="1352">
          <cell r="C1352" t="str">
            <v>Base</v>
          </cell>
          <cell r="D1352" t="str">
            <v>T&amp;D</v>
          </cell>
          <cell r="E1352" t="str">
            <v>Japan</v>
          </cell>
        </row>
        <row r="1353">
          <cell r="C1353" t="str">
            <v>Base</v>
          </cell>
          <cell r="D1353" t="str">
            <v>T&amp;D</v>
          </cell>
          <cell r="E1353" t="str">
            <v>Country A</v>
          </cell>
        </row>
        <row r="1354">
          <cell r="C1354" t="str">
            <v>Base</v>
          </cell>
          <cell r="D1354" t="str">
            <v>T&amp;D</v>
          </cell>
          <cell r="E1354" t="str">
            <v>Country B</v>
          </cell>
        </row>
        <row r="1355">
          <cell r="C1355" t="str">
            <v>Base</v>
          </cell>
          <cell r="D1355" t="str">
            <v>T&amp;D</v>
          </cell>
          <cell r="E1355" t="str">
            <v>Country C</v>
          </cell>
        </row>
        <row r="1356">
          <cell r="C1356" t="str">
            <v>Base</v>
          </cell>
          <cell r="D1356" t="str">
            <v>T&amp;D</v>
          </cell>
          <cell r="E1356" t="str">
            <v>Country D</v>
          </cell>
        </row>
        <row r="1357">
          <cell r="C1357" t="str">
            <v>High</v>
          </cell>
          <cell r="D1357" t="str">
            <v>T&amp;D</v>
          </cell>
          <cell r="E1357" t="str">
            <v>PJM</v>
          </cell>
        </row>
        <row r="1358">
          <cell r="C1358" t="str">
            <v>High</v>
          </cell>
          <cell r="D1358" t="str">
            <v>T&amp;D</v>
          </cell>
          <cell r="E1358" t="str">
            <v>ISONE</v>
          </cell>
        </row>
        <row r="1359">
          <cell r="C1359" t="str">
            <v>High</v>
          </cell>
          <cell r="D1359" t="str">
            <v>T&amp;D</v>
          </cell>
          <cell r="E1359" t="str">
            <v>ERCOT</v>
          </cell>
        </row>
        <row r="1360">
          <cell r="C1360" t="str">
            <v>High</v>
          </cell>
          <cell r="D1360" t="str">
            <v>T&amp;D</v>
          </cell>
          <cell r="E1360" t="str">
            <v>CAISO</v>
          </cell>
        </row>
        <row r="1361">
          <cell r="C1361" t="str">
            <v>High</v>
          </cell>
          <cell r="D1361" t="str">
            <v>T&amp;D</v>
          </cell>
          <cell r="E1361" t="str">
            <v>NYISO</v>
          </cell>
        </row>
        <row r="1362">
          <cell r="C1362" t="str">
            <v>High</v>
          </cell>
          <cell r="D1362" t="str">
            <v>T&amp;D</v>
          </cell>
          <cell r="E1362" t="str">
            <v>MISO</v>
          </cell>
        </row>
        <row r="1363">
          <cell r="C1363" t="str">
            <v>High</v>
          </cell>
          <cell r="D1363" t="str">
            <v>T&amp;D</v>
          </cell>
          <cell r="E1363" t="str">
            <v>SOUTHEAST</v>
          </cell>
        </row>
        <row r="1364">
          <cell r="C1364" t="str">
            <v>High</v>
          </cell>
          <cell r="D1364" t="str">
            <v>T&amp;D</v>
          </cell>
          <cell r="E1364" t="str">
            <v>SPP</v>
          </cell>
        </row>
        <row r="1365">
          <cell r="C1365" t="str">
            <v>High</v>
          </cell>
          <cell r="D1365" t="str">
            <v>T&amp;D</v>
          </cell>
          <cell r="E1365" t="str">
            <v>WECC (Non-CA)</v>
          </cell>
        </row>
        <row r="1366">
          <cell r="C1366" t="str">
            <v>High</v>
          </cell>
          <cell r="D1366" t="str">
            <v>T&amp;D</v>
          </cell>
          <cell r="E1366" t="str">
            <v>United Kingdom</v>
          </cell>
        </row>
        <row r="1367">
          <cell r="C1367" t="str">
            <v>High</v>
          </cell>
          <cell r="D1367" t="str">
            <v>T&amp;D</v>
          </cell>
          <cell r="E1367" t="str">
            <v>Australia</v>
          </cell>
        </row>
        <row r="1368">
          <cell r="C1368" t="str">
            <v>High</v>
          </cell>
          <cell r="D1368" t="str">
            <v>T&amp;D</v>
          </cell>
          <cell r="E1368" t="str">
            <v>Germany</v>
          </cell>
        </row>
        <row r="1369">
          <cell r="C1369" t="str">
            <v>High</v>
          </cell>
          <cell r="D1369" t="str">
            <v>T&amp;D</v>
          </cell>
          <cell r="E1369" t="str">
            <v>Japan</v>
          </cell>
        </row>
        <row r="1370">
          <cell r="C1370" t="str">
            <v>High</v>
          </cell>
          <cell r="D1370" t="str">
            <v>T&amp;D</v>
          </cell>
          <cell r="E1370" t="str">
            <v>Country A</v>
          </cell>
        </row>
        <row r="1371">
          <cell r="C1371" t="str">
            <v>High</v>
          </cell>
          <cell r="D1371" t="str">
            <v>T&amp;D</v>
          </cell>
          <cell r="E1371" t="str">
            <v>Country B</v>
          </cell>
        </row>
        <row r="1372">
          <cell r="C1372" t="str">
            <v>High</v>
          </cell>
          <cell r="D1372" t="str">
            <v>T&amp;D</v>
          </cell>
          <cell r="E1372" t="str">
            <v>Country C</v>
          </cell>
        </row>
        <row r="1373">
          <cell r="C1373" t="str">
            <v>High</v>
          </cell>
          <cell r="D1373" t="str">
            <v>T&amp;D</v>
          </cell>
          <cell r="E1373" t="str">
            <v>Country D</v>
          </cell>
        </row>
        <row r="1374">
          <cell r="C1374" t="str">
            <v>Low</v>
          </cell>
          <cell r="D1374" t="str">
            <v>T&amp;D</v>
          </cell>
          <cell r="E1374" t="str">
            <v>PJM</v>
          </cell>
        </row>
        <row r="1375">
          <cell r="C1375" t="str">
            <v>Low</v>
          </cell>
          <cell r="D1375" t="str">
            <v>T&amp;D</v>
          </cell>
          <cell r="E1375" t="str">
            <v>ISONE</v>
          </cell>
        </row>
        <row r="1376">
          <cell r="C1376" t="str">
            <v>Low</v>
          </cell>
          <cell r="D1376" t="str">
            <v>T&amp;D</v>
          </cell>
          <cell r="E1376" t="str">
            <v>ERCOT</v>
          </cell>
        </row>
        <row r="1377">
          <cell r="C1377" t="str">
            <v>Low</v>
          </cell>
          <cell r="D1377" t="str">
            <v>T&amp;D</v>
          </cell>
          <cell r="E1377" t="str">
            <v>CAISO</v>
          </cell>
        </row>
        <row r="1378">
          <cell r="C1378" t="str">
            <v>Low</v>
          </cell>
          <cell r="D1378" t="str">
            <v>T&amp;D</v>
          </cell>
          <cell r="E1378" t="str">
            <v>NYISO</v>
          </cell>
        </row>
        <row r="1379">
          <cell r="C1379" t="str">
            <v>Low</v>
          </cell>
          <cell r="D1379" t="str">
            <v>T&amp;D</v>
          </cell>
          <cell r="E1379" t="str">
            <v>MISO</v>
          </cell>
        </row>
        <row r="1380">
          <cell r="C1380" t="str">
            <v>Low</v>
          </cell>
          <cell r="D1380" t="str">
            <v>T&amp;D</v>
          </cell>
          <cell r="E1380" t="str">
            <v>SOUTHEAST</v>
          </cell>
        </row>
        <row r="1381">
          <cell r="C1381" t="str">
            <v>Low</v>
          </cell>
          <cell r="D1381" t="str">
            <v>T&amp;D</v>
          </cell>
          <cell r="E1381" t="str">
            <v>SPP</v>
          </cell>
        </row>
        <row r="1382">
          <cell r="C1382" t="str">
            <v>Low</v>
          </cell>
          <cell r="D1382" t="str">
            <v>T&amp;D</v>
          </cell>
          <cell r="E1382" t="str">
            <v>WECC (Non-CA)</v>
          </cell>
        </row>
        <row r="1383">
          <cell r="C1383" t="str">
            <v>Low</v>
          </cell>
          <cell r="D1383" t="str">
            <v>T&amp;D</v>
          </cell>
          <cell r="E1383" t="str">
            <v>United Kingdom</v>
          </cell>
        </row>
        <row r="1384">
          <cell r="C1384" t="str">
            <v>Low</v>
          </cell>
          <cell r="D1384" t="str">
            <v>T&amp;D</v>
          </cell>
          <cell r="E1384" t="str">
            <v>Australia</v>
          </cell>
        </row>
        <row r="1385">
          <cell r="C1385" t="str">
            <v>Low</v>
          </cell>
          <cell r="D1385" t="str">
            <v>T&amp;D</v>
          </cell>
          <cell r="E1385" t="str">
            <v>Germany</v>
          </cell>
        </row>
        <row r="1386">
          <cell r="C1386" t="str">
            <v>Low</v>
          </cell>
          <cell r="D1386" t="str">
            <v>T&amp;D</v>
          </cell>
          <cell r="E1386" t="str">
            <v>Japan</v>
          </cell>
        </row>
        <row r="1387">
          <cell r="C1387" t="str">
            <v>Low</v>
          </cell>
          <cell r="D1387" t="str">
            <v>T&amp;D</v>
          </cell>
          <cell r="E1387" t="str">
            <v>Country A</v>
          </cell>
        </row>
        <row r="1388">
          <cell r="C1388" t="str">
            <v>Low</v>
          </cell>
          <cell r="D1388" t="str">
            <v>T&amp;D</v>
          </cell>
          <cell r="E1388" t="str">
            <v>Country B</v>
          </cell>
        </row>
        <row r="1389">
          <cell r="C1389" t="str">
            <v>Low</v>
          </cell>
          <cell r="D1389" t="str">
            <v>T&amp;D</v>
          </cell>
          <cell r="E1389" t="str">
            <v>Country C</v>
          </cell>
        </row>
        <row r="1390">
          <cell r="C1390" t="str">
            <v>Low</v>
          </cell>
          <cell r="D1390" t="str">
            <v>T&amp;D</v>
          </cell>
          <cell r="E1390" t="str">
            <v>Country D</v>
          </cell>
        </row>
      </sheetData>
      <sheetData sheetId="11">
        <row r="10">
          <cell r="F10" t="str">
            <v>C&amp;I Demand Mgmt.</v>
          </cell>
          <cell r="G10" t="str">
            <v>Peaker Replacement</v>
          </cell>
          <cell r="H10" t="str">
            <v>T&amp;D</v>
          </cell>
          <cell r="I10" t="str">
            <v>Renewables Integration</v>
          </cell>
        </row>
        <row r="11">
          <cell r="E11" t="str">
            <v>Project Life (years)</v>
          </cell>
          <cell r="F11">
            <v>10</v>
          </cell>
          <cell r="G11">
            <v>20</v>
          </cell>
          <cell r="H11">
            <v>20</v>
          </cell>
          <cell r="I11">
            <v>20</v>
          </cell>
        </row>
        <row r="12">
          <cell r="E12" t="str">
            <v>MW</v>
          </cell>
          <cell r="F12">
            <v>0.25</v>
          </cell>
          <cell r="G12">
            <v>100</v>
          </cell>
          <cell r="H12">
            <v>10</v>
          </cell>
          <cell r="I12">
            <v>10</v>
          </cell>
        </row>
        <row r="13">
          <cell r="E13" t="str">
            <v>Duration (Hrs.)</v>
          </cell>
          <cell r="F13">
            <v>2</v>
          </cell>
          <cell r="G13">
            <v>4</v>
          </cell>
          <cell r="H13">
            <v>8</v>
          </cell>
          <cell r="I13">
            <v>4</v>
          </cell>
        </row>
        <row r="14">
          <cell r="E14" t="str">
            <v>MWH of Capacity</v>
          </cell>
          <cell r="F14">
            <v>0.5</v>
          </cell>
          <cell r="G14">
            <v>400</v>
          </cell>
          <cell r="H14">
            <v>80</v>
          </cell>
          <cell r="I14">
            <v>40</v>
          </cell>
        </row>
        <row r="15">
          <cell r="E15" t="str">
            <v>100% DOD Cycles/ Day1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</row>
        <row r="16">
          <cell r="E16" t="str">
            <v>Op Days / Year</v>
          </cell>
          <cell r="F16">
            <v>250</v>
          </cell>
          <cell r="G16">
            <v>350</v>
          </cell>
          <cell r="H16">
            <v>350</v>
          </cell>
          <cell r="I16">
            <v>350</v>
          </cell>
        </row>
        <row r="17">
          <cell r="E17" t="str">
            <v>Storage Technology</v>
          </cell>
          <cell r="F17" t="str">
            <v xml:space="preserve">Lithium  </v>
          </cell>
          <cell r="G17" t="str">
            <v xml:space="preserve">Lithium  </v>
          </cell>
          <cell r="H17" t="str">
            <v xml:space="preserve">Lithium  </v>
          </cell>
          <cell r="I17" t="str">
            <v xml:space="preserve">Lithium  </v>
          </cell>
        </row>
        <row r="70">
          <cell r="G70">
            <v>2017</v>
          </cell>
          <cell r="H70">
            <v>2018</v>
          </cell>
          <cell r="I70">
            <v>2019</v>
          </cell>
          <cell r="J70">
            <v>2020</v>
          </cell>
          <cell r="K70">
            <v>2021</v>
          </cell>
          <cell r="L70">
            <v>2022</v>
          </cell>
          <cell r="M70">
            <v>2023</v>
          </cell>
          <cell r="N70">
            <v>2024</v>
          </cell>
          <cell r="O70">
            <v>2025</v>
          </cell>
          <cell r="P70">
            <v>2026</v>
          </cell>
          <cell r="Q70">
            <v>2027</v>
          </cell>
        </row>
        <row r="71">
          <cell r="D71" t="str">
            <v>Base</v>
          </cell>
          <cell r="E71" t="str">
            <v>C&amp;I Demand Mgmt.</v>
          </cell>
          <cell r="G71">
            <v>273.125</v>
          </cell>
          <cell r="H71">
            <v>240.35</v>
          </cell>
          <cell r="I71">
            <v>211.50799999999998</v>
          </cell>
          <cell r="J71">
            <v>186.12704000000002</v>
          </cell>
          <cell r="K71">
            <v>163.79179519999997</v>
          </cell>
          <cell r="L71">
            <v>144.136779776</v>
          </cell>
          <cell r="M71">
            <v>132.60583739392001</v>
          </cell>
          <cell r="N71">
            <v>121.9973704024064</v>
          </cell>
          <cell r="O71">
            <v>112.2375807702139</v>
          </cell>
          <cell r="P71">
            <v>103.25857430859679</v>
          </cell>
          <cell r="Q71">
            <v>94.99788836390907</v>
          </cell>
        </row>
        <row r="72">
          <cell r="D72" t="str">
            <v>Base</v>
          </cell>
          <cell r="E72" t="str">
            <v>Renewables Integration</v>
          </cell>
          <cell r="G72">
            <v>13500</v>
          </cell>
          <cell r="H72">
            <v>11880</v>
          </cell>
          <cell r="I72">
            <v>10454.4</v>
          </cell>
          <cell r="J72">
            <v>9199.8720000000012</v>
          </cell>
          <cell r="K72">
            <v>8095.8873599999988</v>
          </cell>
          <cell r="L72">
            <v>7124.3808768000008</v>
          </cell>
          <cell r="M72">
            <v>6554.4304066560007</v>
          </cell>
          <cell r="N72">
            <v>6030.0759741235206</v>
          </cell>
          <cell r="O72">
            <v>5547.6698961936381</v>
          </cell>
          <cell r="P72">
            <v>5103.8563044981474</v>
          </cell>
          <cell r="Q72">
            <v>4695.5478001382962</v>
          </cell>
        </row>
        <row r="73">
          <cell r="D73" t="str">
            <v>Base</v>
          </cell>
          <cell r="E73" t="str">
            <v>Peaker Replacement</v>
          </cell>
          <cell r="G73">
            <v>144720</v>
          </cell>
          <cell r="H73">
            <v>127353.60000000001</v>
          </cell>
          <cell r="I73">
            <v>112071.16800000001</v>
          </cell>
          <cell r="J73">
            <v>98622.627839999986</v>
          </cell>
          <cell r="K73">
            <v>86787.912499200014</v>
          </cell>
          <cell r="L73">
            <v>76373.362999296005</v>
          </cell>
          <cell r="M73">
            <v>70263.49395935233</v>
          </cell>
          <cell r="N73">
            <v>64642.414442604146</v>
          </cell>
          <cell r="O73">
            <v>59471.021287195814</v>
          </cell>
          <cell r="P73">
            <v>54713.33958422015</v>
          </cell>
          <cell r="Q73">
            <v>50336.272417482542</v>
          </cell>
        </row>
        <row r="74">
          <cell r="D74" t="str">
            <v>Base</v>
          </cell>
          <cell r="E74" t="str">
            <v>T&amp;D</v>
          </cell>
          <cell r="G74">
            <v>27864</v>
          </cell>
          <cell r="H74">
            <v>24520.32</v>
          </cell>
          <cell r="I74">
            <v>21577.881600000001</v>
          </cell>
          <cell r="J74">
            <v>18988.535807999997</v>
          </cell>
          <cell r="K74">
            <v>16709.911511039998</v>
          </cell>
          <cell r="L74">
            <v>14704.722129715199</v>
          </cell>
          <cell r="M74">
            <v>13528.344359337985</v>
          </cell>
          <cell r="N74">
            <v>12446.076810590945</v>
          </cell>
          <cell r="O74">
            <v>11450.390665743671</v>
          </cell>
          <cell r="P74">
            <v>10534.359412484177</v>
          </cell>
          <cell r="Q74">
            <v>9691.6106594854446</v>
          </cell>
        </row>
        <row r="75">
          <cell r="D75" t="str">
            <v>Low</v>
          </cell>
          <cell r="E75" t="str">
            <v>C&amp;I Demand Mgmt.</v>
          </cell>
          <cell r="G75">
            <v>273.125</v>
          </cell>
          <cell r="H75">
            <v>243.08125000000001</v>
          </cell>
          <cell r="I75">
            <v>216.34231250000005</v>
          </cell>
          <cell r="J75">
            <v>192.54465812500001</v>
          </cell>
          <cell r="K75">
            <v>171.36474573124997</v>
          </cell>
          <cell r="L75">
            <v>152.51462370081248</v>
          </cell>
          <cell r="M75">
            <v>141.83860004175563</v>
          </cell>
          <cell r="N75">
            <v>131.90989803883272</v>
          </cell>
          <cell r="O75">
            <v>122.67620517611444</v>
          </cell>
          <cell r="P75">
            <v>114.08887081378643</v>
          </cell>
          <cell r="Q75">
            <v>106.10264985682136</v>
          </cell>
        </row>
        <row r="76">
          <cell r="D76" t="str">
            <v>Low</v>
          </cell>
          <cell r="E76" t="str">
            <v>Renewables Integration</v>
          </cell>
          <cell r="G76">
            <v>13500</v>
          </cell>
          <cell r="H76">
            <v>12015</v>
          </cell>
          <cell r="I76">
            <v>10693.35</v>
          </cell>
          <cell r="J76">
            <v>9517.0815000000002</v>
          </cell>
          <cell r="K76">
            <v>8470.2025350000004</v>
          </cell>
          <cell r="L76">
            <v>7538.4802561500001</v>
          </cell>
          <cell r="M76">
            <v>7010.7866382195007</v>
          </cell>
          <cell r="N76">
            <v>6520.0315735441336</v>
          </cell>
          <cell r="O76">
            <v>6063.6293633960449</v>
          </cell>
          <cell r="P76">
            <v>5639.1753079583214</v>
          </cell>
          <cell r="Q76">
            <v>5244.4330364012385</v>
          </cell>
        </row>
        <row r="77">
          <cell r="D77" t="str">
            <v>Low</v>
          </cell>
          <cell r="E77" t="str">
            <v>Peaker Replacement</v>
          </cell>
          <cell r="G77">
            <v>144720</v>
          </cell>
          <cell r="H77">
            <v>128800.8</v>
          </cell>
          <cell r="I77">
            <v>114632.712</v>
          </cell>
          <cell r="J77">
            <v>102023.11367999999</v>
          </cell>
          <cell r="K77">
            <v>90800.571175199992</v>
          </cell>
          <cell r="L77">
            <v>80812.508345927999</v>
          </cell>
          <cell r="M77">
            <v>75155.63276171303</v>
          </cell>
          <cell r="N77">
            <v>69894.738468393101</v>
          </cell>
          <cell r="O77">
            <v>65002.106775605593</v>
          </cell>
          <cell r="P77">
            <v>60451.959301313196</v>
          </cell>
          <cell r="Q77">
            <v>56220.322150221269</v>
          </cell>
        </row>
        <row r="78">
          <cell r="D78" t="str">
            <v>Low</v>
          </cell>
          <cell r="E78" t="str">
            <v>T&amp;D</v>
          </cell>
          <cell r="G78">
            <v>27864</v>
          </cell>
          <cell r="H78">
            <v>24798.959999999999</v>
          </cell>
          <cell r="I78">
            <v>22071.074400000001</v>
          </cell>
          <cell r="J78">
            <v>19643.256216000002</v>
          </cell>
          <cell r="K78">
            <v>17482.498032240001</v>
          </cell>
          <cell r="L78">
            <v>15559.423248693602</v>
          </cell>
          <cell r="M78">
            <v>14470.263621285048</v>
          </cell>
          <cell r="N78">
            <v>13457.345167795094</v>
          </cell>
          <cell r="O78">
            <v>12515.331006049437</v>
          </cell>
          <cell r="P78">
            <v>11639.257835625976</v>
          </cell>
          <cell r="Q78">
            <v>10824.509787132156</v>
          </cell>
        </row>
        <row r="79">
          <cell r="D79" t="str">
            <v>High</v>
          </cell>
          <cell r="E79" t="str">
            <v>C&amp;I Demand Mgmt.</v>
          </cell>
          <cell r="G79">
            <v>273.125</v>
          </cell>
          <cell r="H79">
            <v>238.33125000000001</v>
          </cell>
          <cell r="I79">
            <v>207.98231249999998</v>
          </cell>
          <cell r="J79">
            <v>181.50898312499999</v>
          </cell>
          <cell r="K79">
            <v>158.41510573124998</v>
          </cell>
          <cell r="L79">
            <v>138.26818045331248</v>
          </cell>
          <cell r="M79">
            <v>126.22190844825563</v>
          </cell>
          <cell r="N79">
            <v>115.23195042715199</v>
          </cell>
          <cell r="O79">
            <v>105.20518766620091</v>
          </cell>
          <cell r="P79">
            <v>96.056745659310963</v>
          </cell>
          <cell r="Q79">
            <v>87.709261691226317</v>
          </cell>
        </row>
        <row r="80">
          <cell r="D80" t="str">
            <v>High</v>
          </cell>
          <cell r="E80" t="str">
            <v>Renewables Integration</v>
          </cell>
          <cell r="G80">
            <v>13500</v>
          </cell>
          <cell r="H80">
            <v>11765</v>
          </cell>
          <cell r="I80">
            <v>10253.35</v>
          </cell>
          <cell r="J80">
            <v>8936.2564999999995</v>
          </cell>
          <cell r="K80">
            <v>7788.642535</v>
          </cell>
          <cell r="L80">
            <v>6788.6674536499995</v>
          </cell>
          <cell r="M80">
            <v>6188.8555017195004</v>
          </cell>
          <cell r="N80">
            <v>5642.2448571398845</v>
          </cell>
          <cell r="O80">
            <v>5144.1021260321759</v>
          </cell>
          <cell r="P80">
            <v>4690.1160893017186</v>
          </cell>
          <cell r="Q80">
            <v>4276.3599750541316</v>
          </cell>
        </row>
        <row r="81">
          <cell r="D81" t="str">
            <v>High</v>
          </cell>
          <cell r="E81" t="str">
            <v>Peaker Replacement</v>
          </cell>
          <cell r="G81">
            <v>144720</v>
          </cell>
          <cell r="H81">
            <v>126120.8</v>
          </cell>
          <cell r="I81">
            <v>109915.91200000001</v>
          </cell>
          <cell r="J81">
            <v>95796.669680000006</v>
          </cell>
          <cell r="K81">
            <v>83494.247975199993</v>
          </cell>
          <cell r="L81">
            <v>72774.515103127997</v>
          </cell>
          <cell r="M81">
            <v>66344.530978433031</v>
          </cell>
          <cell r="N81">
            <v>60484.864868539567</v>
          </cell>
          <cell r="O81">
            <v>55144.774791064927</v>
          </cell>
          <cell r="P81">
            <v>50278.044477314426</v>
          </cell>
          <cell r="Q81">
            <v>45842.578932580291</v>
          </cell>
        </row>
        <row r="82">
          <cell r="D82" t="str">
            <v>High</v>
          </cell>
          <cell r="E82" t="str">
            <v>T&amp;D</v>
          </cell>
          <cell r="G82">
            <v>27864</v>
          </cell>
          <cell r="H82">
            <v>24282.959999999999</v>
          </cell>
          <cell r="I82">
            <v>21162.914400000001</v>
          </cell>
          <cell r="J82">
            <v>18444.433416</v>
          </cell>
          <cell r="K82">
            <v>16075.75819224</v>
          </cell>
          <cell r="L82">
            <v>14011.8096243336</v>
          </cell>
          <cell r="M82">
            <v>12773.797755549051</v>
          </cell>
          <cell r="N82">
            <v>11645.593385136723</v>
          </cell>
          <cell r="O82">
            <v>10617.426788130409</v>
          </cell>
          <cell r="P82">
            <v>9680.3996083187467</v>
          </cell>
          <cell r="Q82">
            <v>8826.4069885117278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9">
          <cell r="B9" t="str">
            <v>CAISO</v>
          </cell>
          <cell r="C9" t="str">
            <v>Distribution</v>
          </cell>
          <cell r="D9" t="str">
            <v>High</v>
          </cell>
        </row>
        <row r="10">
          <cell r="B10" t="str">
            <v>ERCOT</v>
          </cell>
          <cell r="C10" t="str">
            <v>Distribution</v>
          </cell>
          <cell r="D10" t="str">
            <v>High</v>
          </cell>
        </row>
        <row r="11">
          <cell r="B11" t="str">
            <v>ISONE</v>
          </cell>
          <cell r="C11" t="str">
            <v>Distribution</v>
          </cell>
          <cell r="D11" t="str">
            <v>High</v>
          </cell>
        </row>
        <row r="12">
          <cell r="B12" t="str">
            <v>MISO</v>
          </cell>
          <cell r="C12" t="str">
            <v>Distribution</v>
          </cell>
          <cell r="D12" t="str">
            <v>High</v>
          </cell>
        </row>
        <row r="13">
          <cell r="B13" t="str">
            <v>NYISO</v>
          </cell>
          <cell r="C13" t="str">
            <v>Distribution</v>
          </cell>
          <cell r="D13" t="str">
            <v>High</v>
          </cell>
        </row>
        <row r="14">
          <cell r="B14" t="str">
            <v>PJM</v>
          </cell>
          <cell r="C14" t="str">
            <v>Distribution</v>
          </cell>
          <cell r="D14" t="str">
            <v>High</v>
          </cell>
        </row>
        <row r="15">
          <cell r="B15" t="str">
            <v>SOUTHEAST</v>
          </cell>
          <cell r="C15" t="str">
            <v>Distribution</v>
          </cell>
          <cell r="D15" t="str">
            <v>High</v>
          </cell>
        </row>
        <row r="16">
          <cell r="B16" t="str">
            <v>SPP</v>
          </cell>
          <cell r="C16" t="str">
            <v>Distribution</v>
          </cell>
          <cell r="D16" t="str">
            <v>High</v>
          </cell>
        </row>
        <row r="17">
          <cell r="B17" t="str">
            <v>WECC (Non-CA)</v>
          </cell>
          <cell r="C17" t="str">
            <v>Distribution</v>
          </cell>
          <cell r="D17" t="str">
            <v>High</v>
          </cell>
        </row>
        <row r="18">
          <cell r="B18" t="str">
            <v>United Kingdom</v>
          </cell>
          <cell r="C18" t="str">
            <v>Distribution</v>
          </cell>
          <cell r="D18" t="str">
            <v>High</v>
          </cell>
        </row>
        <row r="19">
          <cell r="B19" t="str">
            <v>Australia</v>
          </cell>
          <cell r="C19" t="str">
            <v>Distribution</v>
          </cell>
          <cell r="D19" t="str">
            <v>High</v>
          </cell>
        </row>
        <row r="20">
          <cell r="B20" t="str">
            <v>Germany</v>
          </cell>
          <cell r="C20" t="str">
            <v>Distribution</v>
          </cell>
          <cell r="D20" t="str">
            <v>High</v>
          </cell>
        </row>
        <row r="21">
          <cell r="B21" t="str">
            <v>Japan</v>
          </cell>
          <cell r="C21" t="str">
            <v>Distribution</v>
          </cell>
          <cell r="D21" t="str">
            <v>High</v>
          </cell>
        </row>
        <row r="22">
          <cell r="B22" t="str">
            <v>Country A</v>
          </cell>
          <cell r="C22" t="str">
            <v>Distribution</v>
          </cell>
          <cell r="D22" t="str">
            <v>High</v>
          </cell>
        </row>
        <row r="23">
          <cell r="B23" t="str">
            <v>Country B</v>
          </cell>
          <cell r="C23" t="str">
            <v>Distribution</v>
          </cell>
          <cell r="D23" t="str">
            <v>High</v>
          </cell>
        </row>
        <row r="24">
          <cell r="B24" t="str">
            <v>Country C</v>
          </cell>
          <cell r="C24" t="str">
            <v>Distribution</v>
          </cell>
          <cell r="D24" t="str">
            <v>High</v>
          </cell>
        </row>
        <row r="25">
          <cell r="B25" t="str">
            <v>Country D</v>
          </cell>
          <cell r="C25" t="str">
            <v>Distribution</v>
          </cell>
          <cell r="D25" t="str">
            <v>High</v>
          </cell>
        </row>
        <row r="26">
          <cell r="B26" t="str">
            <v>CAISO</v>
          </cell>
          <cell r="C26" t="str">
            <v>Generation</v>
          </cell>
          <cell r="D26" t="str">
            <v>High</v>
          </cell>
        </row>
        <row r="27">
          <cell r="B27" t="str">
            <v>ERCOT</v>
          </cell>
          <cell r="C27" t="str">
            <v>Generation</v>
          </cell>
          <cell r="D27" t="str">
            <v>High</v>
          </cell>
        </row>
        <row r="28">
          <cell r="B28" t="str">
            <v>ISONE</v>
          </cell>
          <cell r="C28" t="str">
            <v>Generation</v>
          </cell>
          <cell r="D28" t="str">
            <v>High</v>
          </cell>
        </row>
        <row r="29">
          <cell r="B29" t="str">
            <v>MISO</v>
          </cell>
          <cell r="C29" t="str">
            <v>Generation</v>
          </cell>
          <cell r="D29" t="str">
            <v>High</v>
          </cell>
        </row>
        <row r="30">
          <cell r="B30" t="str">
            <v>NYISO</v>
          </cell>
          <cell r="C30" t="str">
            <v>Generation</v>
          </cell>
          <cell r="D30" t="str">
            <v>High</v>
          </cell>
        </row>
        <row r="31">
          <cell r="B31" t="str">
            <v>PJM</v>
          </cell>
          <cell r="C31" t="str">
            <v>Generation</v>
          </cell>
          <cell r="D31" t="str">
            <v>High</v>
          </cell>
        </row>
        <row r="32">
          <cell r="B32" t="str">
            <v>SOUTHEAST</v>
          </cell>
          <cell r="C32" t="str">
            <v>Generation</v>
          </cell>
          <cell r="D32" t="str">
            <v>High</v>
          </cell>
        </row>
        <row r="33">
          <cell r="B33" t="str">
            <v>SPP</v>
          </cell>
          <cell r="C33" t="str">
            <v>Generation</v>
          </cell>
          <cell r="D33" t="str">
            <v>High</v>
          </cell>
        </row>
        <row r="34">
          <cell r="B34" t="str">
            <v>WECC (Non-CA)</v>
          </cell>
          <cell r="C34" t="str">
            <v>Generation</v>
          </cell>
          <cell r="D34" t="str">
            <v>High</v>
          </cell>
        </row>
        <row r="35">
          <cell r="B35" t="str">
            <v>United Kingdom</v>
          </cell>
          <cell r="C35" t="str">
            <v>Generation</v>
          </cell>
          <cell r="D35" t="str">
            <v>High</v>
          </cell>
        </row>
        <row r="36">
          <cell r="B36" t="str">
            <v>Australia</v>
          </cell>
          <cell r="C36" t="str">
            <v>Generation</v>
          </cell>
          <cell r="D36" t="str">
            <v>High</v>
          </cell>
        </row>
        <row r="37">
          <cell r="B37" t="str">
            <v>Germany</v>
          </cell>
          <cell r="C37" t="str">
            <v>Generation</v>
          </cell>
          <cell r="D37" t="str">
            <v>High</v>
          </cell>
        </row>
        <row r="38">
          <cell r="B38" t="str">
            <v>Japan</v>
          </cell>
          <cell r="C38" t="str">
            <v>Generation</v>
          </cell>
          <cell r="D38" t="str">
            <v>High</v>
          </cell>
        </row>
        <row r="39">
          <cell r="B39" t="str">
            <v>Country A</v>
          </cell>
          <cell r="C39" t="str">
            <v>Generation</v>
          </cell>
          <cell r="D39" t="str">
            <v>High</v>
          </cell>
        </row>
        <row r="40">
          <cell r="B40" t="str">
            <v>Country B</v>
          </cell>
          <cell r="C40" t="str">
            <v>Generation</v>
          </cell>
          <cell r="D40" t="str">
            <v>High</v>
          </cell>
        </row>
        <row r="41">
          <cell r="B41" t="str">
            <v>Country C</v>
          </cell>
          <cell r="C41" t="str">
            <v>Generation</v>
          </cell>
          <cell r="D41" t="str">
            <v>High</v>
          </cell>
        </row>
        <row r="42">
          <cell r="B42" t="str">
            <v>Country D</v>
          </cell>
          <cell r="C42" t="str">
            <v>Generation</v>
          </cell>
          <cell r="D42" t="str">
            <v>High</v>
          </cell>
        </row>
        <row r="43">
          <cell r="B43" t="str">
            <v>CAISO</v>
          </cell>
          <cell r="C43" t="str">
            <v>Natural Gas</v>
          </cell>
          <cell r="D43" t="str">
            <v>High</v>
          </cell>
        </row>
        <row r="44">
          <cell r="B44" t="str">
            <v>ERCOT</v>
          </cell>
          <cell r="C44" t="str">
            <v>Natural Gas</v>
          </cell>
          <cell r="D44" t="str">
            <v>High</v>
          </cell>
        </row>
        <row r="45">
          <cell r="B45" t="str">
            <v>ISONE</v>
          </cell>
          <cell r="C45" t="str">
            <v>Natural Gas</v>
          </cell>
          <cell r="D45" t="str">
            <v>High</v>
          </cell>
        </row>
        <row r="46">
          <cell r="B46" t="str">
            <v>MISO</v>
          </cell>
          <cell r="C46" t="str">
            <v>Natural Gas</v>
          </cell>
          <cell r="D46" t="str">
            <v>High</v>
          </cell>
        </row>
        <row r="47">
          <cell r="B47" t="str">
            <v>NYISO</v>
          </cell>
          <cell r="C47" t="str">
            <v>Natural Gas</v>
          </cell>
          <cell r="D47" t="str">
            <v>High</v>
          </cell>
        </row>
        <row r="48">
          <cell r="B48" t="str">
            <v>PJM</v>
          </cell>
          <cell r="C48" t="str">
            <v>Natural Gas</v>
          </cell>
          <cell r="D48" t="str">
            <v>High</v>
          </cell>
        </row>
        <row r="49">
          <cell r="B49" t="str">
            <v>SOUTHEAST</v>
          </cell>
          <cell r="C49" t="str">
            <v>Natural Gas</v>
          </cell>
          <cell r="D49" t="str">
            <v>High</v>
          </cell>
        </row>
        <row r="50">
          <cell r="B50" t="str">
            <v>SPP</v>
          </cell>
          <cell r="C50" t="str">
            <v>Natural Gas</v>
          </cell>
          <cell r="D50" t="str">
            <v>High</v>
          </cell>
        </row>
        <row r="51">
          <cell r="B51" t="str">
            <v>WECC (Non-CA)</v>
          </cell>
          <cell r="C51" t="str">
            <v>Natural Gas</v>
          </cell>
          <cell r="D51" t="str">
            <v>High</v>
          </cell>
        </row>
        <row r="52">
          <cell r="B52" t="str">
            <v>United Kingdom</v>
          </cell>
          <cell r="C52" t="str">
            <v>Natural Gas</v>
          </cell>
          <cell r="D52" t="str">
            <v>High</v>
          </cell>
        </row>
        <row r="53">
          <cell r="B53" t="str">
            <v>Australia</v>
          </cell>
          <cell r="C53" t="str">
            <v>Natural Gas</v>
          </cell>
          <cell r="D53" t="str">
            <v>High</v>
          </cell>
        </row>
        <row r="54">
          <cell r="B54" t="str">
            <v>Germany</v>
          </cell>
          <cell r="C54" t="str">
            <v>Natural Gas</v>
          </cell>
          <cell r="D54" t="str">
            <v>High</v>
          </cell>
        </row>
        <row r="55">
          <cell r="B55" t="str">
            <v>Japan</v>
          </cell>
          <cell r="C55" t="str">
            <v>Natural Gas</v>
          </cell>
          <cell r="D55" t="str">
            <v>High</v>
          </cell>
        </row>
        <row r="56">
          <cell r="B56" t="str">
            <v>Country A</v>
          </cell>
          <cell r="C56" t="str">
            <v>Natural Gas</v>
          </cell>
          <cell r="D56" t="str">
            <v>High</v>
          </cell>
        </row>
        <row r="57">
          <cell r="B57" t="str">
            <v>Country B</v>
          </cell>
          <cell r="C57" t="str">
            <v>Natural Gas</v>
          </cell>
          <cell r="D57" t="str">
            <v>High</v>
          </cell>
        </row>
        <row r="58">
          <cell r="B58" t="str">
            <v>Country C</v>
          </cell>
          <cell r="C58" t="str">
            <v>Natural Gas</v>
          </cell>
          <cell r="D58" t="str">
            <v>High</v>
          </cell>
        </row>
        <row r="59">
          <cell r="B59" t="str">
            <v>Country D</v>
          </cell>
          <cell r="C59" t="str">
            <v>Natural Gas</v>
          </cell>
          <cell r="D59" t="str">
            <v>High</v>
          </cell>
        </row>
        <row r="60">
          <cell r="B60" t="str">
            <v>CAISO</v>
          </cell>
          <cell r="C60" t="str">
            <v>Transmission</v>
          </cell>
          <cell r="D60" t="str">
            <v>High</v>
          </cell>
        </row>
        <row r="61">
          <cell r="B61" t="str">
            <v>ERCOT</v>
          </cell>
          <cell r="C61" t="str">
            <v>Transmission</v>
          </cell>
          <cell r="D61" t="str">
            <v>High</v>
          </cell>
        </row>
        <row r="62">
          <cell r="B62" t="str">
            <v>ISONE</v>
          </cell>
          <cell r="C62" t="str">
            <v>Transmission</v>
          </cell>
          <cell r="D62" t="str">
            <v>High</v>
          </cell>
        </row>
        <row r="63">
          <cell r="B63" t="str">
            <v>MISO</v>
          </cell>
          <cell r="C63" t="str">
            <v>Transmission</v>
          </cell>
          <cell r="D63" t="str">
            <v>High</v>
          </cell>
        </row>
        <row r="64">
          <cell r="B64" t="str">
            <v>NYISO</v>
          </cell>
          <cell r="C64" t="str">
            <v>Transmission</v>
          </cell>
          <cell r="D64" t="str">
            <v>High</v>
          </cell>
        </row>
        <row r="65">
          <cell r="B65" t="str">
            <v>PJM</v>
          </cell>
          <cell r="C65" t="str">
            <v>Transmission</v>
          </cell>
          <cell r="D65" t="str">
            <v>High</v>
          </cell>
        </row>
        <row r="66">
          <cell r="B66" t="str">
            <v>SOUTHEAST</v>
          </cell>
          <cell r="C66" t="str">
            <v>Transmission</v>
          </cell>
          <cell r="D66" t="str">
            <v>High</v>
          </cell>
        </row>
        <row r="67">
          <cell r="B67" t="str">
            <v>SPP</v>
          </cell>
          <cell r="C67" t="str">
            <v>Transmission</v>
          </cell>
          <cell r="D67" t="str">
            <v>High</v>
          </cell>
        </row>
        <row r="68">
          <cell r="B68" t="str">
            <v>WECC (Non-CA)</v>
          </cell>
          <cell r="C68" t="str">
            <v>Transmission</v>
          </cell>
          <cell r="D68" t="str">
            <v>High</v>
          </cell>
        </row>
        <row r="69">
          <cell r="B69" t="str">
            <v>United Kingdom</v>
          </cell>
          <cell r="C69" t="str">
            <v>Transmission</v>
          </cell>
          <cell r="D69" t="str">
            <v>High</v>
          </cell>
        </row>
        <row r="70">
          <cell r="B70" t="str">
            <v>Australia</v>
          </cell>
          <cell r="C70" t="str">
            <v>Transmission</v>
          </cell>
          <cell r="D70" t="str">
            <v>High</v>
          </cell>
        </row>
        <row r="71">
          <cell r="B71" t="str">
            <v>Germany</v>
          </cell>
          <cell r="C71" t="str">
            <v>Transmission</v>
          </cell>
          <cell r="D71" t="str">
            <v>High</v>
          </cell>
        </row>
        <row r="72">
          <cell r="B72" t="str">
            <v>Japan</v>
          </cell>
          <cell r="C72" t="str">
            <v>Transmission</v>
          </cell>
          <cell r="D72" t="str">
            <v>High</v>
          </cell>
        </row>
        <row r="73">
          <cell r="B73" t="str">
            <v>Country A</v>
          </cell>
          <cell r="C73" t="str">
            <v>Transmission</v>
          </cell>
          <cell r="D73" t="str">
            <v>High</v>
          </cell>
        </row>
        <row r="74">
          <cell r="B74" t="str">
            <v>Country B</v>
          </cell>
          <cell r="C74" t="str">
            <v>Transmission</v>
          </cell>
          <cell r="D74" t="str">
            <v>High</v>
          </cell>
        </row>
        <row r="75">
          <cell r="B75" t="str">
            <v>Country C</v>
          </cell>
          <cell r="C75" t="str">
            <v>Transmission</v>
          </cell>
          <cell r="D75" t="str">
            <v>High</v>
          </cell>
        </row>
        <row r="76">
          <cell r="B76" t="str">
            <v>Country D</v>
          </cell>
          <cell r="C76" t="str">
            <v>Transmission</v>
          </cell>
          <cell r="D76" t="str">
            <v>High</v>
          </cell>
        </row>
        <row r="77">
          <cell r="B77" t="str">
            <v>CAISO</v>
          </cell>
          <cell r="C77" t="str">
            <v>Distribution</v>
          </cell>
          <cell r="D77" t="str">
            <v>Low</v>
          </cell>
        </row>
        <row r="78">
          <cell r="B78" t="str">
            <v>ERCOT</v>
          </cell>
          <cell r="C78" t="str">
            <v>Distribution</v>
          </cell>
          <cell r="D78" t="str">
            <v>Low</v>
          </cell>
        </row>
        <row r="79">
          <cell r="B79" t="str">
            <v>ISONE</v>
          </cell>
          <cell r="C79" t="str">
            <v>Distribution</v>
          </cell>
          <cell r="D79" t="str">
            <v>Low</v>
          </cell>
        </row>
        <row r="80">
          <cell r="B80" t="str">
            <v>MISO</v>
          </cell>
          <cell r="C80" t="str">
            <v>Distribution</v>
          </cell>
          <cell r="D80" t="str">
            <v>Low</v>
          </cell>
        </row>
        <row r="81">
          <cell r="B81" t="str">
            <v>NYISO</v>
          </cell>
          <cell r="C81" t="str">
            <v>Distribution</v>
          </cell>
          <cell r="D81" t="str">
            <v>Low</v>
          </cell>
        </row>
        <row r="82">
          <cell r="B82" t="str">
            <v>PJM</v>
          </cell>
          <cell r="C82" t="str">
            <v>Distribution</v>
          </cell>
          <cell r="D82" t="str">
            <v>Low</v>
          </cell>
        </row>
        <row r="83">
          <cell r="B83" t="str">
            <v>SOUTHEAST</v>
          </cell>
          <cell r="C83" t="str">
            <v>Distribution</v>
          </cell>
          <cell r="D83" t="str">
            <v>Low</v>
          </cell>
        </row>
        <row r="84">
          <cell r="B84" t="str">
            <v>SPP</v>
          </cell>
          <cell r="C84" t="str">
            <v>Distribution</v>
          </cell>
          <cell r="D84" t="str">
            <v>Low</v>
          </cell>
        </row>
        <row r="85">
          <cell r="B85" t="str">
            <v>WECC (Non-CA)</v>
          </cell>
          <cell r="C85" t="str">
            <v>Distribution</v>
          </cell>
          <cell r="D85" t="str">
            <v>Low</v>
          </cell>
        </row>
        <row r="86">
          <cell r="B86" t="str">
            <v>United Kingdom</v>
          </cell>
          <cell r="C86" t="str">
            <v>Distribution</v>
          </cell>
          <cell r="D86" t="str">
            <v>Low</v>
          </cell>
        </row>
        <row r="87">
          <cell r="B87" t="str">
            <v>Australia</v>
          </cell>
          <cell r="C87" t="str">
            <v>Distribution</v>
          </cell>
          <cell r="D87" t="str">
            <v>Low</v>
          </cell>
        </row>
        <row r="88">
          <cell r="B88" t="str">
            <v>Germany</v>
          </cell>
          <cell r="C88" t="str">
            <v>Distribution</v>
          </cell>
          <cell r="D88" t="str">
            <v>Low</v>
          </cell>
        </row>
        <row r="89">
          <cell r="B89" t="str">
            <v>Japan</v>
          </cell>
          <cell r="C89" t="str">
            <v>Distribution</v>
          </cell>
          <cell r="D89" t="str">
            <v>Low</v>
          </cell>
        </row>
        <row r="90">
          <cell r="B90" t="str">
            <v>Country A</v>
          </cell>
          <cell r="C90" t="str">
            <v>Distribution</v>
          </cell>
          <cell r="D90" t="str">
            <v>Low</v>
          </cell>
        </row>
        <row r="91">
          <cell r="B91" t="str">
            <v>Country B</v>
          </cell>
          <cell r="C91" t="str">
            <v>Distribution</v>
          </cell>
          <cell r="D91" t="str">
            <v>Low</v>
          </cell>
        </row>
        <row r="92">
          <cell r="B92" t="str">
            <v>Country C</v>
          </cell>
          <cell r="C92" t="str">
            <v>Distribution</v>
          </cell>
          <cell r="D92" t="str">
            <v>Low</v>
          </cell>
        </row>
        <row r="93">
          <cell r="B93" t="str">
            <v>Country D</v>
          </cell>
          <cell r="C93" t="str">
            <v>Distribution</v>
          </cell>
          <cell r="D93" t="str">
            <v>Low</v>
          </cell>
        </row>
        <row r="94">
          <cell r="B94" t="str">
            <v>CAISO</v>
          </cell>
          <cell r="C94" t="str">
            <v>Generation</v>
          </cell>
          <cell r="D94" t="str">
            <v>Low</v>
          </cell>
        </row>
        <row r="95">
          <cell r="B95" t="str">
            <v>ERCOT</v>
          </cell>
          <cell r="C95" t="str">
            <v>Generation</v>
          </cell>
          <cell r="D95" t="str">
            <v>Low</v>
          </cell>
        </row>
        <row r="96">
          <cell r="B96" t="str">
            <v>ISONE</v>
          </cell>
          <cell r="C96" t="str">
            <v>Generation</v>
          </cell>
          <cell r="D96" t="str">
            <v>Low</v>
          </cell>
        </row>
        <row r="97">
          <cell r="B97" t="str">
            <v>MISO</v>
          </cell>
          <cell r="C97" t="str">
            <v>Generation</v>
          </cell>
          <cell r="D97" t="str">
            <v>Low</v>
          </cell>
        </row>
        <row r="98">
          <cell r="B98" t="str">
            <v>NYISO</v>
          </cell>
          <cell r="C98" t="str">
            <v>Generation</v>
          </cell>
          <cell r="D98" t="str">
            <v>Low</v>
          </cell>
        </row>
        <row r="99">
          <cell r="B99" t="str">
            <v>PJM</v>
          </cell>
          <cell r="C99" t="str">
            <v>Generation</v>
          </cell>
          <cell r="D99" t="str">
            <v>Low</v>
          </cell>
        </row>
        <row r="100">
          <cell r="B100" t="str">
            <v>SOUTHEAST</v>
          </cell>
          <cell r="C100" t="str">
            <v>Generation</v>
          </cell>
          <cell r="D100" t="str">
            <v>Low</v>
          </cell>
        </row>
        <row r="101">
          <cell r="B101" t="str">
            <v>SPP</v>
          </cell>
          <cell r="C101" t="str">
            <v>Generation</v>
          </cell>
          <cell r="D101" t="str">
            <v>Low</v>
          </cell>
        </row>
        <row r="102">
          <cell r="B102" t="str">
            <v>WECC (Non-CA)</v>
          </cell>
          <cell r="C102" t="str">
            <v>Generation</v>
          </cell>
          <cell r="D102" t="str">
            <v>Low</v>
          </cell>
        </row>
        <row r="103">
          <cell r="B103" t="str">
            <v>United Kingdom</v>
          </cell>
          <cell r="C103" t="str">
            <v>Generation</v>
          </cell>
          <cell r="D103" t="str">
            <v>Low</v>
          </cell>
        </row>
        <row r="104">
          <cell r="B104" t="str">
            <v>Australia</v>
          </cell>
          <cell r="C104" t="str">
            <v>Generation</v>
          </cell>
          <cell r="D104" t="str">
            <v>Low</v>
          </cell>
        </row>
        <row r="105">
          <cell r="B105" t="str">
            <v>Germany</v>
          </cell>
          <cell r="C105" t="str">
            <v>Generation</v>
          </cell>
          <cell r="D105" t="str">
            <v>Low</v>
          </cell>
        </row>
        <row r="106">
          <cell r="B106" t="str">
            <v>Japan</v>
          </cell>
          <cell r="C106" t="str">
            <v>Generation</v>
          </cell>
          <cell r="D106" t="str">
            <v>Low</v>
          </cell>
        </row>
        <row r="107">
          <cell r="B107" t="str">
            <v>Country A</v>
          </cell>
          <cell r="C107" t="str">
            <v>Generation</v>
          </cell>
          <cell r="D107" t="str">
            <v>Low</v>
          </cell>
        </row>
        <row r="108">
          <cell r="B108" t="str">
            <v>Country B</v>
          </cell>
          <cell r="C108" t="str">
            <v>Generation</v>
          </cell>
          <cell r="D108" t="str">
            <v>Low</v>
          </cell>
        </row>
        <row r="109">
          <cell r="B109" t="str">
            <v>Country C</v>
          </cell>
          <cell r="C109" t="str">
            <v>Generation</v>
          </cell>
          <cell r="D109" t="str">
            <v>Low</v>
          </cell>
        </row>
        <row r="110">
          <cell r="B110" t="str">
            <v>Country D</v>
          </cell>
          <cell r="C110" t="str">
            <v>Generation</v>
          </cell>
          <cell r="D110" t="str">
            <v>Low</v>
          </cell>
        </row>
        <row r="111">
          <cell r="B111" t="str">
            <v>CAISO</v>
          </cell>
          <cell r="C111" t="str">
            <v>Natural Gas</v>
          </cell>
          <cell r="D111" t="str">
            <v>Low</v>
          </cell>
        </row>
        <row r="112">
          <cell r="B112" t="str">
            <v>ERCOT</v>
          </cell>
          <cell r="C112" t="str">
            <v>Natural Gas</v>
          </cell>
          <cell r="D112" t="str">
            <v>Low</v>
          </cell>
        </row>
        <row r="113">
          <cell r="B113" t="str">
            <v>ISONE</v>
          </cell>
          <cell r="C113" t="str">
            <v>Natural Gas</v>
          </cell>
          <cell r="D113" t="str">
            <v>Low</v>
          </cell>
        </row>
        <row r="114">
          <cell r="B114" t="str">
            <v>MISO</v>
          </cell>
          <cell r="C114" t="str">
            <v>Natural Gas</v>
          </cell>
          <cell r="D114" t="str">
            <v>Low</v>
          </cell>
        </row>
        <row r="115">
          <cell r="B115" t="str">
            <v>NYISO</v>
          </cell>
          <cell r="C115" t="str">
            <v>Natural Gas</v>
          </cell>
          <cell r="D115" t="str">
            <v>Low</v>
          </cell>
        </row>
        <row r="116">
          <cell r="B116" t="str">
            <v>PJM</v>
          </cell>
          <cell r="C116" t="str">
            <v>Natural Gas</v>
          </cell>
          <cell r="D116" t="str">
            <v>Low</v>
          </cell>
        </row>
        <row r="117">
          <cell r="B117" t="str">
            <v>SOUTHEAST</v>
          </cell>
          <cell r="C117" t="str">
            <v>Natural Gas</v>
          </cell>
          <cell r="D117" t="str">
            <v>Low</v>
          </cell>
        </row>
        <row r="118">
          <cell r="B118" t="str">
            <v>SPP</v>
          </cell>
          <cell r="C118" t="str">
            <v>Natural Gas</v>
          </cell>
          <cell r="D118" t="str">
            <v>Low</v>
          </cell>
        </row>
        <row r="119">
          <cell r="B119" t="str">
            <v>WECC (Non-CA)</v>
          </cell>
          <cell r="C119" t="str">
            <v>Natural Gas</v>
          </cell>
          <cell r="D119" t="str">
            <v>Low</v>
          </cell>
        </row>
        <row r="120">
          <cell r="B120" t="str">
            <v>United Kingdom</v>
          </cell>
          <cell r="C120" t="str">
            <v>Natural Gas</v>
          </cell>
          <cell r="D120" t="str">
            <v>Low</v>
          </cell>
        </row>
        <row r="121">
          <cell r="B121" t="str">
            <v>Australia</v>
          </cell>
          <cell r="C121" t="str">
            <v>Natural Gas</v>
          </cell>
          <cell r="D121" t="str">
            <v>Low</v>
          </cell>
        </row>
        <row r="122">
          <cell r="B122" t="str">
            <v>Germany</v>
          </cell>
          <cell r="C122" t="str">
            <v>Natural Gas</v>
          </cell>
          <cell r="D122" t="str">
            <v>Low</v>
          </cell>
        </row>
        <row r="123">
          <cell r="B123" t="str">
            <v>Japan</v>
          </cell>
          <cell r="C123" t="str">
            <v>Natural Gas</v>
          </cell>
          <cell r="D123" t="str">
            <v>Low</v>
          </cell>
        </row>
        <row r="124">
          <cell r="B124" t="str">
            <v>Country A</v>
          </cell>
          <cell r="C124" t="str">
            <v>Natural Gas</v>
          </cell>
          <cell r="D124" t="str">
            <v>Low</v>
          </cell>
        </row>
        <row r="125">
          <cell r="B125" t="str">
            <v>Country B</v>
          </cell>
          <cell r="C125" t="str">
            <v>Natural Gas</v>
          </cell>
          <cell r="D125" t="str">
            <v>Low</v>
          </cell>
        </row>
        <row r="126">
          <cell r="B126" t="str">
            <v>Country C</v>
          </cell>
          <cell r="C126" t="str">
            <v>Natural Gas</v>
          </cell>
          <cell r="D126" t="str">
            <v>Low</v>
          </cell>
        </row>
        <row r="127">
          <cell r="B127" t="str">
            <v>Country D</v>
          </cell>
          <cell r="C127" t="str">
            <v>Natural Gas</v>
          </cell>
          <cell r="D127" t="str">
            <v>Low</v>
          </cell>
        </row>
        <row r="128">
          <cell r="B128" t="str">
            <v>CAISO</v>
          </cell>
          <cell r="C128" t="str">
            <v>Transmission</v>
          </cell>
          <cell r="D128" t="str">
            <v>Low</v>
          </cell>
        </row>
        <row r="129">
          <cell r="B129" t="str">
            <v>ERCOT</v>
          </cell>
          <cell r="C129" t="str">
            <v>Transmission</v>
          </cell>
          <cell r="D129" t="str">
            <v>Low</v>
          </cell>
        </row>
        <row r="130">
          <cell r="B130" t="str">
            <v>ISONE</v>
          </cell>
          <cell r="C130" t="str">
            <v>Transmission</v>
          </cell>
          <cell r="D130" t="str">
            <v>Low</v>
          </cell>
        </row>
        <row r="131">
          <cell r="B131" t="str">
            <v>MISO</v>
          </cell>
          <cell r="C131" t="str">
            <v>Transmission</v>
          </cell>
          <cell r="D131" t="str">
            <v>Low</v>
          </cell>
        </row>
        <row r="132">
          <cell r="B132" t="str">
            <v>NYISO</v>
          </cell>
          <cell r="C132" t="str">
            <v>Transmission</v>
          </cell>
          <cell r="D132" t="str">
            <v>Low</v>
          </cell>
        </row>
        <row r="133">
          <cell r="B133" t="str">
            <v>PJM</v>
          </cell>
          <cell r="C133" t="str">
            <v>Transmission</v>
          </cell>
          <cell r="D133" t="str">
            <v>Low</v>
          </cell>
        </row>
        <row r="134">
          <cell r="B134" t="str">
            <v>SOUTHEAST</v>
          </cell>
          <cell r="C134" t="str">
            <v>Transmission</v>
          </cell>
          <cell r="D134" t="str">
            <v>Low</v>
          </cell>
        </row>
        <row r="135">
          <cell r="B135" t="str">
            <v>SPP</v>
          </cell>
          <cell r="C135" t="str">
            <v>Transmission</v>
          </cell>
          <cell r="D135" t="str">
            <v>Low</v>
          </cell>
        </row>
        <row r="136">
          <cell r="B136" t="str">
            <v>WECC (Non-CA)</v>
          </cell>
          <cell r="C136" t="str">
            <v>Transmission</v>
          </cell>
          <cell r="D136" t="str">
            <v>Low</v>
          </cell>
        </row>
        <row r="137">
          <cell r="B137" t="str">
            <v>United Kingdom</v>
          </cell>
          <cell r="C137" t="str">
            <v>Transmission</v>
          </cell>
          <cell r="D137" t="str">
            <v>Low</v>
          </cell>
        </row>
        <row r="138">
          <cell r="B138" t="str">
            <v>Australia</v>
          </cell>
          <cell r="C138" t="str">
            <v>Transmission</v>
          </cell>
          <cell r="D138" t="str">
            <v>Low</v>
          </cell>
        </row>
        <row r="139">
          <cell r="B139" t="str">
            <v>Germany</v>
          </cell>
          <cell r="C139" t="str">
            <v>Transmission</v>
          </cell>
          <cell r="D139" t="str">
            <v>Low</v>
          </cell>
        </row>
        <row r="140">
          <cell r="B140" t="str">
            <v>Japan</v>
          </cell>
          <cell r="C140" t="str">
            <v>Transmission</v>
          </cell>
          <cell r="D140" t="str">
            <v>Low</v>
          </cell>
        </row>
        <row r="141">
          <cell r="B141" t="str">
            <v>Country A</v>
          </cell>
          <cell r="C141" t="str">
            <v>Transmission</v>
          </cell>
          <cell r="D141" t="str">
            <v>Low</v>
          </cell>
        </row>
        <row r="142">
          <cell r="B142" t="str">
            <v>Country B</v>
          </cell>
          <cell r="C142" t="str">
            <v>Transmission</v>
          </cell>
          <cell r="D142" t="str">
            <v>Low</v>
          </cell>
        </row>
        <row r="143">
          <cell r="B143" t="str">
            <v>Country C</v>
          </cell>
          <cell r="C143" t="str">
            <v>Transmission</v>
          </cell>
          <cell r="D143" t="str">
            <v>Low</v>
          </cell>
        </row>
        <row r="144">
          <cell r="B144" t="str">
            <v>Country D</v>
          </cell>
          <cell r="C144" t="str">
            <v>Transmission</v>
          </cell>
          <cell r="D144" t="str">
            <v>Low</v>
          </cell>
        </row>
        <row r="145">
          <cell r="B145" t="str">
            <v>CAISO</v>
          </cell>
          <cell r="C145" t="str">
            <v>Distribution</v>
          </cell>
          <cell r="D145" t="str">
            <v>Base</v>
          </cell>
        </row>
        <row r="146">
          <cell r="B146" t="str">
            <v>ERCOT</v>
          </cell>
          <cell r="C146" t="str">
            <v>Distribution</v>
          </cell>
          <cell r="D146" t="str">
            <v>Base</v>
          </cell>
        </row>
        <row r="147">
          <cell r="B147" t="str">
            <v>ISONE</v>
          </cell>
          <cell r="C147" t="str">
            <v>Distribution</v>
          </cell>
          <cell r="D147" t="str">
            <v>Base</v>
          </cell>
        </row>
        <row r="148">
          <cell r="B148" t="str">
            <v>MISO</v>
          </cell>
          <cell r="C148" t="str">
            <v>Distribution</v>
          </cell>
          <cell r="D148" t="str">
            <v>Base</v>
          </cell>
        </row>
        <row r="149">
          <cell r="B149" t="str">
            <v>NYISO</v>
          </cell>
          <cell r="C149" t="str">
            <v>Distribution</v>
          </cell>
          <cell r="D149" t="str">
            <v>Base</v>
          </cell>
        </row>
        <row r="150">
          <cell r="B150" t="str">
            <v>PJM</v>
          </cell>
          <cell r="C150" t="str">
            <v>Distribution</v>
          </cell>
          <cell r="D150" t="str">
            <v>Base</v>
          </cell>
        </row>
        <row r="151">
          <cell r="B151" t="str">
            <v>SOUTHEAST</v>
          </cell>
          <cell r="C151" t="str">
            <v>Distribution</v>
          </cell>
          <cell r="D151" t="str">
            <v>Base</v>
          </cell>
        </row>
        <row r="152">
          <cell r="B152" t="str">
            <v>SPP</v>
          </cell>
          <cell r="C152" t="str">
            <v>Distribution</v>
          </cell>
          <cell r="D152" t="str">
            <v>Base</v>
          </cell>
        </row>
        <row r="153">
          <cell r="B153" t="str">
            <v>WECC (Non-CA)</v>
          </cell>
          <cell r="C153" t="str">
            <v>Distribution</v>
          </cell>
          <cell r="D153" t="str">
            <v>Base</v>
          </cell>
        </row>
        <row r="154">
          <cell r="B154" t="str">
            <v>United Kingdom</v>
          </cell>
          <cell r="C154" t="str">
            <v>Distribution</v>
          </cell>
          <cell r="D154" t="str">
            <v>Base</v>
          </cell>
        </row>
        <row r="155">
          <cell r="B155" t="str">
            <v>Australia</v>
          </cell>
          <cell r="C155" t="str">
            <v>Distribution</v>
          </cell>
          <cell r="D155" t="str">
            <v>Base</v>
          </cell>
        </row>
        <row r="156">
          <cell r="B156" t="str">
            <v>Germany</v>
          </cell>
          <cell r="C156" t="str">
            <v>Distribution</v>
          </cell>
          <cell r="D156" t="str">
            <v>Base</v>
          </cell>
        </row>
        <row r="157">
          <cell r="B157" t="str">
            <v>Japan</v>
          </cell>
          <cell r="C157" t="str">
            <v>Distribution</v>
          </cell>
          <cell r="D157" t="str">
            <v>Base</v>
          </cell>
        </row>
        <row r="158">
          <cell r="B158" t="str">
            <v>Country A</v>
          </cell>
          <cell r="C158" t="str">
            <v>Distribution</v>
          </cell>
          <cell r="D158" t="str">
            <v>Base</v>
          </cell>
        </row>
        <row r="159">
          <cell r="B159" t="str">
            <v>Country B</v>
          </cell>
          <cell r="C159" t="str">
            <v>Distribution</v>
          </cell>
          <cell r="D159" t="str">
            <v>Base</v>
          </cell>
        </row>
        <row r="160">
          <cell r="B160" t="str">
            <v>Country C</v>
          </cell>
          <cell r="C160" t="str">
            <v>Distribution</v>
          </cell>
          <cell r="D160" t="str">
            <v>Base</v>
          </cell>
        </row>
        <row r="161">
          <cell r="B161" t="str">
            <v>Country D</v>
          </cell>
          <cell r="C161" t="str">
            <v>Distribution</v>
          </cell>
          <cell r="D161" t="str">
            <v>Base</v>
          </cell>
        </row>
        <row r="162">
          <cell r="B162" t="str">
            <v>CAISO</v>
          </cell>
          <cell r="C162" t="str">
            <v>Generation</v>
          </cell>
          <cell r="D162" t="str">
            <v>Base</v>
          </cell>
        </row>
        <row r="163">
          <cell r="B163" t="str">
            <v>ERCOT</v>
          </cell>
          <cell r="C163" t="str">
            <v>Generation</v>
          </cell>
          <cell r="D163" t="str">
            <v>Base</v>
          </cell>
        </row>
        <row r="164">
          <cell r="B164" t="str">
            <v>ISONE</v>
          </cell>
          <cell r="C164" t="str">
            <v>Generation</v>
          </cell>
          <cell r="D164" t="str">
            <v>Base</v>
          </cell>
        </row>
        <row r="165">
          <cell r="B165" t="str">
            <v>MISO</v>
          </cell>
          <cell r="C165" t="str">
            <v>Generation</v>
          </cell>
          <cell r="D165" t="str">
            <v>Base</v>
          </cell>
        </row>
        <row r="166">
          <cell r="B166" t="str">
            <v>NYISO</v>
          </cell>
          <cell r="C166" t="str">
            <v>Generation</v>
          </cell>
          <cell r="D166" t="str">
            <v>Base</v>
          </cell>
        </row>
        <row r="167">
          <cell r="B167" t="str">
            <v>PJM</v>
          </cell>
          <cell r="C167" t="str">
            <v>Generation</v>
          </cell>
          <cell r="D167" t="str">
            <v>Base</v>
          </cell>
        </row>
        <row r="168">
          <cell r="B168" t="str">
            <v>SOUTHEAST</v>
          </cell>
          <cell r="C168" t="str">
            <v>Generation</v>
          </cell>
          <cell r="D168" t="str">
            <v>Base</v>
          </cell>
        </row>
        <row r="169">
          <cell r="B169" t="str">
            <v>SPP</v>
          </cell>
          <cell r="C169" t="str">
            <v>Generation</v>
          </cell>
          <cell r="D169" t="str">
            <v>Base</v>
          </cell>
        </row>
        <row r="170">
          <cell r="B170" t="str">
            <v>WECC (Non-CA)</v>
          </cell>
          <cell r="C170" t="str">
            <v>Generation</v>
          </cell>
          <cell r="D170" t="str">
            <v>Base</v>
          </cell>
        </row>
        <row r="171">
          <cell r="B171" t="str">
            <v>United Kingdom</v>
          </cell>
          <cell r="C171" t="str">
            <v>Generation</v>
          </cell>
          <cell r="D171" t="str">
            <v>Base</v>
          </cell>
        </row>
        <row r="172">
          <cell r="B172" t="str">
            <v>Australia</v>
          </cell>
          <cell r="C172" t="str">
            <v>Generation</v>
          </cell>
          <cell r="D172" t="str">
            <v>Base</v>
          </cell>
        </row>
        <row r="173">
          <cell r="B173" t="str">
            <v>Germany</v>
          </cell>
          <cell r="C173" t="str">
            <v>Generation</v>
          </cell>
          <cell r="D173" t="str">
            <v>Base</v>
          </cell>
        </row>
        <row r="174">
          <cell r="B174" t="str">
            <v>Japan</v>
          </cell>
          <cell r="C174" t="str">
            <v>Generation</v>
          </cell>
          <cell r="D174" t="str">
            <v>Base</v>
          </cell>
        </row>
        <row r="175">
          <cell r="B175" t="str">
            <v>Country A</v>
          </cell>
          <cell r="C175" t="str">
            <v>Generation</v>
          </cell>
          <cell r="D175" t="str">
            <v>Base</v>
          </cell>
        </row>
        <row r="176">
          <cell r="B176" t="str">
            <v>Country B</v>
          </cell>
          <cell r="C176" t="str">
            <v>Generation</v>
          </cell>
          <cell r="D176" t="str">
            <v>Base</v>
          </cell>
        </row>
        <row r="177">
          <cell r="B177" t="str">
            <v>Country C</v>
          </cell>
          <cell r="C177" t="str">
            <v>Generation</v>
          </cell>
          <cell r="D177" t="str">
            <v>Base</v>
          </cell>
        </row>
        <row r="178">
          <cell r="B178" t="str">
            <v>Country D</v>
          </cell>
          <cell r="C178" t="str">
            <v>Generation</v>
          </cell>
          <cell r="D178" t="str">
            <v>Base</v>
          </cell>
        </row>
        <row r="179">
          <cell r="B179" t="str">
            <v>CAISO</v>
          </cell>
          <cell r="C179" t="str">
            <v>Natural Gas</v>
          </cell>
          <cell r="D179" t="str">
            <v>Base</v>
          </cell>
        </row>
        <row r="180">
          <cell r="B180" t="str">
            <v>ERCOT</v>
          </cell>
          <cell r="C180" t="str">
            <v>Natural Gas</v>
          </cell>
          <cell r="D180" t="str">
            <v>Base</v>
          </cell>
        </row>
        <row r="181">
          <cell r="B181" t="str">
            <v>ISONE</v>
          </cell>
          <cell r="C181" t="str">
            <v>Natural Gas</v>
          </cell>
          <cell r="D181" t="str">
            <v>Base</v>
          </cell>
        </row>
        <row r="182">
          <cell r="B182" t="str">
            <v>MISO</v>
          </cell>
          <cell r="C182" t="str">
            <v>Natural Gas</v>
          </cell>
          <cell r="D182" t="str">
            <v>Base</v>
          </cell>
        </row>
        <row r="183">
          <cell r="B183" t="str">
            <v>NYISO</v>
          </cell>
          <cell r="C183" t="str">
            <v>Natural Gas</v>
          </cell>
          <cell r="D183" t="str">
            <v>Base</v>
          </cell>
        </row>
        <row r="184">
          <cell r="B184" t="str">
            <v>PJM</v>
          </cell>
          <cell r="C184" t="str">
            <v>Natural Gas</v>
          </cell>
          <cell r="D184" t="str">
            <v>Base</v>
          </cell>
        </row>
        <row r="185">
          <cell r="B185" t="str">
            <v>SOUTHEAST</v>
          </cell>
          <cell r="C185" t="str">
            <v>Natural Gas</v>
          </cell>
          <cell r="D185" t="str">
            <v>Base</v>
          </cell>
        </row>
        <row r="186">
          <cell r="B186" t="str">
            <v>SPP</v>
          </cell>
          <cell r="C186" t="str">
            <v>Natural Gas</v>
          </cell>
          <cell r="D186" t="str">
            <v>Base</v>
          </cell>
        </row>
        <row r="187">
          <cell r="B187" t="str">
            <v>WECC (Non-CA)</v>
          </cell>
          <cell r="C187" t="str">
            <v>Natural Gas</v>
          </cell>
          <cell r="D187" t="str">
            <v>Base</v>
          </cell>
        </row>
        <row r="188">
          <cell r="B188" t="str">
            <v>United Kingdom</v>
          </cell>
          <cell r="C188" t="str">
            <v>Natural Gas</v>
          </cell>
          <cell r="D188" t="str">
            <v>Base</v>
          </cell>
        </row>
        <row r="189">
          <cell r="B189" t="str">
            <v>Australia</v>
          </cell>
          <cell r="C189" t="str">
            <v>Natural Gas</v>
          </cell>
          <cell r="D189" t="str">
            <v>Base</v>
          </cell>
        </row>
        <row r="190">
          <cell r="B190" t="str">
            <v>Germany</v>
          </cell>
          <cell r="C190" t="str">
            <v>Natural Gas</v>
          </cell>
          <cell r="D190" t="str">
            <v>Base</v>
          </cell>
        </row>
        <row r="191">
          <cell r="B191" t="str">
            <v>Japan</v>
          </cell>
          <cell r="C191" t="str">
            <v>Natural Gas</v>
          </cell>
          <cell r="D191" t="str">
            <v>Base</v>
          </cell>
        </row>
        <row r="192">
          <cell r="B192" t="str">
            <v>Country A</v>
          </cell>
          <cell r="C192" t="str">
            <v>Natural Gas</v>
          </cell>
          <cell r="D192" t="str">
            <v>Base</v>
          </cell>
        </row>
        <row r="193">
          <cell r="B193" t="str">
            <v>Country B</v>
          </cell>
          <cell r="C193" t="str">
            <v>Natural Gas</v>
          </cell>
          <cell r="D193" t="str">
            <v>Base</v>
          </cell>
        </row>
        <row r="194">
          <cell r="B194" t="str">
            <v>Country C</v>
          </cell>
          <cell r="C194" t="str">
            <v>Natural Gas</v>
          </cell>
          <cell r="D194" t="str">
            <v>Base</v>
          </cell>
        </row>
        <row r="195">
          <cell r="B195" t="str">
            <v>Country D</v>
          </cell>
          <cell r="C195" t="str">
            <v>Natural Gas</v>
          </cell>
          <cell r="D195" t="str">
            <v>Base</v>
          </cell>
        </row>
        <row r="196">
          <cell r="B196" t="str">
            <v>CAISO</v>
          </cell>
          <cell r="C196" t="str">
            <v>Transmission</v>
          </cell>
          <cell r="D196" t="str">
            <v>Base</v>
          </cell>
        </row>
        <row r="197">
          <cell r="B197" t="str">
            <v>ERCOT</v>
          </cell>
          <cell r="C197" t="str">
            <v>Transmission</v>
          </cell>
          <cell r="D197" t="str">
            <v>Base</v>
          </cell>
        </row>
        <row r="198">
          <cell r="B198" t="str">
            <v>ISONE</v>
          </cell>
          <cell r="C198" t="str">
            <v>Transmission</v>
          </cell>
          <cell r="D198" t="str">
            <v>Base</v>
          </cell>
        </row>
        <row r="199">
          <cell r="B199" t="str">
            <v>MISO</v>
          </cell>
          <cell r="C199" t="str">
            <v>Transmission</v>
          </cell>
          <cell r="D199" t="str">
            <v>Base</v>
          </cell>
        </row>
        <row r="200">
          <cell r="B200" t="str">
            <v>NYISO</v>
          </cell>
          <cell r="C200" t="str">
            <v>Transmission</v>
          </cell>
          <cell r="D200" t="str">
            <v>Base</v>
          </cell>
        </row>
        <row r="201">
          <cell r="B201" t="str">
            <v>PJM</v>
          </cell>
          <cell r="C201" t="str">
            <v>Transmission</v>
          </cell>
          <cell r="D201" t="str">
            <v>Base</v>
          </cell>
        </row>
        <row r="202">
          <cell r="B202" t="str">
            <v>SOUTHEAST</v>
          </cell>
          <cell r="C202" t="str">
            <v>Transmission</v>
          </cell>
          <cell r="D202" t="str">
            <v>Base</v>
          </cell>
        </row>
        <row r="203">
          <cell r="B203" t="str">
            <v>SPP</v>
          </cell>
          <cell r="C203" t="str">
            <v>Transmission</v>
          </cell>
          <cell r="D203" t="str">
            <v>Base</v>
          </cell>
        </row>
        <row r="204">
          <cell r="B204" t="str">
            <v>WECC (Non-CA)</v>
          </cell>
          <cell r="C204" t="str">
            <v>Transmission</v>
          </cell>
          <cell r="D204" t="str">
            <v>Base</v>
          </cell>
        </row>
        <row r="205">
          <cell r="B205" t="str">
            <v>United Kingdom</v>
          </cell>
          <cell r="C205" t="str">
            <v>Transmission</v>
          </cell>
          <cell r="D205" t="str">
            <v>Base</v>
          </cell>
        </row>
        <row r="206">
          <cell r="B206" t="str">
            <v>Australia</v>
          </cell>
          <cell r="C206" t="str">
            <v>Transmission</v>
          </cell>
          <cell r="D206" t="str">
            <v>Base</v>
          </cell>
        </row>
        <row r="207">
          <cell r="B207" t="str">
            <v>Germany</v>
          </cell>
          <cell r="C207" t="str">
            <v>Transmission</v>
          </cell>
          <cell r="D207" t="str">
            <v>Base</v>
          </cell>
        </row>
        <row r="208">
          <cell r="B208" t="str">
            <v>Japan</v>
          </cell>
          <cell r="C208" t="str">
            <v>Transmission</v>
          </cell>
          <cell r="D208" t="str">
            <v>Base</v>
          </cell>
        </row>
        <row r="209">
          <cell r="B209" t="str">
            <v>Country A</v>
          </cell>
          <cell r="C209" t="str">
            <v>Transmission</v>
          </cell>
          <cell r="D209" t="str">
            <v>Base</v>
          </cell>
        </row>
        <row r="210">
          <cell r="B210" t="str">
            <v>Country B</v>
          </cell>
          <cell r="C210" t="str">
            <v>Transmission</v>
          </cell>
          <cell r="D210" t="str">
            <v>Base</v>
          </cell>
        </row>
        <row r="211">
          <cell r="B211" t="str">
            <v>Country C</v>
          </cell>
          <cell r="C211" t="str">
            <v>Transmission</v>
          </cell>
          <cell r="D211" t="str">
            <v>Base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snloffice"/>
      <sheetName val="Sources"/>
      <sheetName val="Mechanisms Table"/>
      <sheetName val="HECO Questions"/>
      <sheetName val="Notes and Questions"/>
      <sheetName val="Cover"/>
      <sheetName val="Notes - Questions"/>
      <sheetName val="Assumptions--&gt;&gt;"/>
      <sheetName val="Financial Assumptions"/>
      <sheetName val="Mechanism Assumptions"/>
      <sheetName val="Scenario 1"/>
      <sheetName val="Scenario 2"/>
      <sheetName val="Scenario 3"/>
      <sheetName val="Scenario 4"/>
      <sheetName val="Scenario Summary"/>
      <sheetName val="Calculations--&gt;&gt;"/>
      <sheetName val="Mechanism Calculations"/>
      <sheetName val="COS Revenue Model"/>
      <sheetName val="FinancialModel"/>
      <sheetName val="MPIR Calculations"/>
      <sheetName val="Depreciation"/>
      <sheetName val="Detailed Depreciation"/>
      <sheetName val="Electric Ops BS (HECO)"/>
      <sheetName val="Sources --&gt;&gt;"/>
      <sheetName val="Plant in Service"/>
      <sheetName val="MACRs Tables"/>
      <sheetName val="Output Metrics"/>
      <sheetName val="Debt Metric Benchmarks"/>
      <sheetName val="10-K Data"/>
      <sheetName val="CO2 Emissions"/>
      <sheetName val="RPS - E3 Plans"/>
      <sheetName val="PSIP Data"/>
      <sheetName val="Lists"/>
      <sheetName val="Test Year Sources"/>
      <sheetName val="PIMs"/>
      <sheetName val="Metrics"/>
      <sheetName val="Scorecards"/>
      <sheetName val="Reg Balance Sheet (HECO)"/>
      <sheetName val="Rev Req Buildup"/>
      <sheetName val="Elec Ops Revenue (HECO)"/>
      <sheetName val="Reg IS CF (HECO)"/>
      <sheetName val="Notes - Log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Scenario 1</v>
          </cell>
        </row>
        <row r="10">
          <cell r="B10" t="str">
            <v>Scenario 1</v>
          </cell>
        </row>
        <row r="12">
          <cell r="B12" t="str">
            <v>Customer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F60-750B-4A38-BDBE-200A76E8D439}">
  <dimension ref="A1:M16"/>
  <sheetViews>
    <sheetView showGridLines="0" workbookViewId="0">
      <selection activeCell="B10" sqref="B10"/>
    </sheetView>
  </sheetViews>
  <sheetFormatPr baseColWidth="10" defaultColWidth="8.83203125" defaultRowHeight="15" x14ac:dyDescent="0.2"/>
  <cols>
    <col min="1" max="1" width="4" style="21" customWidth="1"/>
    <col min="2" max="2" width="123.83203125" style="21" bestFit="1" customWidth="1"/>
    <col min="3" max="16384" width="8.83203125" style="21"/>
  </cols>
  <sheetData>
    <row r="1" spans="1:13" s="17" customFormat="1" x14ac:dyDescent="0.2">
      <c r="A1" s="1" t="s">
        <v>0</v>
      </c>
      <c r="B1" s="1"/>
      <c r="C1" s="1"/>
      <c r="I1" s="18"/>
      <c r="J1" s="18"/>
      <c r="K1" s="18"/>
      <c r="L1" s="19"/>
      <c r="M1" s="18"/>
    </row>
    <row r="2" spans="1:13" s="17" customFormat="1" x14ac:dyDescent="0.2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13" s="17" customFormat="1" x14ac:dyDescent="0.2">
      <c r="A3" s="17" t="s">
        <v>2</v>
      </c>
      <c r="C3" s="1"/>
      <c r="J3" s="18"/>
      <c r="K3" s="18"/>
      <c r="L3" s="18"/>
      <c r="M3" s="18"/>
    </row>
    <row r="4" spans="1:13" s="17" customFormat="1" x14ac:dyDescent="0.2">
      <c r="A4" s="17" t="s">
        <v>22</v>
      </c>
    </row>
    <row r="6" spans="1:13" x14ac:dyDescent="0.2">
      <c r="A6" s="22" t="s">
        <v>36</v>
      </c>
    </row>
    <row r="7" spans="1:13" x14ac:dyDescent="0.2">
      <c r="B7" s="21" t="s">
        <v>29</v>
      </c>
    </row>
    <row r="8" spans="1:13" x14ac:dyDescent="0.2">
      <c r="B8" s="21" t="s">
        <v>26</v>
      </c>
    </row>
    <row r="9" spans="1:13" x14ac:dyDescent="0.2">
      <c r="B9" s="21" t="s">
        <v>31</v>
      </c>
    </row>
    <row r="10" spans="1:13" x14ac:dyDescent="0.2">
      <c r="B10" s="21" t="s">
        <v>28</v>
      </c>
    </row>
    <row r="11" spans="1:13" x14ac:dyDescent="0.2">
      <c r="B11" s="21" t="s">
        <v>24</v>
      </c>
    </row>
    <row r="13" spans="1:13" x14ac:dyDescent="0.2">
      <c r="A13" s="22" t="s">
        <v>35</v>
      </c>
    </row>
    <row r="14" spans="1:13" x14ac:dyDescent="0.2">
      <c r="B14" s="21" t="s">
        <v>32</v>
      </c>
    </row>
    <row r="15" spans="1:13" x14ac:dyDescent="0.2">
      <c r="B15" s="21" t="s">
        <v>33</v>
      </c>
    </row>
    <row r="16" spans="1:13" x14ac:dyDescent="0.2">
      <c r="B16" s="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CEA-052C-4764-87D0-B51C51AA276B}">
  <dimension ref="A1:AI611"/>
  <sheetViews>
    <sheetView showGridLines="0" tabSelected="1" zoomScale="90" zoomScaleNormal="90" workbookViewId="0">
      <pane xSplit="6" ySplit="8" topLeftCell="J98" activePane="bottomRight" state="frozen"/>
      <selection activeCell="C18" sqref="C18"/>
      <selection pane="topRight" activeCell="C18" sqref="C18"/>
      <selection pane="bottomLeft" activeCell="C18" sqref="C18"/>
      <selection pane="bottomRight" activeCell="C5" sqref="C5"/>
    </sheetView>
  </sheetViews>
  <sheetFormatPr baseColWidth="10" defaultColWidth="9.1640625" defaultRowHeight="15" outlineLevelCol="1" x14ac:dyDescent="0.2"/>
  <cols>
    <col min="1" max="1" width="5.83203125" style="17" customWidth="1"/>
    <col min="2" max="2" width="14.1640625" style="17" customWidth="1"/>
    <col min="3" max="3" width="15.1640625" style="17" customWidth="1"/>
    <col min="4" max="4" width="16.5" style="17" customWidth="1"/>
    <col min="5" max="5" width="5.83203125" style="17" customWidth="1"/>
    <col min="6" max="6" width="39.6640625" style="17" customWidth="1"/>
    <col min="7" max="8" width="13.6640625" style="17" hidden="1" customWidth="1" outlineLevel="1"/>
    <col min="9" max="9" width="13.6640625" style="17" customWidth="1" collapsed="1"/>
    <col min="10" max="28" width="13.6640625" style="17" customWidth="1"/>
    <col min="29" max="29" width="9.1640625" style="17"/>
    <col min="30" max="30" width="14.83203125" style="17" bestFit="1" customWidth="1"/>
    <col min="31" max="16384" width="9.1640625" style="17"/>
  </cols>
  <sheetData>
    <row r="1" spans="1:35" x14ac:dyDescent="0.2">
      <c r="A1" s="1" t="s">
        <v>0</v>
      </c>
      <c r="B1" s="1"/>
      <c r="C1" s="1"/>
      <c r="I1" s="18"/>
      <c r="J1" s="18"/>
      <c r="K1" s="18"/>
      <c r="L1" s="19" t="s">
        <v>1</v>
      </c>
      <c r="M1" s="18"/>
    </row>
    <row r="2" spans="1:35" x14ac:dyDescent="0.2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35" x14ac:dyDescent="0.2">
      <c r="A3" s="17" t="s">
        <v>2</v>
      </c>
      <c r="C3" s="1"/>
      <c r="J3" s="18"/>
      <c r="K3" s="18"/>
      <c r="L3" s="18"/>
      <c r="M3" s="18"/>
    </row>
    <row r="4" spans="1:35" x14ac:dyDescent="0.2">
      <c r="A4" s="17" t="s">
        <v>23</v>
      </c>
    </row>
    <row r="5" spans="1:35" x14ac:dyDescent="0.2">
      <c r="A5" s="1" t="s">
        <v>3</v>
      </c>
      <c r="C5" s="3" t="s">
        <v>115</v>
      </c>
      <c r="J5" s="8"/>
    </row>
    <row r="6" spans="1:35" s="23" customFormat="1" x14ac:dyDescent="0.2">
      <c r="A6" s="4"/>
      <c r="B6" s="4"/>
      <c r="C6" s="4"/>
      <c r="D6" s="4"/>
      <c r="E6" s="4"/>
    </row>
    <row r="7" spans="1:35" s="23" customFormat="1" x14ac:dyDescent="0.2">
      <c r="A7" s="4"/>
      <c r="B7" s="4"/>
      <c r="C7" s="4"/>
      <c r="D7" s="4"/>
      <c r="E7" s="4"/>
    </row>
    <row r="8" spans="1:35" x14ac:dyDescent="0.2">
      <c r="B8" s="16" t="s">
        <v>4</v>
      </c>
      <c r="C8" s="16" t="s">
        <v>5</v>
      </c>
      <c r="D8" s="16" t="s">
        <v>100</v>
      </c>
      <c r="F8" s="17" t="s">
        <v>6</v>
      </c>
      <c r="G8" s="24"/>
      <c r="H8" s="24"/>
      <c r="I8" s="24">
        <v>2019</v>
      </c>
      <c r="J8" s="24">
        <f t="shared" ref="J8:AB8" si="0">I8+1</f>
        <v>2020</v>
      </c>
      <c r="K8" s="24">
        <f t="shared" si="0"/>
        <v>2021</v>
      </c>
      <c r="L8" s="24">
        <f t="shared" si="0"/>
        <v>2022</v>
      </c>
      <c r="M8" s="24">
        <f t="shared" si="0"/>
        <v>2023</v>
      </c>
      <c r="N8" s="24">
        <f t="shared" si="0"/>
        <v>2024</v>
      </c>
      <c r="O8" s="24">
        <f t="shared" si="0"/>
        <v>2025</v>
      </c>
      <c r="P8" s="24">
        <f t="shared" si="0"/>
        <v>2026</v>
      </c>
      <c r="Q8" s="24">
        <f t="shared" si="0"/>
        <v>2027</v>
      </c>
      <c r="R8" s="24">
        <f t="shared" si="0"/>
        <v>2028</v>
      </c>
      <c r="S8" s="24">
        <f t="shared" si="0"/>
        <v>2029</v>
      </c>
      <c r="T8" s="24">
        <f t="shared" si="0"/>
        <v>2030</v>
      </c>
      <c r="U8" s="24">
        <f t="shared" si="0"/>
        <v>2031</v>
      </c>
      <c r="V8" s="24">
        <f t="shared" si="0"/>
        <v>2032</v>
      </c>
      <c r="W8" s="24">
        <f t="shared" si="0"/>
        <v>2033</v>
      </c>
      <c r="X8" s="24">
        <f t="shared" si="0"/>
        <v>2034</v>
      </c>
      <c r="Y8" s="24">
        <f t="shared" si="0"/>
        <v>2035</v>
      </c>
      <c r="Z8" s="24">
        <f t="shared" si="0"/>
        <v>2036</v>
      </c>
      <c r="AA8" s="24">
        <f t="shared" si="0"/>
        <v>2037</v>
      </c>
      <c r="AB8" s="24">
        <f t="shared" si="0"/>
        <v>2038</v>
      </c>
      <c r="AC8" s="24">
        <f t="shared" ref="AC8" si="1">AB8+1</f>
        <v>2039</v>
      </c>
      <c r="AD8" s="24">
        <f t="shared" ref="AD8" si="2">AC8+1</f>
        <v>2040</v>
      </c>
      <c r="AE8" s="24">
        <f t="shared" ref="AE8" si="3">AD8+1</f>
        <v>2041</v>
      </c>
      <c r="AF8" s="24">
        <f t="shared" ref="AF8" si="4">AE8+1</f>
        <v>2042</v>
      </c>
      <c r="AG8" s="24">
        <f t="shared" ref="AG8" si="5">AF8+1</f>
        <v>2043</v>
      </c>
      <c r="AH8" s="24">
        <f t="shared" ref="AH8" si="6">AG8+1</f>
        <v>2044</v>
      </c>
      <c r="AI8" s="24">
        <f t="shared" ref="AI8" si="7">AH8+1</f>
        <v>2045</v>
      </c>
    </row>
    <row r="9" spans="1:35" x14ac:dyDescent="0.2">
      <c r="F9" s="25" t="s">
        <v>7</v>
      </c>
      <c r="G9" s="27"/>
      <c r="H9" s="27"/>
      <c r="I9" s="27">
        <f t="shared" ref="I9:AB9" si="8">SUM(I10:I45)</f>
        <v>0</v>
      </c>
      <c r="J9" s="27">
        <f t="shared" si="8"/>
        <v>0</v>
      </c>
      <c r="K9" s="27">
        <f t="shared" si="8"/>
        <v>0</v>
      </c>
      <c r="L9" s="27">
        <f t="shared" si="8"/>
        <v>0</v>
      </c>
      <c r="M9" s="27">
        <f t="shared" si="8"/>
        <v>0</v>
      </c>
      <c r="N9" s="27">
        <f t="shared" si="8"/>
        <v>0</v>
      </c>
      <c r="O9" s="27">
        <f t="shared" si="8"/>
        <v>0</v>
      </c>
      <c r="P9" s="27">
        <f t="shared" si="8"/>
        <v>0</v>
      </c>
      <c r="Q9" s="27">
        <f t="shared" si="8"/>
        <v>0</v>
      </c>
      <c r="R9" s="27">
        <f t="shared" si="8"/>
        <v>0</v>
      </c>
      <c r="S9" s="27">
        <f t="shared" si="8"/>
        <v>0</v>
      </c>
      <c r="T9" s="27">
        <f t="shared" si="8"/>
        <v>0</v>
      </c>
      <c r="U9" s="27">
        <f t="shared" si="8"/>
        <v>0</v>
      </c>
      <c r="V9" s="27">
        <f t="shared" si="8"/>
        <v>0</v>
      </c>
      <c r="W9" s="27">
        <f t="shared" si="8"/>
        <v>0</v>
      </c>
      <c r="X9" s="27">
        <f t="shared" si="8"/>
        <v>0</v>
      </c>
      <c r="Y9" s="27">
        <f t="shared" si="8"/>
        <v>0</v>
      </c>
      <c r="Z9" s="27">
        <f t="shared" si="8"/>
        <v>0</v>
      </c>
      <c r="AA9" s="27">
        <f t="shared" si="8"/>
        <v>0</v>
      </c>
      <c r="AB9" s="27">
        <f t="shared" si="8"/>
        <v>0</v>
      </c>
      <c r="AC9" s="27">
        <f t="shared" ref="AC9:AI9" si="9">SUM(AC10:AC45)</f>
        <v>0</v>
      </c>
      <c r="AD9" s="27">
        <f t="shared" si="9"/>
        <v>0</v>
      </c>
      <c r="AE9" s="27">
        <f t="shared" si="9"/>
        <v>0</v>
      </c>
      <c r="AF9" s="27">
        <f t="shared" si="9"/>
        <v>0</v>
      </c>
      <c r="AG9" s="27">
        <f t="shared" si="9"/>
        <v>0</v>
      </c>
      <c r="AH9" s="27">
        <f t="shared" si="9"/>
        <v>0</v>
      </c>
      <c r="AI9" s="27">
        <f t="shared" si="9"/>
        <v>0</v>
      </c>
    </row>
    <row r="10" spans="1:35" x14ac:dyDescent="0.2">
      <c r="B10" s="6"/>
      <c r="C10" s="6"/>
      <c r="D10" s="31">
        <f>IF(AND(annual_details_by_tech!$A2="HECO",annual_details_by_tech!$B2=annual_details_by_tech!$B$2), annual_details_by_tech!$D2, "-
")</f>
        <v>2013</v>
      </c>
      <c r="F10" s="31" t="str">
        <f>IF(AND(annual_details_by_tech!$A2="HECO",annual_details_by_tech!$B2=annual_details_by_tech!$B$2), annual_details_by_tech!$C2, "-
")</f>
        <v>Airport_DSG</v>
      </c>
      <c r="G10" s="32"/>
      <c r="H10" s="32"/>
      <c r="I10" s="32"/>
      <c r="J10" s="32">
        <f>SUMIFS(annual_details_by_tech!F$2:F$1295, annual_details_by_tech!$A$2:$A$1295, "HECO", annual_details_by_tech!$C$2:$C$1295, $F10, annual_details_by_tech!$D$2:$D$1295, $D10, annual_details_by_tech!$B$2:$B$1295, "capital_outlay")</f>
        <v>0</v>
      </c>
      <c r="K10" s="32">
        <f>SUMIFS(annual_details_by_tech!G$2:G$1295, annual_details_by_tech!$A$2:$A$1295, "HECO", annual_details_by_tech!$C$2:$C$1295, $F10, annual_details_by_tech!$D$2:$D$1295, $D10, annual_details_by_tech!$B$2:$B$1295, "capital_outlay")</f>
        <v>0</v>
      </c>
      <c r="L10" s="32">
        <f>SUMIFS(annual_details_by_tech!H$2:H$1295, annual_details_by_tech!$A$2:$A$1295, "HECO", annual_details_by_tech!$C$2:$C$1295, $F10, annual_details_by_tech!$D$2:$D$1295, $D10, annual_details_by_tech!$B$2:$B$1295, "capital_outlay")</f>
        <v>0</v>
      </c>
      <c r="M10" s="32">
        <f>SUMIFS(annual_details_by_tech!I$2:I$1295, annual_details_by_tech!$A$2:$A$1295, "HECO", annual_details_by_tech!$C$2:$C$1295, $F10, annual_details_by_tech!$D$2:$D$1295, $D10, annual_details_by_tech!$B$2:$B$1295, "capital_outlay")</f>
        <v>0</v>
      </c>
      <c r="N10" s="32">
        <f>SUMIFS(annual_details_by_tech!J$2:J$1295, annual_details_by_tech!$A$2:$A$1295, "HECO", annual_details_by_tech!$C$2:$C$1295, $F10, annual_details_by_tech!$D$2:$D$1295, $D10, annual_details_by_tech!$B$2:$B$1295, "capital_outlay")</f>
        <v>0</v>
      </c>
      <c r="O10" s="32">
        <f>SUMIFS(annual_details_by_tech!K$2:K$1295, annual_details_by_tech!$A$2:$A$1295, "HECO", annual_details_by_tech!$C$2:$C$1295, $F10, annual_details_by_tech!$D$2:$D$1295, $D10, annual_details_by_tech!$B$2:$B$1295, "capital_outlay")</f>
        <v>0</v>
      </c>
      <c r="P10" s="32">
        <f>SUMIFS(annual_details_by_tech!L$2:L$1295, annual_details_by_tech!$A$2:$A$1295, "HECO", annual_details_by_tech!$C$2:$C$1295, $F10, annual_details_by_tech!$D$2:$D$1295, $D10, annual_details_by_tech!$B$2:$B$1295, "capital_outlay")</f>
        <v>0</v>
      </c>
      <c r="Q10" s="32">
        <f>SUMIFS(annual_details_by_tech!M$2:M$1295, annual_details_by_tech!$A$2:$A$1295, "HECO", annual_details_by_tech!$C$2:$C$1295, $F10, annual_details_by_tech!$D$2:$D$1295, $D10, annual_details_by_tech!$B$2:$B$1295, "capital_outlay")</f>
        <v>0</v>
      </c>
      <c r="R10" s="32">
        <f>SUMIFS(annual_details_by_tech!N$2:N$1295, annual_details_by_tech!$A$2:$A$1295, "HECO", annual_details_by_tech!$C$2:$C$1295, $F10, annual_details_by_tech!$D$2:$D$1295, $D10, annual_details_by_tech!$B$2:$B$1295, "capital_outlay")</f>
        <v>0</v>
      </c>
      <c r="S10" s="32">
        <f>SUMIFS(annual_details_by_tech!O$2:O$1295, annual_details_by_tech!$A$2:$A$1295, "HECO", annual_details_by_tech!$C$2:$C$1295, $F10, annual_details_by_tech!$D$2:$D$1295, $D10, annual_details_by_tech!$B$2:$B$1295, "capital_outlay")</f>
        <v>0</v>
      </c>
      <c r="T10" s="32">
        <f>SUMIFS(annual_details_by_tech!P$2:P$1295, annual_details_by_tech!$A$2:$A$1295, "HECO", annual_details_by_tech!$C$2:$C$1295, $F10, annual_details_by_tech!$D$2:$D$1295, $D10, annual_details_by_tech!$B$2:$B$1295, "capital_outlay")</f>
        <v>0</v>
      </c>
      <c r="U10" s="32">
        <f>SUMIFS(annual_details_by_tech!Q$2:Q$1295, annual_details_by_tech!$A$2:$A$1295, "HECO", annual_details_by_tech!$C$2:$C$1295, $F10, annual_details_by_tech!$D$2:$D$1295, $D10, annual_details_by_tech!$B$2:$B$1295, "capital_outlay")</f>
        <v>0</v>
      </c>
      <c r="V10" s="32">
        <f>SUMIFS(annual_details_by_tech!R$2:R$1295, annual_details_by_tech!$A$2:$A$1295, "HECO", annual_details_by_tech!$C$2:$C$1295, $F10, annual_details_by_tech!$D$2:$D$1295, $D10, annual_details_by_tech!$B$2:$B$1295, "capital_outlay")</f>
        <v>0</v>
      </c>
      <c r="W10" s="32">
        <f>SUMIFS(annual_details_by_tech!S$2:S$1295, annual_details_by_tech!$A$2:$A$1295, "HECO", annual_details_by_tech!$C$2:$C$1295, $F10, annual_details_by_tech!$D$2:$D$1295, $D10, annual_details_by_tech!$B$2:$B$1295, "capital_outlay")</f>
        <v>0</v>
      </c>
      <c r="X10" s="32">
        <f>SUMIFS(annual_details_by_tech!T$2:T$1295, annual_details_by_tech!$A$2:$A$1295, "HECO", annual_details_by_tech!$C$2:$C$1295, $F10, annual_details_by_tech!$D$2:$D$1295, $D10, annual_details_by_tech!$B$2:$B$1295, "capital_outlay")</f>
        <v>0</v>
      </c>
      <c r="Y10" s="32">
        <f>SUMIFS(annual_details_by_tech!U$2:U$1295, annual_details_by_tech!$A$2:$A$1295, "HECO", annual_details_by_tech!$C$2:$C$1295, $F10, annual_details_by_tech!$D$2:$D$1295, $D10, annual_details_by_tech!$B$2:$B$1295, "capital_outlay")</f>
        <v>0</v>
      </c>
      <c r="Z10" s="32">
        <f>SUMIFS(annual_details_by_tech!V$2:V$1295, annual_details_by_tech!$A$2:$A$1295, "HECO", annual_details_by_tech!$C$2:$C$1295, $F10, annual_details_by_tech!$D$2:$D$1295, $D10, annual_details_by_tech!$B$2:$B$1295, "capital_outlay")</f>
        <v>0</v>
      </c>
      <c r="AA10" s="32">
        <f>SUMIFS(annual_details_by_tech!W$2:W$1295, annual_details_by_tech!$A$2:$A$1295, "HECO", annual_details_by_tech!$C$2:$C$1295, $F10, annual_details_by_tech!$D$2:$D$1295, $D10, annual_details_by_tech!$B$2:$B$1295, "capital_outlay")</f>
        <v>0</v>
      </c>
      <c r="AB10" s="32">
        <f>SUMIFS(annual_details_by_tech!X$2:X$1295, annual_details_by_tech!$A$2:$A$1295, "HECO", annual_details_by_tech!$C$2:$C$1295, $F10, annual_details_by_tech!$D$2:$D$1295, $D10, annual_details_by_tech!$B$2:$B$1295, "capital_outlay")</f>
        <v>0</v>
      </c>
      <c r="AC10" s="32">
        <f>SUMIFS(annual_details_by_tech!Y$2:Y$1295, annual_details_by_tech!$A$2:$A$1295, "HECO", annual_details_by_tech!$C$2:$C$1295, $F10, annual_details_by_tech!$D$2:$D$1295, $D10, annual_details_by_tech!$B$2:$B$1295, "capital_outlay")</f>
        <v>0</v>
      </c>
      <c r="AD10" s="32">
        <f>SUMIFS(annual_details_by_tech!Z$2:Z$1295, annual_details_by_tech!$A$2:$A$1295, "HECO", annual_details_by_tech!$C$2:$C$1295, $F10, annual_details_by_tech!$D$2:$D$1295, $D10, annual_details_by_tech!$B$2:$B$1295, "capital_outlay")</f>
        <v>0</v>
      </c>
      <c r="AE10" s="32">
        <f>SUMIFS(annual_details_by_tech!AA$2:AA$1295, annual_details_by_tech!$A$2:$A$1295, "HECO", annual_details_by_tech!$C$2:$C$1295, $F10, annual_details_by_tech!$D$2:$D$1295, $D10, annual_details_by_tech!$B$2:$B$1295, "capital_outlay")</f>
        <v>0</v>
      </c>
      <c r="AF10" s="32">
        <f>SUMIFS(annual_details_by_tech!AB$2:AB$1295, annual_details_by_tech!$A$2:$A$1295, "HECO", annual_details_by_tech!$C$2:$C$1295, $F10, annual_details_by_tech!$D$2:$D$1295, $D10, annual_details_by_tech!$B$2:$B$1295, "capital_outlay")</f>
        <v>0</v>
      </c>
      <c r="AG10" s="32">
        <f>SUMIFS(annual_details_by_tech!AC$2:AC$1295, annual_details_by_tech!$A$2:$A$1295, "HECO", annual_details_by_tech!$C$2:$C$1295, $F10, annual_details_by_tech!$D$2:$D$1295, $D10, annual_details_by_tech!$B$2:$B$1295, "capital_outlay")</f>
        <v>0</v>
      </c>
      <c r="AH10" s="32">
        <f>SUMIFS(annual_details_by_tech!AD$2:AD$1295, annual_details_by_tech!$A$2:$A$1295, "HECO", annual_details_by_tech!$C$2:$C$1295, $F10, annual_details_by_tech!$D$2:$D$1295, $D10, annual_details_by_tech!$B$2:$B$1295, "capital_outlay")</f>
        <v>0</v>
      </c>
      <c r="AI10" s="32">
        <f>SUMIFS(annual_details_by_tech!AE$2:AE$1295, annual_details_by_tech!$A$2:$A$1295, "HECO", annual_details_by_tech!$C$2:$C$1295, $F10, annual_details_by_tech!$D$2:$D$1295, $D10, annual_details_by_tech!$B$2:$B$1295, "capital_outlay")</f>
        <v>0</v>
      </c>
    </row>
    <row r="11" spans="1:35" s="9" customFormat="1" x14ac:dyDescent="0.2">
      <c r="A11" s="17"/>
      <c r="B11" s="6"/>
      <c r="C11" s="6"/>
      <c r="D11" s="31">
        <f>IF(AND(annual_details_by_tech!$A3="HECO",annual_details_by_tech!$B3=annual_details_by_tech!$B$2), annual_details_by_tech!$D3, "-
")</f>
        <v>2009</v>
      </c>
      <c r="E11" s="17"/>
      <c r="F11" s="31" t="str">
        <f>IF(AND(annual_details_by_tech!$A3="HECO",annual_details_by_tech!$B3=annual_details_by_tech!$B$2), annual_details_by_tech!$C3, "-
")</f>
        <v>CIP_CT</v>
      </c>
      <c r="G11" s="32"/>
      <c r="H11" s="32"/>
      <c r="I11" s="32"/>
      <c r="J11" s="32">
        <f>SUMIFS(annual_details_by_tech!F$2:F$1295, annual_details_by_tech!$A$2:$A$1295, "HECO", annual_details_by_tech!$C$2:$C$1295, $F11, annual_details_by_tech!$D$2:$D$1295, $D11, annual_details_by_tech!$B$2:$B$1295, "capital_outlay")</f>
        <v>0</v>
      </c>
      <c r="K11" s="32">
        <f>SUMIFS(annual_details_by_tech!G$2:G$1295, annual_details_by_tech!$A$2:$A$1295, "HECO", annual_details_by_tech!$C$2:$C$1295, $F11, annual_details_by_tech!$D$2:$D$1295, $D11, annual_details_by_tech!$B$2:$B$1295, "capital_outlay")</f>
        <v>0</v>
      </c>
      <c r="L11" s="32">
        <f>SUMIFS(annual_details_by_tech!H$2:H$1295, annual_details_by_tech!$A$2:$A$1295, "HECO", annual_details_by_tech!$C$2:$C$1295, $F11, annual_details_by_tech!$D$2:$D$1295, $D11, annual_details_by_tech!$B$2:$B$1295, "capital_outlay")</f>
        <v>0</v>
      </c>
      <c r="M11" s="32">
        <f>SUMIFS(annual_details_by_tech!I$2:I$1295, annual_details_by_tech!$A$2:$A$1295, "HECO", annual_details_by_tech!$C$2:$C$1295, $F11, annual_details_by_tech!$D$2:$D$1295, $D11, annual_details_by_tech!$B$2:$B$1295, "capital_outlay")</f>
        <v>0</v>
      </c>
      <c r="N11" s="32">
        <f>SUMIFS(annual_details_by_tech!J$2:J$1295, annual_details_by_tech!$A$2:$A$1295, "HECO", annual_details_by_tech!$C$2:$C$1295, $F11, annual_details_by_tech!$D$2:$D$1295, $D11, annual_details_by_tech!$B$2:$B$1295, "capital_outlay")</f>
        <v>0</v>
      </c>
      <c r="O11" s="32">
        <f>SUMIFS(annual_details_by_tech!K$2:K$1295, annual_details_by_tech!$A$2:$A$1295, "HECO", annual_details_by_tech!$C$2:$C$1295, $F11, annual_details_by_tech!$D$2:$D$1295, $D11, annual_details_by_tech!$B$2:$B$1295, "capital_outlay")</f>
        <v>0</v>
      </c>
      <c r="P11" s="32">
        <f>SUMIFS(annual_details_by_tech!L$2:L$1295, annual_details_by_tech!$A$2:$A$1295, "HECO", annual_details_by_tech!$C$2:$C$1295, $F11, annual_details_by_tech!$D$2:$D$1295, $D11, annual_details_by_tech!$B$2:$B$1295, "capital_outlay")</f>
        <v>0</v>
      </c>
      <c r="Q11" s="32">
        <f>SUMIFS(annual_details_by_tech!M$2:M$1295, annual_details_by_tech!$A$2:$A$1295, "HECO", annual_details_by_tech!$C$2:$C$1295, $F11, annual_details_by_tech!$D$2:$D$1295, $D11, annual_details_by_tech!$B$2:$B$1295, "capital_outlay")</f>
        <v>0</v>
      </c>
      <c r="R11" s="32">
        <f>SUMIFS(annual_details_by_tech!N$2:N$1295, annual_details_by_tech!$A$2:$A$1295, "HECO", annual_details_by_tech!$C$2:$C$1295, $F11, annual_details_by_tech!$D$2:$D$1295, $D11, annual_details_by_tech!$B$2:$B$1295, "capital_outlay")</f>
        <v>0</v>
      </c>
      <c r="S11" s="32">
        <f>SUMIFS(annual_details_by_tech!O$2:O$1295, annual_details_by_tech!$A$2:$A$1295, "HECO", annual_details_by_tech!$C$2:$C$1295, $F11, annual_details_by_tech!$D$2:$D$1295, $D11, annual_details_by_tech!$B$2:$B$1295, "capital_outlay")</f>
        <v>0</v>
      </c>
      <c r="T11" s="32">
        <f>SUMIFS(annual_details_by_tech!P$2:P$1295, annual_details_by_tech!$A$2:$A$1295, "HECO", annual_details_by_tech!$C$2:$C$1295, $F11, annual_details_by_tech!$D$2:$D$1295, $D11, annual_details_by_tech!$B$2:$B$1295, "capital_outlay")</f>
        <v>0</v>
      </c>
      <c r="U11" s="32">
        <f>SUMIFS(annual_details_by_tech!Q$2:Q$1295, annual_details_by_tech!$A$2:$A$1295, "HECO", annual_details_by_tech!$C$2:$C$1295, $F11, annual_details_by_tech!$D$2:$D$1295, $D11, annual_details_by_tech!$B$2:$B$1295, "capital_outlay")</f>
        <v>0</v>
      </c>
      <c r="V11" s="32">
        <f>SUMIFS(annual_details_by_tech!R$2:R$1295, annual_details_by_tech!$A$2:$A$1295, "HECO", annual_details_by_tech!$C$2:$C$1295, $F11, annual_details_by_tech!$D$2:$D$1295, $D11, annual_details_by_tech!$B$2:$B$1295, "capital_outlay")</f>
        <v>0</v>
      </c>
      <c r="W11" s="32">
        <f>SUMIFS(annual_details_by_tech!S$2:S$1295, annual_details_by_tech!$A$2:$A$1295, "HECO", annual_details_by_tech!$C$2:$C$1295, $F11, annual_details_by_tech!$D$2:$D$1295, $D11, annual_details_by_tech!$B$2:$B$1295, "capital_outlay")</f>
        <v>0</v>
      </c>
      <c r="X11" s="32">
        <f>SUMIFS(annual_details_by_tech!T$2:T$1295, annual_details_by_tech!$A$2:$A$1295, "HECO", annual_details_by_tech!$C$2:$C$1295, $F11, annual_details_by_tech!$D$2:$D$1295, $D11, annual_details_by_tech!$B$2:$B$1295, "capital_outlay")</f>
        <v>0</v>
      </c>
      <c r="Y11" s="32">
        <f>SUMIFS(annual_details_by_tech!U$2:U$1295, annual_details_by_tech!$A$2:$A$1295, "HECO", annual_details_by_tech!$C$2:$C$1295, $F11, annual_details_by_tech!$D$2:$D$1295, $D11, annual_details_by_tech!$B$2:$B$1295, "capital_outlay")</f>
        <v>0</v>
      </c>
      <c r="Z11" s="32">
        <f>SUMIFS(annual_details_by_tech!V$2:V$1295, annual_details_by_tech!$A$2:$A$1295, "HECO", annual_details_by_tech!$C$2:$C$1295, $F11, annual_details_by_tech!$D$2:$D$1295, $D11, annual_details_by_tech!$B$2:$B$1295, "capital_outlay")</f>
        <v>0</v>
      </c>
      <c r="AA11" s="32">
        <f>SUMIFS(annual_details_by_tech!W$2:W$1295, annual_details_by_tech!$A$2:$A$1295, "HECO", annual_details_by_tech!$C$2:$C$1295, $F11, annual_details_by_tech!$D$2:$D$1295, $D11, annual_details_by_tech!$B$2:$B$1295, "capital_outlay")</f>
        <v>0</v>
      </c>
      <c r="AB11" s="32">
        <f>SUMIFS(annual_details_by_tech!X$2:X$1295, annual_details_by_tech!$A$2:$A$1295, "HECO", annual_details_by_tech!$C$2:$C$1295, $F11, annual_details_by_tech!$D$2:$D$1295, $D11, annual_details_by_tech!$B$2:$B$1295, "capital_outlay")</f>
        <v>0</v>
      </c>
      <c r="AC11" s="32">
        <f>SUMIFS(annual_details_by_tech!Y$2:Y$1295, annual_details_by_tech!$A$2:$A$1295, "HECO", annual_details_by_tech!$C$2:$C$1295, $F11, annual_details_by_tech!$D$2:$D$1295, $D11, annual_details_by_tech!$B$2:$B$1295, "capital_outlay")</f>
        <v>0</v>
      </c>
      <c r="AD11" s="32">
        <f>SUMIFS(annual_details_by_tech!Z$2:Z$1295, annual_details_by_tech!$A$2:$A$1295, "HECO", annual_details_by_tech!$C$2:$C$1295, $F11, annual_details_by_tech!$D$2:$D$1295, $D11, annual_details_by_tech!$B$2:$B$1295, "capital_outlay")</f>
        <v>0</v>
      </c>
      <c r="AE11" s="32">
        <f>SUMIFS(annual_details_by_tech!AA$2:AA$1295, annual_details_by_tech!$A$2:$A$1295, "HECO", annual_details_by_tech!$C$2:$C$1295, $F11, annual_details_by_tech!$D$2:$D$1295, $D11, annual_details_by_tech!$B$2:$B$1295, "capital_outlay")</f>
        <v>0</v>
      </c>
      <c r="AF11" s="32">
        <f>SUMIFS(annual_details_by_tech!AB$2:AB$1295, annual_details_by_tech!$A$2:$A$1295, "HECO", annual_details_by_tech!$C$2:$C$1295, $F11, annual_details_by_tech!$D$2:$D$1295, $D11, annual_details_by_tech!$B$2:$B$1295, "capital_outlay")</f>
        <v>0</v>
      </c>
      <c r="AG11" s="32">
        <f>SUMIFS(annual_details_by_tech!AC$2:AC$1295, annual_details_by_tech!$A$2:$A$1295, "HECO", annual_details_by_tech!$C$2:$C$1295, $F11, annual_details_by_tech!$D$2:$D$1295, $D11, annual_details_by_tech!$B$2:$B$1295, "capital_outlay")</f>
        <v>0</v>
      </c>
      <c r="AH11" s="32">
        <f>SUMIFS(annual_details_by_tech!AD$2:AD$1295, annual_details_by_tech!$A$2:$A$1295, "HECO", annual_details_by_tech!$C$2:$C$1295, $F11, annual_details_by_tech!$D$2:$D$1295, $D11, annual_details_by_tech!$B$2:$B$1295, "capital_outlay")</f>
        <v>0</v>
      </c>
      <c r="AI11" s="32">
        <f>SUMIFS(annual_details_by_tech!AE$2:AE$1295, annual_details_by_tech!$A$2:$A$1295, "HECO", annual_details_by_tech!$C$2:$C$1295, $F11, annual_details_by_tech!$D$2:$D$1295, $D11, annual_details_by_tech!$B$2:$B$1295, "capital_outlay")</f>
        <v>0</v>
      </c>
    </row>
    <row r="12" spans="1:35" s="9" customFormat="1" x14ac:dyDescent="0.2">
      <c r="A12" s="17"/>
      <c r="B12" s="6"/>
      <c r="C12" s="6"/>
      <c r="D12" s="31">
        <f>IF(AND(annual_details_by_tech!$A4="HECO",annual_details_by_tech!$B4=annual_details_by_tech!$B$2), annual_details_by_tech!$D4, "-
")</f>
        <v>2018</v>
      </c>
      <c r="E12" s="17"/>
      <c r="F12" s="31" t="str">
        <f>IF(AND(annual_details_by_tech!$A4="HECO",annual_details_by_tech!$B4=annual_details_by_tech!$B$2), annual_details_by_tech!$C4, "-
")</f>
        <v>IC_Schofield</v>
      </c>
      <c r="G12" s="32"/>
      <c r="H12" s="32"/>
      <c r="I12" s="32"/>
      <c r="J12" s="32">
        <f>SUMIFS(annual_details_by_tech!F$2:F$1295, annual_details_by_tech!$A$2:$A$1295, "HECO", annual_details_by_tech!$C$2:$C$1295, $F12, annual_details_by_tech!$D$2:$D$1295, $D12, annual_details_by_tech!$B$2:$B$1295, "capital_outlay")</f>
        <v>0</v>
      </c>
      <c r="K12" s="32">
        <f>SUMIFS(annual_details_by_tech!G$2:G$1295, annual_details_by_tech!$A$2:$A$1295, "HECO", annual_details_by_tech!$C$2:$C$1295, $F12, annual_details_by_tech!$D$2:$D$1295, $D12, annual_details_by_tech!$B$2:$B$1295, "capital_outlay")</f>
        <v>0</v>
      </c>
      <c r="L12" s="32">
        <f>SUMIFS(annual_details_by_tech!H$2:H$1295, annual_details_by_tech!$A$2:$A$1295, "HECO", annual_details_by_tech!$C$2:$C$1295, $F12, annual_details_by_tech!$D$2:$D$1295, $D12, annual_details_by_tech!$B$2:$B$1295, "capital_outlay")</f>
        <v>0</v>
      </c>
      <c r="M12" s="32">
        <f>SUMIFS(annual_details_by_tech!I$2:I$1295, annual_details_by_tech!$A$2:$A$1295, "HECO", annual_details_by_tech!$C$2:$C$1295, $F12, annual_details_by_tech!$D$2:$D$1295, $D12, annual_details_by_tech!$B$2:$B$1295, "capital_outlay")</f>
        <v>0</v>
      </c>
      <c r="N12" s="32">
        <f>SUMIFS(annual_details_by_tech!J$2:J$1295, annual_details_by_tech!$A$2:$A$1295, "HECO", annual_details_by_tech!$C$2:$C$1295, $F12, annual_details_by_tech!$D$2:$D$1295, $D12, annual_details_by_tech!$B$2:$B$1295, "capital_outlay")</f>
        <v>0</v>
      </c>
      <c r="O12" s="32">
        <f>SUMIFS(annual_details_by_tech!K$2:K$1295, annual_details_by_tech!$A$2:$A$1295, "HECO", annual_details_by_tech!$C$2:$C$1295, $F12, annual_details_by_tech!$D$2:$D$1295, $D12, annual_details_by_tech!$B$2:$B$1295, "capital_outlay")</f>
        <v>0</v>
      </c>
      <c r="P12" s="32">
        <f>SUMIFS(annual_details_by_tech!L$2:L$1295, annual_details_by_tech!$A$2:$A$1295, "HECO", annual_details_by_tech!$C$2:$C$1295, $F12, annual_details_by_tech!$D$2:$D$1295, $D12, annual_details_by_tech!$B$2:$B$1295, "capital_outlay")</f>
        <v>0</v>
      </c>
      <c r="Q12" s="32">
        <f>SUMIFS(annual_details_by_tech!M$2:M$1295, annual_details_by_tech!$A$2:$A$1295, "HECO", annual_details_by_tech!$C$2:$C$1295, $F12, annual_details_by_tech!$D$2:$D$1295, $D12, annual_details_by_tech!$B$2:$B$1295, "capital_outlay")</f>
        <v>0</v>
      </c>
      <c r="R12" s="32">
        <f>SUMIFS(annual_details_by_tech!N$2:N$1295, annual_details_by_tech!$A$2:$A$1295, "HECO", annual_details_by_tech!$C$2:$C$1295, $F12, annual_details_by_tech!$D$2:$D$1295, $D12, annual_details_by_tech!$B$2:$B$1295, "capital_outlay")</f>
        <v>0</v>
      </c>
      <c r="S12" s="32">
        <f>SUMIFS(annual_details_by_tech!O$2:O$1295, annual_details_by_tech!$A$2:$A$1295, "HECO", annual_details_by_tech!$C$2:$C$1295, $F12, annual_details_by_tech!$D$2:$D$1295, $D12, annual_details_by_tech!$B$2:$B$1295, "capital_outlay")</f>
        <v>0</v>
      </c>
      <c r="T12" s="32">
        <f>SUMIFS(annual_details_by_tech!P$2:P$1295, annual_details_by_tech!$A$2:$A$1295, "HECO", annual_details_by_tech!$C$2:$C$1295, $F12, annual_details_by_tech!$D$2:$D$1295, $D12, annual_details_by_tech!$B$2:$B$1295, "capital_outlay")</f>
        <v>0</v>
      </c>
      <c r="U12" s="32">
        <f>SUMIFS(annual_details_by_tech!Q$2:Q$1295, annual_details_by_tech!$A$2:$A$1295, "HECO", annual_details_by_tech!$C$2:$C$1295, $F12, annual_details_by_tech!$D$2:$D$1295, $D12, annual_details_by_tech!$B$2:$B$1295, "capital_outlay")</f>
        <v>0</v>
      </c>
      <c r="V12" s="32">
        <f>SUMIFS(annual_details_by_tech!R$2:R$1295, annual_details_by_tech!$A$2:$A$1295, "HECO", annual_details_by_tech!$C$2:$C$1295, $F12, annual_details_by_tech!$D$2:$D$1295, $D12, annual_details_by_tech!$B$2:$B$1295, "capital_outlay")</f>
        <v>0</v>
      </c>
      <c r="W12" s="32">
        <f>SUMIFS(annual_details_by_tech!S$2:S$1295, annual_details_by_tech!$A$2:$A$1295, "HECO", annual_details_by_tech!$C$2:$C$1295, $F12, annual_details_by_tech!$D$2:$D$1295, $D12, annual_details_by_tech!$B$2:$B$1295, "capital_outlay")</f>
        <v>0</v>
      </c>
      <c r="X12" s="32">
        <f>SUMIFS(annual_details_by_tech!T$2:T$1295, annual_details_by_tech!$A$2:$A$1295, "HECO", annual_details_by_tech!$C$2:$C$1295, $F12, annual_details_by_tech!$D$2:$D$1295, $D12, annual_details_by_tech!$B$2:$B$1295, "capital_outlay")</f>
        <v>0</v>
      </c>
      <c r="Y12" s="32">
        <f>SUMIFS(annual_details_by_tech!U$2:U$1295, annual_details_by_tech!$A$2:$A$1295, "HECO", annual_details_by_tech!$C$2:$C$1295, $F12, annual_details_by_tech!$D$2:$D$1295, $D12, annual_details_by_tech!$B$2:$B$1295, "capital_outlay")</f>
        <v>0</v>
      </c>
      <c r="Z12" s="32">
        <f>SUMIFS(annual_details_by_tech!V$2:V$1295, annual_details_by_tech!$A$2:$A$1295, "HECO", annual_details_by_tech!$C$2:$C$1295, $F12, annual_details_by_tech!$D$2:$D$1295, $D12, annual_details_by_tech!$B$2:$B$1295, "capital_outlay")</f>
        <v>0</v>
      </c>
      <c r="AA12" s="32">
        <f>SUMIFS(annual_details_by_tech!W$2:W$1295, annual_details_by_tech!$A$2:$A$1295, "HECO", annual_details_by_tech!$C$2:$C$1295, $F12, annual_details_by_tech!$D$2:$D$1295, $D12, annual_details_by_tech!$B$2:$B$1295, "capital_outlay")</f>
        <v>0</v>
      </c>
      <c r="AB12" s="32">
        <f>SUMIFS(annual_details_by_tech!X$2:X$1295, annual_details_by_tech!$A$2:$A$1295, "HECO", annual_details_by_tech!$C$2:$C$1295, $F12, annual_details_by_tech!$D$2:$D$1295, $D12, annual_details_by_tech!$B$2:$B$1295, "capital_outlay")</f>
        <v>0</v>
      </c>
      <c r="AC12" s="32">
        <f>SUMIFS(annual_details_by_tech!Y$2:Y$1295, annual_details_by_tech!$A$2:$A$1295, "HECO", annual_details_by_tech!$C$2:$C$1295, $F12, annual_details_by_tech!$D$2:$D$1295, $D12, annual_details_by_tech!$B$2:$B$1295, "capital_outlay")</f>
        <v>0</v>
      </c>
      <c r="AD12" s="32">
        <f>SUMIFS(annual_details_by_tech!Z$2:Z$1295, annual_details_by_tech!$A$2:$A$1295, "HECO", annual_details_by_tech!$C$2:$C$1295, $F12, annual_details_by_tech!$D$2:$D$1295, $D12, annual_details_by_tech!$B$2:$B$1295, "capital_outlay")</f>
        <v>0</v>
      </c>
      <c r="AE12" s="32">
        <f>SUMIFS(annual_details_by_tech!AA$2:AA$1295, annual_details_by_tech!$A$2:$A$1295, "HECO", annual_details_by_tech!$C$2:$C$1295, $F12, annual_details_by_tech!$D$2:$D$1295, $D12, annual_details_by_tech!$B$2:$B$1295, "capital_outlay")</f>
        <v>0</v>
      </c>
      <c r="AF12" s="32">
        <f>SUMIFS(annual_details_by_tech!AB$2:AB$1295, annual_details_by_tech!$A$2:$A$1295, "HECO", annual_details_by_tech!$C$2:$C$1295, $F12, annual_details_by_tech!$D$2:$D$1295, $D12, annual_details_by_tech!$B$2:$B$1295, "capital_outlay")</f>
        <v>0</v>
      </c>
      <c r="AG12" s="32">
        <f>SUMIFS(annual_details_by_tech!AC$2:AC$1295, annual_details_by_tech!$A$2:$A$1295, "HECO", annual_details_by_tech!$C$2:$C$1295, $F12, annual_details_by_tech!$D$2:$D$1295, $D12, annual_details_by_tech!$B$2:$B$1295, "capital_outlay")</f>
        <v>0</v>
      </c>
      <c r="AH12" s="32">
        <f>SUMIFS(annual_details_by_tech!AD$2:AD$1295, annual_details_by_tech!$A$2:$A$1295, "HECO", annual_details_by_tech!$C$2:$C$1295, $F12, annual_details_by_tech!$D$2:$D$1295, $D12, annual_details_by_tech!$B$2:$B$1295, "capital_outlay")</f>
        <v>0</v>
      </c>
      <c r="AI12" s="32">
        <f>SUMIFS(annual_details_by_tech!AE$2:AE$1295, annual_details_by_tech!$A$2:$A$1295, "HECO", annual_details_by_tech!$C$2:$C$1295, $F12, annual_details_by_tech!$D$2:$D$1295, $D12, annual_details_by_tech!$B$2:$B$1295, "capital_outlay")</f>
        <v>0</v>
      </c>
    </row>
    <row r="13" spans="1:35" s="9" customFormat="1" x14ac:dyDescent="0.2">
      <c r="A13" s="17"/>
      <c r="B13" s="6"/>
      <c r="C13" s="6"/>
      <c r="D13" s="31">
        <f>IF(AND(annual_details_by_tech!$A5="HECO",annual_details_by_tech!$B5=annual_details_by_tech!$B$2), annual_details_by_tech!$D5, "-
")</f>
        <v>1963</v>
      </c>
      <c r="E13" s="17"/>
      <c r="F13" s="31" t="str">
        <f>IF(AND(annual_details_by_tech!$A5="HECO",annual_details_by_tech!$B5=annual_details_by_tech!$B$2), annual_details_by_tech!$C5, "-
")</f>
        <v>Kahe_1</v>
      </c>
      <c r="G13" s="32"/>
      <c r="H13" s="32"/>
      <c r="I13" s="32"/>
      <c r="J13" s="32">
        <f>SUMIFS(annual_details_by_tech!F$2:F$1295, annual_details_by_tech!$A$2:$A$1295, "HECO", annual_details_by_tech!$C$2:$C$1295, $F13, annual_details_by_tech!$D$2:$D$1295, $D13, annual_details_by_tech!$B$2:$B$1295, "capital_outlay")</f>
        <v>0</v>
      </c>
      <c r="K13" s="32">
        <f>SUMIFS(annual_details_by_tech!G$2:G$1295, annual_details_by_tech!$A$2:$A$1295, "HECO", annual_details_by_tech!$C$2:$C$1295, $F13, annual_details_by_tech!$D$2:$D$1295, $D13, annual_details_by_tech!$B$2:$B$1295, "capital_outlay")</f>
        <v>0</v>
      </c>
      <c r="L13" s="32">
        <f>SUMIFS(annual_details_by_tech!H$2:H$1295, annual_details_by_tech!$A$2:$A$1295, "HECO", annual_details_by_tech!$C$2:$C$1295, $F13, annual_details_by_tech!$D$2:$D$1295, $D13, annual_details_by_tech!$B$2:$B$1295, "capital_outlay")</f>
        <v>0</v>
      </c>
      <c r="M13" s="32">
        <f>SUMIFS(annual_details_by_tech!I$2:I$1295, annual_details_by_tech!$A$2:$A$1295, "HECO", annual_details_by_tech!$C$2:$C$1295, $F13, annual_details_by_tech!$D$2:$D$1295, $D13, annual_details_by_tech!$B$2:$B$1295, "capital_outlay")</f>
        <v>0</v>
      </c>
      <c r="N13" s="32">
        <f>SUMIFS(annual_details_by_tech!J$2:J$1295, annual_details_by_tech!$A$2:$A$1295, "HECO", annual_details_by_tech!$C$2:$C$1295, $F13, annual_details_by_tech!$D$2:$D$1295, $D13, annual_details_by_tech!$B$2:$B$1295, "capital_outlay")</f>
        <v>0</v>
      </c>
      <c r="O13" s="32">
        <f>SUMIFS(annual_details_by_tech!K$2:K$1295, annual_details_by_tech!$A$2:$A$1295, "HECO", annual_details_by_tech!$C$2:$C$1295, $F13, annual_details_by_tech!$D$2:$D$1295, $D13, annual_details_by_tech!$B$2:$B$1295, "capital_outlay")</f>
        <v>0</v>
      </c>
      <c r="P13" s="32">
        <f>SUMIFS(annual_details_by_tech!L$2:L$1295, annual_details_by_tech!$A$2:$A$1295, "HECO", annual_details_by_tech!$C$2:$C$1295, $F13, annual_details_by_tech!$D$2:$D$1295, $D13, annual_details_by_tech!$B$2:$B$1295, "capital_outlay")</f>
        <v>0</v>
      </c>
      <c r="Q13" s="32">
        <f>SUMIFS(annual_details_by_tech!M$2:M$1295, annual_details_by_tech!$A$2:$A$1295, "HECO", annual_details_by_tech!$C$2:$C$1295, $F13, annual_details_by_tech!$D$2:$D$1295, $D13, annual_details_by_tech!$B$2:$B$1295, "capital_outlay")</f>
        <v>0</v>
      </c>
      <c r="R13" s="32">
        <f>SUMIFS(annual_details_by_tech!N$2:N$1295, annual_details_by_tech!$A$2:$A$1295, "HECO", annual_details_by_tech!$C$2:$C$1295, $F13, annual_details_by_tech!$D$2:$D$1295, $D13, annual_details_by_tech!$B$2:$B$1295, "capital_outlay")</f>
        <v>0</v>
      </c>
      <c r="S13" s="32">
        <f>SUMIFS(annual_details_by_tech!O$2:O$1295, annual_details_by_tech!$A$2:$A$1295, "HECO", annual_details_by_tech!$C$2:$C$1295, $F13, annual_details_by_tech!$D$2:$D$1295, $D13, annual_details_by_tech!$B$2:$B$1295, "capital_outlay")</f>
        <v>0</v>
      </c>
      <c r="T13" s="32">
        <f>SUMIFS(annual_details_by_tech!P$2:P$1295, annual_details_by_tech!$A$2:$A$1295, "HECO", annual_details_by_tech!$C$2:$C$1295, $F13, annual_details_by_tech!$D$2:$D$1295, $D13, annual_details_by_tech!$B$2:$B$1295, "capital_outlay")</f>
        <v>0</v>
      </c>
      <c r="U13" s="32">
        <f>SUMIFS(annual_details_by_tech!Q$2:Q$1295, annual_details_by_tech!$A$2:$A$1295, "HECO", annual_details_by_tech!$C$2:$C$1295, $F13, annual_details_by_tech!$D$2:$D$1295, $D13, annual_details_by_tech!$B$2:$B$1295, "capital_outlay")</f>
        <v>0</v>
      </c>
      <c r="V13" s="32">
        <f>SUMIFS(annual_details_by_tech!R$2:R$1295, annual_details_by_tech!$A$2:$A$1295, "HECO", annual_details_by_tech!$C$2:$C$1295, $F13, annual_details_by_tech!$D$2:$D$1295, $D13, annual_details_by_tech!$B$2:$B$1295, "capital_outlay")</f>
        <v>0</v>
      </c>
      <c r="W13" s="32">
        <f>SUMIFS(annual_details_by_tech!S$2:S$1295, annual_details_by_tech!$A$2:$A$1295, "HECO", annual_details_by_tech!$C$2:$C$1295, $F13, annual_details_by_tech!$D$2:$D$1295, $D13, annual_details_by_tech!$B$2:$B$1295, "capital_outlay")</f>
        <v>0</v>
      </c>
      <c r="X13" s="32">
        <f>SUMIFS(annual_details_by_tech!T$2:T$1295, annual_details_by_tech!$A$2:$A$1295, "HECO", annual_details_by_tech!$C$2:$C$1295, $F13, annual_details_by_tech!$D$2:$D$1295, $D13, annual_details_by_tech!$B$2:$B$1295, "capital_outlay")</f>
        <v>0</v>
      </c>
      <c r="Y13" s="32">
        <f>SUMIFS(annual_details_by_tech!U$2:U$1295, annual_details_by_tech!$A$2:$A$1295, "HECO", annual_details_by_tech!$C$2:$C$1295, $F13, annual_details_by_tech!$D$2:$D$1295, $D13, annual_details_by_tech!$B$2:$B$1295, "capital_outlay")</f>
        <v>0</v>
      </c>
      <c r="Z13" s="32">
        <f>SUMIFS(annual_details_by_tech!V$2:V$1295, annual_details_by_tech!$A$2:$A$1295, "HECO", annual_details_by_tech!$C$2:$C$1295, $F13, annual_details_by_tech!$D$2:$D$1295, $D13, annual_details_by_tech!$B$2:$B$1295, "capital_outlay")</f>
        <v>0</v>
      </c>
      <c r="AA13" s="32">
        <f>SUMIFS(annual_details_by_tech!W$2:W$1295, annual_details_by_tech!$A$2:$A$1295, "HECO", annual_details_by_tech!$C$2:$C$1295, $F13, annual_details_by_tech!$D$2:$D$1295, $D13, annual_details_by_tech!$B$2:$B$1295, "capital_outlay")</f>
        <v>0</v>
      </c>
      <c r="AB13" s="32">
        <f>SUMIFS(annual_details_by_tech!X$2:X$1295, annual_details_by_tech!$A$2:$A$1295, "HECO", annual_details_by_tech!$C$2:$C$1295, $F13, annual_details_by_tech!$D$2:$D$1295, $D13, annual_details_by_tech!$B$2:$B$1295, "capital_outlay")</f>
        <v>0</v>
      </c>
      <c r="AC13" s="32">
        <f>SUMIFS(annual_details_by_tech!Y$2:Y$1295, annual_details_by_tech!$A$2:$A$1295, "HECO", annual_details_by_tech!$C$2:$C$1295, $F13, annual_details_by_tech!$D$2:$D$1295, $D13, annual_details_by_tech!$B$2:$B$1295, "capital_outlay")</f>
        <v>0</v>
      </c>
      <c r="AD13" s="32">
        <f>SUMIFS(annual_details_by_tech!Z$2:Z$1295, annual_details_by_tech!$A$2:$A$1295, "HECO", annual_details_by_tech!$C$2:$C$1295, $F13, annual_details_by_tech!$D$2:$D$1295, $D13, annual_details_by_tech!$B$2:$B$1295, "capital_outlay")</f>
        <v>0</v>
      </c>
      <c r="AE13" s="32">
        <f>SUMIFS(annual_details_by_tech!AA$2:AA$1295, annual_details_by_tech!$A$2:$A$1295, "HECO", annual_details_by_tech!$C$2:$C$1295, $F13, annual_details_by_tech!$D$2:$D$1295, $D13, annual_details_by_tech!$B$2:$B$1295, "capital_outlay")</f>
        <v>0</v>
      </c>
      <c r="AF13" s="32">
        <f>SUMIFS(annual_details_by_tech!AB$2:AB$1295, annual_details_by_tech!$A$2:$A$1295, "HECO", annual_details_by_tech!$C$2:$C$1295, $F13, annual_details_by_tech!$D$2:$D$1295, $D13, annual_details_by_tech!$B$2:$B$1295, "capital_outlay")</f>
        <v>0</v>
      </c>
      <c r="AG13" s="32">
        <f>SUMIFS(annual_details_by_tech!AC$2:AC$1295, annual_details_by_tech!$A$2:$A$1295, "HECO", annual_details_by_tech!$C$2:$C$1295, $F13, annual_details_by_tech!$D$2:$D$1295, $D13, annual_details_by_tech!$B$2:$B$1295, "capital_outlay")</f>
        <v>0</v>
      </c>
      <c r="AH13" s="32">
        <f>SUMIFS(annual_details_by_tech!AD$2:AD$1295, annual_details_by_tech!$A$2:$A$1295, "HECO", annual_details_by_tech!$C$2:$C$1295, $F13, annual_details_by_tech!$D$2:$D$1295, $D13, annual_details_by_tech!$B$2:$B$1295, "capital_outlay")</f>
        <v>0</v>
      </c>
      <c r="AI13" s="32">
        <f>SUMIFS(annual_details_by_tech!AE$2:AE$1295, annual_details_by_tech!$A$2:$A$1295, "HECO", annual_details_by_tech!$C$2:$C$1295, $F13, annual_details_by_tech!$D$2:$D$1295, $D13, annual_details_by_tech!$B$2:$B$1295, "capital_outlay")</f>
        <v>0</v>
      </c>
    </row>
    <row r="14" spans="1:35" s="9" customFormat="1" x14ac:dyDescent="0.2">
      <c r="A14" s="17"/>
      <c r="B14" s="6"/>
      <c r="C14" s="6"/>
      <c r="D14" s="31">
        <f>IF(AND(annual_details_by_tech!$A6="HECO",annual_details_by_tech!$B6=annual_details_by_tech!$B$2), annual_details_by_tech!$D6, "-
")</f>
        <v>1964</v>
      </c>
      <c r="E14" s="17"/>
      <c r="F14" s="31" t="str">
        <f>IF(AND(annual_details_by_tech!$A6="HECO",annual_details_by_tech!$B6=annual_details_by_tech!$B$2), annual_details_by_tech!$C6, "-
")</f>
        <v>Kahe_2</v>
      </c>
      <c r="G14" s="32"/>
      <c r="H14" s="32"/>
      <c r="I14" s="32"/>
      <c r="J14" s="32">
        <f>SUMIFS(annual_details_by_tech!F$2:F$1295, annual_details_by_tech!$A$2:$A$1295, "HECO", annual_details_by_tech!$C$2:$C$1295, $F14, annual_details_by_tech!$D$2:$D$1295, $D14, annual_details_by_tech!$B$2:$B$1295, "capital_outlay")</f>
        <v>0</v>
      </c>
      <c r="K14" s="32">
        <f>SUMIFS(annual_details_by_tech!G$2:G$1295, annual_details_by_tech!$A$2:$A$1295, "HECO", annual_details_by_tech!$C$2:$C$1295, $F14, annual_details_by_tech!$D$2:$D$1295, $D14, annual_details_by_tech!$B$2:$B$1295, "capital_outlay")</f>
        <v>0</v>
      </c>
      <c r="L14" s="32">
        <f>SUMIFS(annual_details_by_tech!H$2:H$1295, annual_details_by_tech!$A$2:$A$1295, "HECO", annual_details_by_tech!$C$2:$C$1295, $F14, annual_details_by_tech!$D$2:$D$1295, $D14, annual_details_by_tech!$B$2:$B$1295, "capital_outlay")</f>
        <v>0</v>
      </c>
      <c r="M14" s="32">
        <f>SUMIFS(annual_details_by_tech!I$2:I$1295, annual_details_by_tech!$A$2:$A$1295, "HECO", annual_details_by_tech!$C$2:$C$1295, $F14, annual_details_by_tech!$D$2:$D$1295, $D14, annual_details_by_tech!$B$2:$B$1295, "capital_outlay")</f>
        <v>0</v>
      </c>
      <c r="N14" s="32">
        <f>SUMIFS(annual_details_by_tech!J$2:J$1295, annual_details_by_tech!$A$2:$A$1295, "HECO", annual_details_by_tech!$C$2:$C$1295, $F14, annual_details_by_tech!$D$2:$D$1295, $D14, annual_details_by_tech!$B$2:$B$1295, "capital_outlay")</f>
        <v>0</v>
      </c>
      <c r="O14" s="32">
        <f>SUMIFS(annual_details_by_tech!K$2:K$1295, annual_details_by_tech!$A$2:$A$1295, "HECO", annual_details_by_tech!$C$2:$C$1295, $F14, annual_details_by_tech!$D$2:$D$1295, $D14, annual_details_by_tech!$B$2:$B$1295, "capital_outlay")</f>
        <v>0</v>
      </c>
      <c r="P14" s="32">
        <f>SUMIFS(annual_details_by_tech!L$2:L$1295, annual_details_by_tech!$A$2:$A$1295, "HECO", annual_details_by_tech!$C$2:$C$1295, $F14, annual_details_by_tech!$D$2:$D$1295, $D14, annual_details_by_tech!$B$2:$B$1295, "capital_outlay")</f>
        <v>0</v>
      </c>
      <c r="Q14" s="32">
        <f>SUMIFS(annual_details_by_tech!M$2:M$1295, annual_details_by_tech!$A$2:$A$1295, "HECO", annual_details_by_tech!$C$2:$C$1295, $F14, annual_details_by_tech!$D$2:$D$1295, $D14, annual_details_by_tech!$B$2:$B$1295, "capital_outlay")</f>
        <v>0</v>
      </c>
      <c r="R14" s="32">
        <f>SUMIFS(annual_details_by_tech!N$2:N$1295, annual_details_by_tech!$A$2:$A$1295, "HECO", annual_details_by_tech!$C$2:$C$1295, $F14, annual_details_by_tech!$D$2:$D$1295, $D14, annual_details_by_tech!$B$2:$B$1295, "capital_outlay")</f>
        <v>0</v>
      </c>
      <c r="S14" s="32">
        <f>SUMIFS(annual_details_by_tech!O$2:O$1295, annual_details_by_tech!$A$2:$A$1295, "HECO", annual_details_by_tech!$C$2:$C$1295, $F14, annual_details_by_tech!$D$2:$D$1295, $D14, annual_details_by_tech!$B$2:$B$1295, "capital_outlay")</f>
        <v>0</v>
      </c>
      <c r="T14" s="32">
        <f>SUMIFS(annual_details_by_tech!P$2:P$1295, annual_details_by_tech!$A$2:$A$1295, "HECO", annual_details_by_tech!$C$2:$C$1295, $F14, annual_details_by_tech!$D$2:$D$1295, $D14, annual_details_by_tech!$B$2:$B$1295, "capital_outlay")</f>
        <v>0</v>
      </c>
      <c r="U14" s="32">
        <f>SUMIFS(annual_details_by_tech!Q$2:Q$1295, annual_details_by_tech!$A$2:$A$1295, "HECO", annual_details_by_tech!$C$2:$C$1295, $F14, annual_details_by_tech!$D$2:$D$1295, $D14, annual_details_by_tech!$B$2:$B$1295, "capital_outlay")</f>
        <v>0</v>
      </c>
      <c r="V14" s="32">
        <f>SUMIFS(annual_details_by_tech!R$2:R$1295, annual_details_by_tech!$A$2:$A$1295, "HECO", annual_details_by_tech!$C$2:$C$1295, $F14, annual_details_by_tech!$D$2:$D$1295, $D14, annual_details_by_tech!$B$2:$B$1295, "capital_outlay")</f>
        <v>0</v>
      </c>
      <c r="W14" s="32">
        <f>SUMIFS(annual_details_by_tech!S$2:S$1295, annual_details_by_tech!$A$2:$A$1295, "HECO", annual_details_by_tech!$C$2:$C$1295, $F14, annual_details_by_tech!$D$2:$D$1295, $D14, annual_details_by_tech!$B$2:$B$1295, "capital_outlay")</f>
        <v>0</v>
      </c>
      <c r="X14" s="32">
        <f>SUMIFS(annual_details_by_tech!T$2:T$1295, annual_details_by_tech!$A$2:$A$1295, "HECO", annual_details_by_tech!$C$2:$C$1295, $F14, annual_details_by_tech!$D$2:$D$1295, $D14, annual_details_by_tech!$B$2:$B$1295, "capital_outlay")</f>
        <v>0</v>
      </c>
      <c r="Y14" s="32">
        <f>SUMIFS(annual_details_by_tech!U$2:U$1295, annual_details_by_tech!$A$2:$A$1295, "HECO", annual_details_by_tech!$C$2:$C$1295, $F14, annual_details_by_tech!$D$2:$D$1295, $D14, annual_details_by_tech!$B$2:$B$1295, "capital_outlay")</f>
        <v>0</v>
      </c>
      <c r="Z14" s="32">
        <f>SUMIFS(annual_details_by_tech!V$2:V$1295, annual_details_by_tech!$A$2:$A$1295, "HECO", annual_details_by_tech!$C$2:$C$1295, $F14, annual_details_by_tech!$D$2:$D$1295, $D14, annual_details_by_tech!$B$2:$B$1295, "capital_outlay")</f>
        <v>0</v>
      </c>
      <c r="AA14" s="32">
        <f>SUMIFS(annual_details_by_tech!W$2:W$1295, annual_details_by_tech!$A$2:$A$1295, "HECO", annual_details_by_tech!$C$2:$C$1295, $F14, annual_details_by_tech!$D$2:$D$1295, $D14, annual_details_by_tech!$B$2:$B$1295, "capital_outlay")</f>
        <v>0</v>
      </c>
      <c r="AB14" s="32">
        <f>SUMIFS(annual_details_by_tech!X$2:X$1295, annual_details_by_tech!$A$2:$A$1295, "HECO", annual_details_by_tech!$C$2:$C$1295, $F14, annual_details_by_tech!$D$2:$D$1295, $D14, annual_details_by_tech!$B$2:$B$1295, "capital_outlay")</f>
        <v>0</v>
      </c>
      <c r="AC14" s="32">
        <f>SUMIFS(annual_details_by_tech!Y$2:Y$1295, annual_details_by_tech!$A$2:$A$1295, "HECO", annual_details_by_tech!$C$2:$C$1295, $F14, annual_details_by_tech!$D$2:$D$1295, $D14, annual_details_by_tech!$B$2:$B$1295, "capital_outlay")</f>
        <v>0</v>
      </c>
      <c r="AD14" s="32">
        <f>SUMIFS(annual_details_by_tech!Z$2:Z$1295, annual_details_by_tech!$A$2:$A$1295, "HECO", annual_details_by_tech!$C$2:$C$1295, $F14, annual_details_by_tech!$D$2:$D$1295, $D14, annual_details_by_tech!$B$2:$B$1295, "capital_outlay")</f>
        <v>0</v>
      </c>
      <c r="AE14" s="32">
        <f>SUMIFS(annual_details_by_tech!AA$2:AA$1295, annual_details_by_tech!$A$2:$A$1295, "HECO", annual_details_by_tech!$C$2:$C$1295, $F14, annual_details_by_tech!$D$2:$D$1295, $D14, annual_details_by_tech!$B$2:$B$1295, "capital_outlay")</f>
        <v>0</v>
      </c>
      <c r="AF14" s="32">
        <f>SUMIFS(annual_details_by_tech!AB$2:AB$1295, annual_details_by_tech!$A$2:$A$1295, "HECO", annual_details_by_tech!$C$2:$C$1295, $F14, annual_details_by_tech!$D$2:$D$1295, $D14, annual_details_by_tech!$B$2:$B$1295, "capital_outlay")</f>
        <v>0</v>
      </c>
      <c r="AG14" s="32">
        <f>SUMIFS(annual_details_by_tech!AC$2:AC$1295, annual_details_by_tech!$A$2:$A$1295, "HECO", annual_details_by_tech!$C$2:$C$1295, $F14, annual_details_by_tech!$D$2:$D$1295, $D14, annual_details_by_tech!$B$2:$B$1295, "capital_outlay")</f>
        <v>0</v>
      </c>
      <c r="AH14" s="32">
        <f>SUMIFS(annual_details_by_tech!AD$2:AD$1295, annual_details_by_tech!$A$2:$A$1295, "HECO", annual_details_by_tech!$C$2:$C$1295, $F14, annual_details_by_tech!$D$2:$D$1295, $D14, annual_details_by_tech!$B$2:$B$1295, "capital_outlay")</f>
        <v>0</v>
      </c>
      <c r="AI14" s="32">
        <f>SUMIFS(annual_details_by_tech!AE$2:AE$1295, annual_details_by_tech!$A$2:$A$1295, "HECO", annual_details_by_tech!$C$2:$C$1295, $F14, annual_details_by_tech!$D$2:$D$1295, $D14, annual_details_by_tech!$B$2:$B$1295, "capital_outlay")</f>
        <v>0</v>
      </c>
    </row>
    <row r="15" spans="1:35" s="9" customFormat="1" x14ac:dyDescent="0.2">
      <c r="A15" s="17"/>
      <c r="B15" s="6"/>
      <c r="C15" s="6"/>
      <c r="D15" s="31">
        <f>IF(AND(annual_details_by_tech!$A7="HECO",annual_details_by_tech!$B7=annual_details_by_tech!$B$2), annual_details_by_tech!$D7, "-
")</f>
        <v>1970</v>
      </c>
      <c r="E15" s="17"/>
      <c r="F15" s="31" t="str">
        <f>IF(AND(annual_details_by_tech!$A7="HECO",annual_details_by_tech!$B7=annual_details_by_tech!$B$2), annual_details_by_tech!$C7, "-
")</f>
        <v>Kahe_3</v>
      </c>
      <c r="G15" s="32"/>
      <c r="H15" s="32"/>
      <c r="I15" s="32"/>
      <c r="J15" s="32">
        <f>SUMIFS(annual_details_by_tech!F$2:F$1295, annual_details_by_tech!$A$2:$A$1295, "HECO", annual_details_by_tech!$C$2:$C$1295, $F15, annual_details_by_tech!$D$2:$D$1295, $D15, annual_details_by_tech!$B$2:$B$1295, "capital_outlay")</f>
        <v>0</v>
      </c>
      <c r="K15" s="32">
        <f>SUMIFS(annual_details_by_tech!G$2:G$1295, annual_details_by_tech!$A$2:$A$1295, "HECO", annual_details_by_tech!$C$2:$C$1295, $F15, annual_details_by_tech!$D$2:$D$1295, $D15, annual_details_by_tech!$B$2:$B$1295, "capital_outlay")</f>
        <v>0</v>
      </c>
      <c r="L15" s="32">
        <f>SUMIFS(annual_details_by_tech!H$2:H$1295, annual_details_by_tech!$A$2:$A$1295, "HECO", annual_details_by_tech!$C$2:$C$1295, $F15, annual_details_by_tech!$D$2:$D$1295, $D15, annual_details_by_tech!$B$2:$B$1295, "capital_outlay")</f>
        <v>0</v>
      </c>
      <c r="M15" s="32">
        <f>SUMIFS(annual_details_by_tech!I$2:I$1295, annual_details_by_tech!$A$2:$A$1295, "HECO", annual_details_by_tech!$C$2:$C$1295, $F15, annual_details_by_tech!$D$2:$D$1295, $D15, annual_details_by_tech!$B$2:$B$1295, "capital_outlay")</f>
        <v>0</v>
      </c>
      <c r="N15" s="32">
        <f>SUMIFS(annual_details_by_tech!J$2:J$1295, annual_details_by_tech!$A$2:$A$1295, "HECO", annual_details_by_tech!$C$2:$C$1295, $F15, annual_details_by_tech!$D$2:$D$1295, $D15, annual_details_by_tech!$B$2:$B$1295, "capital_outlay")</f>
        <v>0</v>
      </c>
      <c r="O15" s="32">
        <f>SUMIFS(annual_details_by_tech!K$2:K$1295, annual_details_by_tech!$A$2:$A$1295, "HECO", annual_details_by_tech!$C$2:$C$1295, $F15, annual_details_by_tech!$D$2:$D$1295, $D15, annual_details_by_tech!$B$2:$B$1295, "capital_outlay")</f>
        <v>0</v>
      </c>
      <c r="P15" s="32">
        <f>SUMIFS(annual_details_by_tech!L$2:L$1295, annual_details_by_tech!$A$2:$A$1295, "HECO", annual_details_by_tech!$C$2:$C$1295, $F15, annual_details_by_tech!$D$2:$D$1295, $D15, annual_details_by_tech!$B$2:$B$1295, "capital_outlay")</f>
        <v>0</v>
      </c>
      <c r="Q15" s="32">
        <f>SUMIFS(annual_details_by_tech!M$2:M$1295, annual_details_by_tech!$A$2:$A$1295, "HECO", annual_details_by_tech!$C$2:$C$1295, $F15, annual_details_by_tech!$D$2:$D$1295, $D15, annual_details_by_tech!$B$2:$B$1295, "capital_outlay")</f>
        <v>0</v>
      </c>
      <c r="R15" s="32">
        <f>SUMIFS(annual_details_by_tech!N$2:N$1295, annual_details_by_tech!$A$2:$A$1295, "HECO", annual_details_by_tech!$C$2:$C$1295, $F15, annual_details_by_tech!$D$2:$D$1295, $D15, annual_details_by_tech!$B$2:$B$1295, "capital_outlay")</f>
        <v>0</v>
      </c>
      <c r="S15" s="32">
        <f>SUMIFS(annual_details_by_tech!O$2:O$1295, annual_details_by_tech!$A$2:$A$1295, "HECO", annual_details_by_tech!$C$2:$C$1295, $F15, annual_details_by_tech!$D$2:$D$1295, $D15, annual_details_by_tech!$B$2:$B$1295, "capital_outlay")</f>
        <v>0</v>
      </c>
      <c r="T15" s="32">
        <f>SUMIFS(annual_details_by_tech!P$2:P$1295, annual_details_by_tech!$A$2:$A$1295, "HECO", annual_details_by_tech!$C$2:$C$1295, $F15, annual_details_by_tech!$D$2:$D$1295, $D15, annual_details_by_tech!$B$2:$B$1295, "capital_outlay")</f>
        <v>0</v>
      </c>
      <c r="U15" s="32">
        <f>SUMIFS(annual_details_by_tech!Q$2:Q$1295, annual_details_by_tech!$A$2:$A$1295, "HECO", annual_details_by_tech!$C$2:$C$1295, $F15, annual_details_by_tech!$D$2:$D$1295, $D15, annual_details_by_tech!$B$2:$B$1295, "capital_outlay")</f>
        <v>0</v>
      </c>
      <c r="V15" s="32">
        <f>SUMIFS(annual_details_by_tech!R$2:R$1295, annual_details_by_tech!$A$2:$A$1295, "HECO", annual_details_by_tech!$C$2:$C$1295, $F15, annual_details_by_tech!$D$2:$D$1295, $D15, annual_details_by_tech!$B$2:$B$1295, "capital_outlay")</f>
        <v>0</v>
      </c>
      <c r="W15" s="32">
        <f>SUMIFS(annual_details_by_tech!S$2:S$1295, annual_details_by_tech!$A$2:$A$1295, "HECO", annual_details_by_tech!$C$2:$C$1295, $F15, annual_details_by_tech!$D$2:$D$1295, $D15, annual_details_by_tech!$B$2:$B$1295, "capital_outlay")</f>
        <v>0</v>
      </c>
      <c r="X15" s="32">
        <f>SUMIFS(annual_details_by_tech!T$2:T$1295, annual_details_by_tech!$A$2:$A$1295, "HECO", annual_details_by_tech!$C$2:$C$1295, $F15, annual_details_by_tech!$D$2:$D$1295, $D15, annual_details_by_tech!$B$2:$B$1295, "capital_outlay")</f>
        <v>0</v>
      </c>
      <c r="Y15" s="32">
        <f>SUMIFS(annual_details_by_tech!U$2:U$1295, annual_details_by_tech!$A$2:$A$1295, "HECO", annual_details_by_tech!$C$2:$C$1295, $F15, annual_details_by_tech!$D$2:$D$1295, $D15, annual_details_by_tech!$B$2:$B$1295, "capital_outlay")</f>
        <v>0</v>
      </c>
      <c r="Z15" s="32">
        <f>SUMIFS(annual_details_by_tech!V$2:V$1295, annual_details_by_tech!$A$2:$A$1295, "HECO", annual_details_by_tech!$C$2:$C$1295, $F15, annual_details_by_tech!$D$2:$D$1295, $D15, annual_details_by_tech!$B$2:$B$1295, "capital_outlay")</f>
        <v>0</v>
      </c>
      <c r="AA15" s="32">
        <f>SUMIFS(annual_details_by_tech!W$2:W$1295, annual_details_by_tech!$A$2:$A$1295, "HECO", annual_details_by_tech!$C$2:$C$1295, $F15, annual_details_by_tech!$D$2:$D$1295, $D15, annual_details_by_tech!$B$2:$B$1295, "capital_outlay")</f>
        <v>0</v>
      </c>
      <c r="AB15" s="32">
        <f>SUMIFS(annual_details_by_tech!X$2:X$1295, annual_details_by_tech!$A$2:$A$1295, "HECO", annual_details_by_tech!$C$2:$C$1295, $F15, annual_details_by_tech!$D$2:$D$1295, $D15, annual_details_by_tech!$B$2:$B$1295, "capital_outlay")</f>
        <v>0</v>
      </c>
      <c r="AC15" s="32">
        <f>SUMIFS(annual_details_by_tech!Y$2:Y$1295, annual_details_by_tech!$A$2:$A$1295, "HECO", annual_details_by_tech!$C$2:$C$1295, $F15, annual_details_by_tech!$D$2:$D$1295, $D15, annual_details_by_tech!$B$2:$B$1295, "capital_outlay")</f>
        <v>0</v>
      </c>
      <c r="AD15" s="32">
        <f>SUMIFS(annual_details_by_tech!Z$2:Z$1295, annual_details_by_tech!$A$2:$A$1295, "HECO", annual_details_by_tech!$C$2:$C$1295, $F15, annual_details_by_tech!$D$2:$D$1295, $D15, annual_details_by_tech!$B$2:$B$1295, "capital_outlay")</f>
        <v>0</v>
      </c>
      <c r="AE15" s="32">
        <f>SUMIFS(annual_details_by_tech!AA$2:AA$1295, annual_details_by_tech!$A$2:$A$1295, "HECO", annual_details_by_tech!$C$2:$C$1295, $F15, annual_details_by_tech!$D$2:$D$1295, $D15, annual_details_by_tech!$B$2:$B$1295, "capital_outlay")</f>
        <v>0</v>
      </c>
      <c r="AF15" s="32">
        <f>SUMIFS(annual_details_by_tech!AB$2:AB$1295, annual_details_by_tech!$A$2:$A$1295, "HECO", annual_details_by_tech!$C$2:$C$1295, $F15, annual_details_by_tech!$D$2:$D$1295, $D15, annual_details_by_tech!$B$2:$B$1295, "capital_outlay")</f>
        <v>0</v>
      </c>
      <c r="AG15" s="32">
        <f>SUMIFS(annual_details_by_tech!AC$2:AC$1295, annual_details_by_tech!$A$2:$A$1295, "HECO", annual_details_by_tech!$C$2:$C$1295, $F15, annual_details_by_tech!$D$2:$D$1295, $D15, annual_details_by_tech!$B$2:$B$1295, "capital_outlay")</f>
        <v>0</v>
      </c>
      <c r="AH15" s="32">
        <f>SUMIFS(annual_details_by_tech!AD$2:AD$1295, annual_details_by_tech!$A$2:$A$1295, "HECO", annual_details_by_tech!$C$2:$C$1295, $F15, annual_details_by_tech!$D$2:$D$1295, $D15, annual_details_by_tech!$B$2:$B$1295, "capital_outlay")</f>
        <v>0</v>
      </c>
      <c r="AI15" s="32">
        <f>SUMIFS(annual_details_by_tech!AE$2:AE$1295, annual_details_by_tech!$A$2:$A$1295, "HECO", annual_details_by_tech!$C$2:$C$1295, $F15, annual_details_by_tech!$D$2:$D$1295, $D15, annual_details_by_tech!$B$2:$B$1295, "capital_outlay")</f>
        <v>0</v>
      </c>
    </row>
    <row r="16" spans="1:35" s="9" customFormat="1" x14ac:dyDescent="0.2">
      <c r="A16" s="17"/>
      <c r="B16" s="6"/>
      <c r="C16" s="6"/>
      <c r="D16" s="31">
        <f>IF(AND(annual_details_by_tech!$A8="HECO",annual_details_by_tech!$B8=annual_details_by_tech!$B$2), annual_details_by_tech!$D8, "-
")</f>
        <v>1972</v>
      </c>
      <c r="E16" s="17"/>
      <c r="F16" s="31" t="str">
        <f>IF(AND(annual_details_by_tech!$A8="HECO",annual_details_by_tech!$B8=annual_details_by_tech!$B$2), annual_details_by_tech!$C8, "-
")</f>
        <v>Kahe_4</v>
      </c>
      <c r="G16" s="32"/>
      <c r="H16" s="32"/>
      <c r="I16" s="32"/>
      <c r="J16" s="32">
        <f>SUMIFS(annual_details_by_tech!F$2:F$1295, annual_details_by_tech!$A$2:$A$1295, "HECO", annual_details_by_tech!$C$2:$C$1295, $F16, annual_details_by_tech!$D$2:$D$1295, $D16, annual_details_by_tech!$B$2:$B$1295, "capital_outlay")</f>
        <v>0</v>
      </c>
      <c r="K16" s="32">
        <f>SUMIFS(annual_details_by_tech!G$2:G$1295, annual_details_by_tech!$A$2:$A$1295, "HECO", annual_details_by_tech!$C$2:$C$1295, $F16, annual_details_by_tech!$D$2:$D$1295, $D16, annual_details_by_tech!$B$2:$B$1295, "capital_outlay")</f>
        <v>0</v>
      </c>
      <c r="L16" s="32">
        <f>SUMIFS(annual_details_by_tech!H$2:H$1295, annual_details_by_tech!$A$2:$A$1295, "HECO", annual_details_by_tech!$C$2:$C$1295, $F16, annual_details_by_tech!$D$2:$D$1295, $D16, annual_details_by_tech!$B$2:$B$1295, "capital_outlay")</f>
        <v>0</v>
      </c>
      <c r="M16" s="32">
        <f>SUMIFS(annual_details_by_tech!I$2:I$1295, annual_details_by_tech!$A$2:$A$1295, "HECO", annual_details_by_tech!$C$2:$C$1295, $F16, annual_details_by_tech!$D$2:$D$1295, $D16, annual_details_by_tech!$B$2:$B$1295, "capital_outlay")</f>
        <v>0</v>
      </c>
      <c r="N16" s="32">
        <f>SUMIFS(annual_details_by_tech!J$2:J$1295, annual_details_by_tech!$A$2:$A$1295, "HECO", annual_details_by_tech!$C$2:$C$1295, $F16, annual_details_by_tech!$D$2:$D$1295, $D16, annual_details_by_tech!$B$2:$B$1295, "capital_outlay")</f>
        <v>0</v>
      </c>
      <c r="O16" s="32">
        <f>SUMIFS(annual_details_by_tech!K$2:K$1295, annual_details_by_tech!$A$2:$A$1295, "HECO", annual_details_by_tech!$C$2:$C$1295, $F16, annual_details_by_tech!$D$2:$D$1295, $D16, annual_details_by_tech!$B$2:$B$1295, "capital_outlay")</f>
        <v>0</v>
      </c>
      <c r="P16" s="32">
        <f>SUMIFS(annual_details_by_tech!L$2:L$1295, annual_details_by_tech!$A$2:$A$1295, "HECO", annual_details_by_tech!$C$2:$C$1295, $F16, annual_details_by_tech!$D$2:$D$1295, $D16, annual_details_by_tech!$B$2:$B$1295, "capital_outlay")</f>
        <v>0</v>
      </c>
      <c r="Q16" s="32">
        <f>SUMIFS(annual_details_by_tech!M$2:M$1295, annual_details_by_tech!$A$2:$A$1295, "HECO", annual_details_by_tech!$C$2:$C$1295, $F16, annual_details_by_tech!$D$2:$D$1295, $D16, annual_details_by_tech!$B$2:$B$1295, "capital_outlay")</f>
        <v>0</v>
      </c>
      <c r="R16" s="32">
        <f>SUMIFS(annual_details_by_tech!N$2:N$1295, annual_details_by_tech!$A$2:$A$1295, "HECO", annual_details_by_tech!$C$2:$C$1295, $F16, annual_details_by_tech!$D$2:$D$1295, $D16, annual_details_by_tech!$B$2:$B$1295, "capital_outlay")</f>
        <v>0</v>
      </c>
      <c r="S16" s="32">
        <f>SUMIFS(annual_details_by_tech!O$2:O$1295, annual_details_by_tech!$A$2:$A$1295, "HECO", annual_details_by_tech!$C$2:$C$1295, $F16, annual_details_by_tech!$D$2:$D$1295, $D16, annual_details_by_tech!$B$2:$B$1295, "capital_outlay")</f>
        <v>0</v>
      </c>
      <c r="T16" s="32">
        <f>SUMIFS(annual_details_by_tech!P$2:P$1295, annual_details_by_tech!$A$2:$A$1295, "HECO", annual_details_by_tech!$C$2:$C$1295, $F16, annual_details_by_tech!$D$2:$D$1295, $D16, annual_details_by_tech!$B$2:$B$1295, "capital_outlay")</f>
        <v>0</v>
      </c>
      <c r="U16" s="32">
        <f>SUMIFS(annual_details_by_tech!Q$2:Q$1295, annual_details_by_tech!$A$2:$A$1295, "HECO", annual_details_by_tech!$C$2:$C$1295, $F16, annual_details_by_tech!$D$2:$D$1295, $D16, annual_details_by_tech!$B$2:$B$1295, "capital_outlay")</f>
        <v>0</v>
      </c>
      <c r="V16" s="32">
        <f>SUMIFS(annual_details_by_tech!R$2:R$1295, annual_details_by_tech!$A$2:$A$1295, "HECO", annual_details_by_tech!$C$2:$C$1295, $F16, annual_details_by_tech!$D$2:$D$1295, $D16, annual_details_by_tech!$B$2:$B$1295, "capital_outlay")</f>
        <v>0</v>
      </c>
      <c r="W16" s="32">
        <f>SUMIFS(annual_details_by_tech!S$2:S$1295, annual_details_by_tech!$A$2:$A$1295, "HECO", annual_details_by_tech!$C$2:$C$1295, $F16, annual_details_by_tech!$D$2:$D$1295, $D16, annual_details_by_tech!$B$2:$B$1295, "capital_outlay")</f>
        <v>0</v>
      </c>
      <c r="X16" s="32">
        <f>SUMIFS(annual_details_by_tech!T$2:T$1295, annual_details_by_tech!$A$2:$A$1295, "HECO", annual_details_by_tech!$C$2:$C$1295, $F16, annual_details_by_tech!$D$2:$D$1295, $D16, annual_details_by_tech!$B$2:$B$1295, "capital_outlay")</f>
        <v>0</v>
      </c>
      <c r="Y16" s="32">
        <f>SUMIFS(annual_details_by_tech!U$2:U$1295, annual_details_by_tech!$A$2:$A$1295, "HECO", annual_details_by_tech!$C$2:$C$1295, $F16, annual_details_by_tech!$D$2:$D$1295, $D16, annual_details_by_tech!$B$2:$B$1295, "capital_outlay")</f>
        <v>0</v>
      </c>
      <c r="Z16" s="32">
        <f>SUMIFS(annual_details_by_tech!V$2:V$1295, annual_details_by_tech!$A$2:$A$1295, "HECO", annual_details_by_tech!$C$2:$C$1295, $F16, annual_details_by_tech!$D$2:$D$1295, $D16, annual_details_by_tech!$B$2:$B$1295, "capital_outlay")</f>
        <v>0</v>
      </c>
      <c r="AA16" s="32">
        <f>SUMIFS(annual_details_by_tech!W$2:W$1295, annual_details_by_tech!$A$2:$A$1295, "HECO", annual_details_by_tech!$C$2:$C$1295, $F16, annual_details_by_tech!$D$2:$D$1295, $D16, annual_details_by_tech!$B$2:$B$1295, "capital_outlay")</f>
        <v>0</v>
      </c>
      <c r="AB16" s="32">
        <f>SUMIFS(annual_details_by_tech!X$2:X$1295, annual_details_by_tech!$A$2:$A$1295, "HECO", annual_details_by_tech!$C$2:$C$1295, $F16, annual_details_by_tech!$D$2:$D$1295, $D16, annual_details_by_tech!$B$2:$B$1295, "capital_outlay")</f>
        <v>0</v>
      </c>
      <c r="AC16" s="32">
        <f>SUMIFS(annual_details_by_tech!Y$2:Y$1295, annual_details_by_tech!$A$2:$A$1295, "HECO", annual_details_by_tech!$C$2:$C$1295, $F16, annual_details_by_tech!$D$2:$D$1295, $D16, annual_details_by_tech!$B$2:$B$1295, "capital_outlay")</f>
        <v>0</v>
      </c>
      <c r="AD16" s="32">
        <f>SUMIFS(annual_details_by_tech!Z$2:Z$1295, annual_details_by_tech!$A$2:$A$1295, "HECO", annual_details_by_tech!$C$2:$C$1295, $F16, annual_details_by_tech!$D$2:$D$1295, $D16, annual_details_by_tech!$B$2:$B$1295, "capital_outlay")</f>
        <v>0</v>
      </c>
      <c r="AE16" s="32">
        <f>SUMIFS(annual_details_by_tech!AA$2:AA$1295, annual_details_by_tech!$A$2:$A$1295, "HECO", annual_details_by_tech!$C$2:$C$1295, $F16, annual_details_by_tech!$D$2:$D$1295, $D16, annual_details_by_tech!$B$2:$B$1295, "capital_outlay")</f>
        <v>0</v>
      </c>
      <c r="AF16" s="32">
        <f>SUMIFS(annual_details_by_tech!AB$2:AB$1295, annual_details_by_tech!$A$2:$A$1295, "HECO", annual_details_by_tech!$C$2:$C$1295, $F16, annual_details_by_tech!$D$2:$D$1295, $D16, annual_details_by_tech!$B$2:$B$1295, "capital_outlay")</f>
        <v>0</v>
      </c>
      <c r="AG16" s="32">
        <f>SUMIFS(annual_details_by_tech!AC$2:AC$1295, annual_details_by_tech!$A$2:$A$1295, "HECO", annual_details_by_tech!$C$2:$C$1295, $F16, annual_details_by_tech!$D$2:$D$1295, $D16, annual_details_by_tech!$B$2:$B$1295, "capital_outlay")</f>
        <v>0</v>
      </c>
      <c r="AH16" s="32">
        <f>SUMIFS(annual_details_by_tech!AD$2:AD$1295, annual_details_by_tech!$A$2:$A$1295, "HECO", annual_details_by_tech!$C$2:$C$1295, $F16, annual_details_by_tech!$D$2:$D$1295, $D16, annual_details_by_tech!$B$2:$B$1295, "capital_outlay")</f>
        <v>0</v>
      </c>
      <c r="AI16" s="32">
        <f>SUMIFS(annual_details_by_tech!AE$2:AE$1295, annual_details_by_tech!$A$2:$A$1295, "HECO", annual_details_by_tech!$C$2:$C$1295, $F16, annual_details_by_tech!$D$2:$D$1295, $D16, annual_details_by_tech!$B$2:$B$1295, "capital_outlay")</f>
        <v>0</v>
      </c>
    </row>
    <row r="17" spans="1:35" s="9" customFormat="1" x14ac:dyDescent="0.2">
      <c r="A17" s="17"/>
      <c r="B17" s="6"/>
      <c r="C17" s="6"/>
      <c r="D17" s="31">
        <f>IF(AND(annual_details_by_tech!$A9="HECO",annual_details_by_tech!$B9=annual_details_by_tech!$B$2), annual_details_by_tech!$D9, "-
")</f>
        <v>1974</v>
      </c>
      <c r="E17" s="17"/>
      <c r="F17" s="31" t="str">
        <f>IF(AND(annual_details_by_tech!$A9="HECO",annual_details_by_tech!$B9=annual_details_by_tech!$B$2), annual_details_by_tech!$C9, "-
")</f>
        <v>Kahe_5</v>
      </c>
      <c r="G17" s="32"/>
      <c r="H17" s="32"/>
      <c r="I17" s="32"/>
      <c r="J17" s="32">
        <f>SUMIFS(annual_details_by_tech!F$2:F$1295, annual_details_by_tech!$A$2:$A$1295, "HECO", annual_details_by_tech!$C$2:$C$1295, $F17, annual_details_by_tech!$D$2:$D$1295, $D17, annual_details_by_tech!$B$2:$B$1295, "capital_outlay")</f>
        <v>0</v>
      </c>
      <c r="K17" s="32">
        <f>SUMIFS(annual_details_by_tech!G$2:G$1295, annual_details_by_tech!$A$2:$A$1295, "HECO", annual_details_by_tech!$C$2:$C$1295, $F17, annual_details_by_tech!$D$2:$D$1295, $D17, annual_details_by_tech!$B$2:$B$1295, "capital_outlay")</f>
        <v>0</v>
      </c>
      <c r="L17" s="32">
        <f>SUMIFS(annual_details_by_tech!H$2:H$1295, annual_details_by_tech!$A$2:$A$1295, "HECO", annual_details_by_tech!$C$2:$C$1295, $F17, annual_details_by_tech!$D$2:$D$1295, $D17, annual_details_by_tech!$B$2:$B$1295, "capital_outlay")</f>
        <v>0</v>
      </c>
      <c r="M17" s="32">
        <f>SUMIFS(annual_details_by_tech!I$2:I$1295, annual_details_by_tech!$A$2:$A$1295, "HECO", annual_details_by_tech!$C$2:$C$1295, $F17, annual_details_by_tech!$D$2:$D$1295, $D17, annual_details_by_tech!$B$2:$B$1295, "capital_outlay")</f>
        <v>0</v>
      </c>
      <c r="N17" s="32">
        <f>SUMIFS(annual_details_by_tech!J$2:J$1295, annual_details_by_tech!$A$2:$A$1295, "HECO", annual_details_by_tech!$C$2:$C$1295, $F17, annual_details_by_tech!$D$2:$D$1295, $D17, annual_details_by_tech!$B$2:$B$1295, "capital_outlay")</f>
        <v>0</v>
      </c>
      <c r="O17" s="32">
        <f>SUMIFS(annual_details_by_tech!K$2:K$1295, annual_details_by_tech!$A$2:$A$1295, "HECO", annual_details_by_tech!$C$2:$C$1295, $F17, annual_details_by_tech!$D$2:$D$1295, $D17, annual_details_by_tech!$B$2:$B$1295, "capital_outlay")</f>
        <v>0</v>
      </c>
      <c r="P17" s="32">
        <f>SUMIFS(annual_details_by_tech!L$2:L$1295, annual_details_by_tech!$A$2:$A$1295, "HECO", annual_details_by_tech!$C$2:$C$1295, $F17, annual_details_by_tech!$D$2:$D$1295, $D17, annual_details_by_tech!$B$2:$B$1295, "capital_outlay")</f>
        <v>0</v>
      </c>
      <c r="Q17" s="32">
        <f>SUMIFS(annual_details_by_tech!M$2:M$1295, annual_details_by_tech!$A$2:$A$1295, "HECO", annual_details_by_tech!$C$2:$C$1295, $F17, annual_details_by_tech!$D$2:$D$1295, $D17, annual_details_by_tech!$B$2:$B$1295, "capital_outlay")</f>
        <v>0</v>
      </c>
      <c r="R17" s="32">
        <f>SUMIFS(annual_details_by_tech!N$2:N$1295, annual_details_by_tech!$A$2:$A$1295, "HECO", annual_details_by_tech!$C$2:$C$1295, $F17, annual_details_by_tech!$D$2:$D$1295, $D17, annual_details_by_tech!$B$2:$B$1295, "capital_outlay")</f>
        <v>0</v>
      </c>
      <c r="S17" s="32">
        <f>SUMIFS(annual_details_by_tech!O$2:O$1295, annual_details_by_tech!$A$2:$A$1295, "HECO", annual_details_by_tech!$C$2:$C$1295, $F17, annual_details_by_tech!$D$2:$D$1295, $D17, annual_details_by_tech!$B$2:$B$1295, "capital_outlay")</f>
        <v>0</v>
      </c>
      <c r="T17" s="32">
        <f>SUMIFS(annual_details_by_tech!P$2:P$1295, annual_details_by_tech!$A$2:$A$1295, "HECO", annual_details_by_tech!$C$2:$C$1295, $F17, annual_details_by_tech!$D$2:$D$1295, $D17, annual_details_by_tech!$B$2:$B$1295, "capital_outlay")</f>
        <v>0</v>
      </c>
      <c r="U17" s="32">
        <f>SUMIFS(annual_details_by_tech!Q$2:Q$1295, annual_details_by_tech!$A$2:$A$1295, "HECO", annual_details_by_tech!$C$2:$C$1295, $F17, annual_details_by_tech!$D$2:$D$1295, $D17, annual_details_by_tech!$B$2:$B$1295, "capital_outlay")</f>
        <v>0</v>
      </c>
      <c r="V17" s="32">
        <f>SUMIFS(annual_details_by_tech!R$2:R$1295, annual_details_by_tech!$A$2:$A$1295, "HECO", annual_details_by_tech!$C$2:$C$1295, $F17, annual_details_by_tech!$D$2:$D$1295, $D17, annual_details_by_tech!$B$2:$B$1295, "capital_outlay")</f>
        <v>0</v>
      </c>
      <c r="W17" s="32">
        <f>SUMIFS(annual_details_by_tech!S$2:S$1295, annual_details_by_tech!$A$2:$A$1295, "HECO", annual_details_by_tech!$C$2:$C$1295, $F17, annual_details_by_tech!$D$2:$D$1295, $D17, annual_details_by_tech!$B$2:$B$1295, "capital_outlay")</f>
        <v>0</v>
      </c>
      <c r="X17" s="32">
        <f>SUMIFS(annual_details_by_tech!T$2:T$1295, annual_details_by_tech!$A$2:$A$1295, "HECO", annual_details_by_tech!$C$2:$C$1295, $F17, annual_details_by_tech!$D$2:$D$1295, $D17, annual_details_by_tech!$B$2:$B$1295, "capital_outlay")</f>
        <v>0</v>
      </c>
      <c r="Y17" s="32">
        <f>SUMIFS(annual_details_by_tech!U$2:U$1295, annual_details_by_tech!$A$2:$A$1295, "HECO", annual_details_by_tech!$C$2:$C$1295, $F17, annual_details_by_tech!$D$2:$D$1295, $D17, annual_details_by_tech!$B$2:$B$1295, "capital_outlay")</f>
        <v>0</v>
      </c>
      <c r="Z17" s="32">
        <f>SUMIFS(annual_details_by_tech!V$2:V$1295, annual_details_by_tech!$A$2:$A$1295, "HECO", annual_details_by_tech!$C$2:$C$1295, $F17, annual_details_by_tech!$D$2:$D$1295, $D17, annual_details_by_tech!$B$2:$B$1295, "capital_outlay")</f>
        <v>0</v>
      </c>
      <c r="AA17" s="32">
        <f>SUMIFS(annual_details_by_tech!W$2:W$1295, annual_details_by_tech!$A$2:$A$1295, "HECO", annual_details_by_tech!$C$2:$C$1295, $F17, annual_details_by_tech!$D$2:$D$1295, $D17, annual_details_by_tech!$B$2:$B$1295, "capital_outlay")</f>
        <v>0</v>
      </c>
      <c r="AB17" s="32">
        <f>SUMIFS(annual_details_by_tech!X$2:X$1295, annual_details_by_tech!$A$2:$A$1295, "HECO", annual_details_by_tech!$C$2:$C$1295, $F17, annual_details_by_tech!$D$2:$D$1295, $D17, annual_details_by_tech!$B$2:$B$1295, "capital_outlay")</f>
        <v>0</v>
      </c>
      <c r="AC17" s="32">
        <f>SUMIFS(annual_details_by_tech!Y$2:Y$1295, annual_details_by_tech!$A$2:$A$1295, "HECO", annual_details_by_tech!$C$2:$C$1295, $F17, annual_details_by_tech!$D$2:$D$1295, $D17, annual_details_by_tech!$B$2:$B$1295, "capital_outlay")</f>
        <v>0</v>
      </c>
      <c r="AD17" s="32">
        <f>SUMIFS(annual_details_by_tech!Z$2:Z$1295, annual_details_by_tech!$A$2:$A$1295, "HECO", annual_details_by_tech!$C$2:$C$1295, $F17, annual_details_by_tech!$D$2:$D$1295, $D17, annual_details_by_tech!$B$2:$B$1295, "capital_outlay")</f>
        <v>0</v>
      </c>
      <c r="AE17" s="32">
        <f>SUMIFS(annual_details_by_tech!AA$2:AA$1295, annual_details_by_tech!$A$2:$A$1295, "HECO", annual_details_by_tech!$C$2:$C$1295, $F17, annual_details_by_tech!$D$2:$D$1295, $D17, annual_details_by_tech!$B$2:$B$1295, "capital_outlay")</f>
        <v>0</v>
      </c>
      <c r="AF17" s="32">
        <f>SUMIFS(annual_details_by_tech!AB$2:AB$1295, annual_details_by_tech!$A$2:$A$1295, "HECO", annual_details_by_tech!$C$2:$C$1295, $F17, annual_details_by_tech!$D$2:$D$1295, $D17, annual_details_by_tech!$B$2:$B$1295, "capital_outlay")</f>
        <v>0</v>
      </c>
      <c r="AG17" s="32">
        <f>SUMIFS(annual_details_by_tech!AC$2:AC$1295, annual_details_by_tech!$A$2:$A$1295, "HECO", annual_details_by_tech!$C$2:$C$1295, $F17, annual_details_by_tech!$D$2:$D$1295, $D17, annual_details_by_tech!$B$2:$B$1295, "capital_outlay")</f>
        <v>0</v>
      </c>
      <c r="AH17" s="32">
        <f>SUMIFS(annual_details_by_tech!AD$2:AD$1295, annual_details_by_tech!$A$2:$A$1295, "HECO", annual_details_by_tech!$C$2:$C$1295, $F17, annual_details_by_tech!$D$2:$D$1295, $D17, annual_details_by_tech!$B$2:$B$1295, "capital_outlay")</f>
        <v>0</v>
      </c>
      <c r="AI17" s="32">
        <f>SUMIFS(annual_details_by_tech!AE$2:AE$1295, annual_details_by_tech!$A$2:$A$1295, "HECO", annual_details_by_tech!$C$2:$C$1295, $F17, annual_details_by_tech!$D$2:$D$1295, $D17, annual_details_by_tech!$B$2:$B$1295, "capital_outlay")</f>
        <v>0</v>
      </c>
    </row>
    <row r="18" spans="1:35" s="9" customFormat="1" x14ac:dyDescent="0.2">
      <c r="A18" s="17"/>
      <c r="B18" s="6"/>
      <c r="C18" s="6"/>
      <c r="D18" s="31">
        <f>IF(AND(annual_details_by_tech!$A10="HECO",annual_details_by_tech!$B10=annual_details_by_tech!$B$2), annual_details_by_tech!$D10, "-
")</f>
        <v>1981</v>
      </c>
      <c r="E18" s="17"/>
      <c r="F18" s="31" t="str">
        <f>IF(AND(annual_details_by_tech!$A10="HECO",annual_details_by_tech!$B10=annual_details_by_tech!$B$2), annual_details_by_tech!$C10, "-
")</f>
        <v>Kahe_6</v>
      </c>
      <c r="G18" s="32"/>
      <c r="H18" s="32"/>
      <c r="I18" s="32"/>
      <c r="J18" s="32">
        <f>SUMIFS(annual_details_by_tech!F$2:F$1295, annual_details_by_tech!$A$2:$A$1295, "HECO", annual_details_by_tech!$C$2:$C$1295, $F18, annual_details_by_tech!$D$2:$D$1295, $D18, annual_details_by_tech!$B$2:$B$1295, "capital_outlay")</f>
        <v>0</v>
      </c>
      <c r="K18" s="32">
        <f>SUMIFS(annual_details_by_tech!G$2:G$1295, annual_details_by_tech!$A$2:$A$1295, "HECO", annual_details_by_tech!$C$2:$C$1295, $F18, annual_details_by_tech!$D$2:$D$1295, $D18, annual_details_by_tech!$B$2:$B$1295, "capital_outlay")</f>
        <v>0</v>
      </c>
      <c r="L18" s="32">
        <f>SUMIFS(annual_details_by_tech!H$2:H$1295, annual_details_by_tech!$A$2:$A$1295, "HECO", annual_details_by_tech!$C$2:$C$1295, $F18, annual_details_by_tech!$D$2:$D$1295, $D18, annual_details_by_tech!$B$2:$B$1295, "capital_outlay")</f>
        <v>0</v>
      </c>
      <c r="M18" s="32">
        <f>SUMIFS(annual_details_by_tech!I$2:I$1295, annual_details_by_tech!$A$2:$A$1295, "HECO", annual_details_by_tech!$C$2:$C$1295, $F18, annual_details_by_tech!$D$2:$D$1295, $D18, annual_details_by_tech!$B$2:$B$1295, "capital_outlay")</f>
        <v>0</v>
      </c>
      <c r="N18" s="32">
        <f>SUMIFS(annual_details_by_tech!J$2:J$1295, annual_details_by_tech!$A$2:$A$1295, "HECO", annual_details_by_tech!$C$2:$C$1295, $F18, annual_details_by_tech!$D$2:$D$1295, $D18, annual_details_by_tech!$B$2:$B$1295, "capital_outlay")</f>
        <v>0</v>
      </c>
      <c r="O18" s="32">
        <f>SUMIFS(annual_details_by_tech!K$2:K$1295, annual_details_by_tech!$A$2:$A$1295, "HECO", annual_details_by_tech!$C$2:$C$1295, $F18, annual_details_by_tech!$D$2:$D$1295, $D18, annual_details_by_tech!$B$2:$B$1295, "capital_outlay")</f>
        <v>0</v>
      </c>
      <c r="P18" s="32">
        <f>SUMIFS(annual_details_by_tech!L$2:L$1295, annual_details_by_tech!$A$2:$A$1295, "HECO", annual_details_by_tech!$C$2:$C$1295, $F18, annual_details_by_tech!$D$2:$D$1295, $D18, annual_details_by_tech!$B$2:$B$1295, "capital_outlay")</f>
        <v>0</v>
      </c>
      <c r="Q18" s="32">
        <f>SUMIFS(annual_details_by_tech!M$2:M$1295, annual_details_by_tech!$A$2:$A$1295, "HECO", annual_details_by_tech!$C$2:$C$1295, $F18, annual_details_by_tech!$D$2:$D$1295, $D18, annual_details_by_tech!$B$2:$B$1295, "capital_outlay")</f>
        <v>0</v>
      </c>
      <c r="R18" s="32">
        <f>SUMIFS(annual_details_by_tech!N$2:N$1295, annual_details_by_tech!$A$2:$A$1295, "HECO", annual_details_by_tech!$C$2:$C$1295, $F18, annual_details_by_tech!$D$2:$D$1295, $D18, annual_details_by_tech!$B$2:$B$1295, "capital_outlay")</f>
        <v>0</v>
      </c>
      <c r="S18" s="32">
        <f>SUMIFS(annual_details_by_tech!O$2:O$1295, annual_details_by_tech!$A$2:$A$1295, "HECO", annual_details_by_tech!$C$2:$C$1295, $F18, annual_details_by_tech!$D$2:$D$1295, $D18, annual_details_by_tech!$B$2:$B$1295, "capital_outlay")</f>
        <v>0</v>
      </c>
      <c r="T18" s="32">
        <f>SUMIFS(annual_details_by_tech!P$2:P$1295, annual_details_by_tech!$A$2:$A$1295, "HECO", annual_details_by_tech!$C$2:$C$1295, $F18, annual_details_by_tech!$D$2:$D$1295, $D18, annual_details_by_tech!$B$2:$B$1295, "capital_outlay")</f>
        <v>0</v>
      </c>
      <c r="U18" s="32">
        <f>SUMIFS(annual_details_by_tech!Q$2:Q$1295, annual_details_by_tech!$A$2:$A$1295, "HECO", annual_details_by_tech!$C$2:$C$1295, $F18, annual_details_by_tech!$D$2:$D$1295, $D18, annual_details_by_tech!$B$2:$B$1295, "capital_outlay")</f>
        <v>0</v>
      </c>
      <c r="V18" s="32">
        <f>SUMIFS(annual_details_by_tech!R$2:R$1295, annual_details_by_tech!$A$2:$A$1295, "HECO", annual_details_by_tech!$C$2:$C$1295, $F18, annual_details_by_tech!$D$2:$D$1295, $D18, annual_details_by_tech!$B$2:$B$1295, "capital_outlay")</f>
        <v>0</v>
      </c>
      <c r="W18" s="32">
        <f>SUMIFS(annual_details_by_tech!S$2:S$1295, annual_details_by_tech!$A$2:$A$1295, "HECO", annual_details_by_tech!$C$2:$C$1295, $F18, annual_details_by_tech!$D$2:$D$1295, $D18, annual_details_by_tech!$B$2:$B$1295, "capital_outlay")</f>
        <v>0</v>
      </c>
      <c r="X18" s="32">
        <f>SUMIFS(annual_details_by_tech!T$2:T$1295, annual_details_by_tech!$A$2:$A$1295, "HECO", annual_details_by_tech!$C$2:$C$1295, $F18, annual_details_by_tech!$D$2:$D$1295, $D18, annual_details_by_tech!$B$2:$B$1295, "capital_outlay")</f>
        <v>0</v>
      </c>
      <c r="Y18" s="32">
        <f>SUMIFS(annual_details_by_tech!U$2:U$1295, annual_details_by_tech!$A$2:$A$1295, "HECO", annual_details_by_tech!$C$2:$C$1295, $F18, annual_details_by_tech!$D$2:$D$1295, $D18, annual_details_by_tech!$B$2:$B$1295, "capital_outlay")</f>
        <v>0</v>
      </c>
      <c r="Z18" s="32">
        <f>SUMIFS(annual_details_by_tech!V$2:V$1295, annual_details_by_tech!$A$2:$A$1295, "HECO", annual_details_by_tech!$C$2:$C$1295, $F18, annual_details_by_tech!$D$2:$D$1295, $D18, annual_details_by_tech!$B$2:$B$1295, "capital_outlay")</f>
        <v>0</v>
      </c>
      <c r="AA18" s="32">
        <f>SUMIFS(annual_details_by_tech!W$2:W$1295, annual_details_by_tech!$A$2:$A$1295, "HECO", annual_details_by_tech!$C$2:$C$1295, $F18, annual_details_by_tech!$D$2:$D$1295, $D18, annual_details_by_tech!$B$2:$B$1295, "capital_outlay")</f>
        <v>0</v>
      </c>
      <c r="AB18" s="32">
        <f>SUMIFS(annual_details_by_tech!X$2:X$1295, annual_details_by_tech!$A$2:$A$1295, "HECO", annual_details_by_tech!$C$2:$C$1295, $F18, annual_details_by_tech!$D$2:$D$1295, $D18, annual_details_by_tech!$B$2:$B$1295, "capital_outlay")</f>
        <v>0</v>
      </c>
      <c r="AC18" s="32">
        <f>SUMIFS(annual_details_by_tech!Y$2:Y$1295, annual_details_by_tech!$A$2:$A$1295, "HECO", annual_details_by_tech!$C$2:$C$1295, $F18, annual_details_by_tech!$D$2:$D$1295, $D18, annual_details_by_tech!$B$2:$B$1295, "capital_outlay")</f>
        <v>0</v>
      </c>
      <c r="AD18" s="32">
        <f>SUMIFS(annual_details_by_tech!Z$2:Z$1295, annual_details_by_tech!$A$2:$A$1295, "HECO", annual_details_by_tech!$C$2:$C$1295, $F18, annual_details_by_tech!$D$2:$D$1295, $D18, annual_details_by_tech!$B$2:$B$1295, "capital_outlay")</f>
        <v>0</v>
      </c>
      <c r="AE18" s="32">
        <f>SUMIFS(annual_details_by_tech!AA$2:AA$1295, annual_details_by_tech!$A$2:$A$1295, "HECO", annual_details_by_tech!$C$2:$C$1295, $F18, annual_details_by_tech!$D$2:$D$1295, $D18, annual_details_by_tech!$B$2:$B$1295, "capital_outlay")</f>
        <v>0</v>
      </c>
      <c r="AF18" s="32">
        <f>SUMIFS(annual_details_by_tech!AB$2:AB$1295, annual_details_by_tech!$A$2:$A$1295, "HECO", annual_details_by_tech!$C$2:$C$1295, $F18, annual_details_by_tech!$D$2:$D$1295, $D18, annual_details_by_tech!$B$2:$B$1295, "capital_outlay")</f>
        <v>0</v>
      </c>
      <c r="AG18" s="32">
        <f>SUMIFS(annual_details_by_tech!AC$2:AC$1295, annual_details_by_tech!$A$2:$A$1295, "HECO", annual_details_by_tech!$C$2:$C$1295, $F18, annual_details_by_tech!$D$2:$D$1295, $D18, annual_details_by_tech!$B$2:$B$1295, "capital_outlay")</f>
        <v>0</v>
      </c>
      <c r="AH18" s="32">
        <f>SUMIFS(annual_details_by_tech!AD$2:AD$1295, annual_details_by_tech!$A$2:$A$1295, "HECO", annual_details_by_tech!$C$2:$C$1295, $F18, annual_details_by_tech!$D$2:$D$1295, $D18, annual_details_by_tech!$B$2:$B$1295, "capital_outlay")</f>
        <v>0</v>
      </c>
      <c r="AI18" s="32">
        <f>SUMIFS(annual_details_by_tech!AE$2:AE$1295, annual_details_by_tech!$A$2:$A$1295, "HECO", annual_details_by_tech!$C$2:$C$1295, $F18, annual_details_by_tech!$D$2:$D$1295, $D18, annual_details_by_tech!$B$2:$B$1295, "capital_outlay")</f>
        <v>0</v>
      </c>
    </row>
    <row r="19" spans="1:35" s="9" customFormat="1" x14ac:dyDescent="0.2">
      <c r="A19" s="17"/>
      <c r="B19" s="6"/>
      <c r="C19" s="6"/>
      <c r="D19" s="31">
        <f>IF(AND(annual_details_by_tech!$A11="HECO",annual_details_by_tech!$B11=annual_details_by_tech!$B$2), annual_details_by_tech!$D11, "-
")</f>
        <v>1973</v>
      </c>
      <c r="E19" s="17"/>
      <c r="F19" s="31" t="str">
        <f>IF(AND(annual_details_by_tech!$A11="HECO",annual_details_by_tech!$B11=annual_details_by_tech!$B$2), annual_details_by_tech!$C11, "-
")</f>
        <v>Waiau_10</v>
      </c>
      <c r="G19" s="32"/>
      <c r="H19" s="32"/>
      <c r="I19" s="32"/>
      <c r="J19" s="32">
        <f>SUMIFS(annual_details_by_tech!F$2:F$1295, annual_details_by_tech!$A$2:$A$1295, "HECO", annual_details_by_tech!$C$2:$C$1295, $F19, annual_details_by_tech!$D$2:$D$1295, $D19, annual_details_by_tech!$B$2:$B$1295, "capital_outlay")</f>
        <v>0</v>
      </c>
      <c r="K19" s="32">
        <f>SUMIFS(annual_details_by_tech!G$2:G$1295, annual_details_by_tech!$A$2:$A$1295, "HECO", annual_details_by_tech!$C$2:$C$1295, $F19, annual_details_by_tech!$D$2:$D$1295, $D19, annual_details_by_tech!$B$2:$B$1295, "capital_outlay")</f>
        <v>0</v>
      </c>
      <c r="L19" s="32">
        <f>SUMIFS(annual_details_by_tech!H$2:H$1295, annual_details_by_tech!$A$2:$A$1295, "HECO", annual_details_by_tech!$C$2:$C$1295, $F19, annual_details_by_tech!$D$2:$D$1295, $D19, annual_details_by_tech!$B$2:$B$1295, "capital_outlay")</f>
        <v>0</v>
      </c>
      <c r="M19" s="32">
        <f>SUMIFS(annual_details_by_tech!I$2:I$1295, annual_details_by_tech!$A$2:$A$1295, "HECO", annual_details_by_tech!$C$2:$C$1295, $F19, annual_details_by_tech!$D$2:$D$1295, $D19, annual_details_by_tech!$B$2:$B$1295, "capital_outlay")</f>
        <v>0</v>
      </c>
      <c r="N19" s="32">
        <f>SUMIFS(annual_details_by_tech!J$2:J$1295, annual_details_by_tech!$A$2:$A$1295, "HECO", annual_details_by_tech!$C$2:$C$1295, $F19, annual_details_by_tech!$D$2:$D$1295, $D19, annual_details_by_tech!$B$2:$B$1295, "capital_outlay")</f>
        <v>0</v>
      </c>
      <c r="O19" s="32">
        <f>SUMIFS(annual_details_by_tech!K$2:K$1295, annual_details_by_tech!$A$2:$A$1295, "HECO", annual_details_by_tech!$C$2:$C$1295, $F19, annual_details_by_tech!$D$2:$D$1295, $D19, annual_details_by_tech!$B$2:$B$1295, "capital_outlay")</f>
        <v>0</v>
      </c>
      <c r="P19" s="32">
        <f>SUMIFS(annual_details_by_tech!L$2:L$1295, annual_details_by_tech!$A$2:$A$1295, "HECO", annual_details_by_tech!$C$2:$C$1295, $F19, annual_details_by_tech!$D$2:$D$1295, $D19, annual_details_by_tech!$B$2:$B$1295, "capital_outlay")</f>
        <v>0</v>
      </c>
      <c r="Q19" s="32">
        <f>SUMIFS(annual_details_by_tech!M$2:M$1295, annual_details_by_tech!$A$2:$A$1295, "HECO", annual_details_by_tech!$C$2:$C$1295, $F19, annual_details_by_tech!$D$2:$D$1295, $D19, annual_details_by_tech!$B$2:$B$1295, "capital_outlay")</f>
        <v>0</v>
      </c>
      <c r="R19" s="32">
        <f>SUMIFS(annual_details_by_tech!N$2:N$1295, annual_details_by_tech!$A$2:$A$1295, "HECO", annual_details_by_tech!$C$2:$C$1295, $F19, annual_details_by_tech!$D$2:$D$1295, $D19, annual_details_by_tech!$B$2:$B$1295, "capital_outlay")</f>
        <v>0</v>
      </c>
      <c r="S19" s="32">
        <f>SUMIFS(annual_details_by_tech!O$2:O$1295, annual_details_by_tech!$A$2:$A$1295, "HECO", annual_details_by_tech!$C$2:$C$1295, $F19, annual_details_by_tech!$D$2:$D$1295, $D19, annual_details_by_tech!$B$2:$B$1295, "capital_outlay")</f>
        <v>0</v>
      </c>
      <c r="T19" s="32">
        <f>SUMIFS(annual_details_by_tech!P$2:P$1295, annual_details_by_tech!$A$2:$A$1295, "HECO", annual_details_by_tech!$C$2:$C$1295, $F19, annual_details_by_tech!$D$2:$D$1295, $D19, annual_details_by_tech!$B$2:$B$1295, "capital_outlay")</f>
        <v>0</v>
      </c>
      <c r="U19" s="32">
        <f>SUMIFS(annual_details_by_tech!Q$2:Q$1295, annual_details_by_tech!$A$2:$A$1295, "HECO", annual_details_by_tech!$C$2:$C$1295, $F19, annual_details_by_tech!$D$2:$D$1295, $D19, annual_details_by_tech!$B$2:$B$1295, "capital_outlay")</f>
        <v>0</v>
      </c>
      <c r="V19" s="32">
        <f>SUMIFS(annual_details_by_tech!R$2:R$1295, annual_details_by_tech!$A$2:$A$1295, "HECO", annual_details_by_tech!$C$2:$C$1295, $F19, annual_details_by_tech!$D$2:$D$1295, $D19, annual_details_by_tech!$B$2:$B$1295, "capital_outlay")</f>
        <v>0</v>
      </c>
      <c r="W19" s="32">
        <f>SUMIFS(annual_details_by_tech!S$2:S$1295, annual_details_by_tech!$A$2:$A$1295, "HECO", annual_details_by_tech!$C$2:$C$1295, $F19, annual_details_by_tech!$D$2:$D$1295, $D19, annual_details_by_tech!$B$2:$B$1295, "capital_outlay")</f>
        <v>0</v>
      </c>
      <c r="X19" s="32">
        <f>SUMIFS(annual_details_by_tech!T$2:T$1295, annual_details_by_tech!$A$2:$A$1295, "HECO", annual_details_by_tech!$C$2:$C$1295, $F19, annual_details_by_tech!$D$2:$D$1295, $D19, annual_details_by_tech!$B$2:$B$1295, "capital_outlay")</f>
        <v>0</v>
      </c>
      <c r="Y19" s="32">
        <f>SUMIFS(annual_details_by_tech!U$2:U$1295, annual_details_by_tech!$A$2:$A$1295, "HECO", annual_details_by_tech!$C$2:$C$1295, $F19, annual_details_by_tech!$D$2:$D$1295, $D19, annual_details_by_tech!$B$2:$B$1295, "capital_outlay")</f>
        <v>0</v>
      </c>
      <c r="Z19" s="32">
        <f>SUMIFS(annual_details_by_tech!V$2:V$1295, annual_details_by_tech!$A$2:$A$1295, "HECO", annual_details_by_tech!$C$2:$C$1295, $F19, annual_details_by_tech!$D$2:$D$1295, $D19, annual_details_by_tech!$B$2:$B$1295, "capital_outlay")</f>
        <v>0</v>
      </c>
      <c r="AA19" s="32">
        <f>SUMIFS(annual_details_by_tech!W$2:W$1295, annual_details_by_tech!$A$2:$A$1295, "HECO", annual_details_by_tech!$C$2:$C$1295, $F19, annual_details_by_tech!$D$2:$D$1295, $D19, annual_details_by_tech!$B$2:$B$1295, "capital_outlay")</f>
        <v>0</v>
      </c>
      <c r="AB19" s="32">
        <f>SUMIFS(annual_details_by_tech!X$2:X$1295, annual_details_by_tech!$A$2:$A$1295, "HECO", annual_details_by_tech!$C$2:$C$1295, $F19, annual_details_by_tech!$D$2:$D$1295, $D19, annual_details_by_tech!$B$2:$B$1295, "capital_outlay")</f>
        <v>0</v>
      </c>
      <c r="AC19" s="32">
        <f>SUMIFS(annual_details_by_tech!Y$2:Y$1295, annual_details_by_tech!$A$2:$A$1295, "HECO", annual_details_by_tech!$C$2:$C$1295, $F19, annual_details_by_tech!$D$2:$D$1295, $D19, annual_details_by_tech!$B$2:$B$1295, "capital_outlay")</f>
        <v>0</v>
      </c>
      <c r="AD19" s="32">
        <f>SUMIFS(annual_details_by_tech!Z$2:Z$1295, annual_details_by_tech!$A$2:$A$1295, "HECO", annual_details_by_tech!$C$2:$C$1295, $F19, annual_details_by_tech!$D$2:$D$1295, $D19, annual_details_by_tech!$B$2:$B$1295, "capital_outlay")</f>
        <v>0</v>
      </c>
      <c r="AE19" s="32">
        <f>SUMIFS(annual_details_by_tech!AA$2:AA$1295, annual_details_by_tech!$A$2:$A$1295, "HECO", annual_details_by_tech!$C$2:$C$1295, $F19, annual_details_by_tech!$D$2:$D$1295, $D19, annual_details_by_tech!$B$2:$B$1295, "capital_outlay")</f>
        <v>0</v>
      </c>
      <c r="AF19" s="32">
        <f>SUMIFS(annual_details_by_tech!AB$2:AB$1295, annual_details_by_tech!$A$2:$A$1295, "HECO", annual_details_by_tech!$C$2:$C$1295, $F19, annual_details_by_tech!$D$2:$D$1295, $D19, annual_details_by_tech!$B$2:$B$1295, "capital_outlay")</f>
        <v>0</v>
      </c>
      <c r="AG19" s="32">
        <f>SUMIFS(annual_details_by_tech!AC$2:AC$1295, annual_details_by_tech!$A$2:$A$1295, "HECO", annual_details_by_tech!$C$2:$C$1295, $F19, annual_details_by_tech!$D$2:$D$1295, $D19, annual_details_by_tech!$B$2:$B$1295, "capital_outlay")</f>
        <v>0</v>
      </c>
      <c r="AH19" s="32">
        <f>SUMIFS(annual_details_by_tech!AD$2:AD$1295, annual_details_by_tech!$A$2:$A$1295, "HECO", annual_details_by_tech!$C$2:$C$1295, $F19, annual_details_by_tech!$D$2:$D$1295, $D19, annual_details_by_tech!$B$2:$B$1295, "capital_outlay")</f>
        <v>0</v>
      </c>
      <c r="AI19" s="32">
        <f>SUMIFS(annual_details_by_tech!AE$2:AE$1295, annual_details_by_tech!$A$2:$A$1295, "HECO", annual_details_by_tech!$C$2:$C$1295, $F19, annual_details_by_tech!$D$2:$D$1295, $D19, annual_details_by_tech!$B$2:$B$1295, "capital_outlay")</f>
        <v>0</v>
      </c>
    </row>
    <row r="20" spans="1:35" s="9" customFormat="1" x14ac:dyDescent="0.2">
      <c r="A20" s="17"/>
      <c r="B20" s="6"/>
      <c r="C20" s="6"/>
      <c r="D20" s="31">
        <f>IF(AND(annual_details_by_tech!$A12="HECO",annual_details_by_tech!$B12=annual_details_by_tech!$B$2), annual_details_by_tech!$D12, "-
")</f>
        <v>1947</v>
      </c>
      <c r="E20" s="17"/>
      <c r="F20" s="31" t="str">
        <f>IF(AND(annual_details_by_tech!$A12="HECO",annual_details_by_tech!$B12=annual_details_by_tech!$B$2), annual_details_by_tech!$C12, "-
")</f>
        <v>Waiau_3</v>
      </c>
      <c r="G20" s="32"/>
      <c r="H20" s="32"/>
      <c r="I20" s="32"/>
      <c r="J20" s="32">
        <f>SUMIFS(annual_details_by_tech!F$2:F$1295, annual_details_by_tech!$A$2:$A$1295, "HECO", annual_details_by_tech!$C$2:$C$1295, $F20, annual_details_by_tech!$D$2:$D$1295, $D20, annual_details_by_tech!$B$2:$B$1295, "capital_outlay")</f>
        <v>0</v>
      </c>
      <c r="K20" s="32">
        <f>SUMIFS(annual_details_by_tech!G$2:G$1295, annual_details_by_tech!$A$2:$A$1295, "HECO", annual_details_by_tech!$C$2:$C$1295, $F20, annual_details_by_tech!$D$2:$D$1295, $D20, annual_details_by_tech!$B$2:$B$1295, "capital_outlay")</f>
        <v>0</v>
      </c>
      <c r="L20" s="32">
        <f>SUMIFS(annual_details_by_tech!H$2:H$1295, annual_details_by_tech!$A$2:$A$1295, "HECO", annual_details_by_tech!$C$2:$C$1295, $F20, annual_details_by_tech!$D$2:$D$1295, $D20, annual_details_by_tech!$B$2:$B$1295, "capital_outlay")</f>
        <v>0</v>
      </c>
      <c r="M20" s="32">
        <f>SUMIFS(annual_details_by_tech!I$2:I$1295, annual_details_by_tech!$A$2:$A$1295, "HECO", annual_details_by_tech!$C$2:$C$1295, $F20, annual_details_by_tech!$D$2:$D$1295, $D20, annual_details_by_tech!$B$2:$B$1295, "capital_outlay")</f>
        <v>0</v>
      </c>
      <c r="N20" s="32">
        <f>SUMIFS(annual_details_by_tech!J$2:J$1295, annual_details_by_tech!$A$2:$A$1295, "HECO", annual_details_by_tech!$C$2:$C$1295, $F20, annual_details_by_tech!$D$2:$D$1295, $D20, annual_details_by_tech!$B$2:$B$1295, "capital_outlay")</f>
        <v>0</v>
      </c>
      <c r="O20" s="32">
        <f>SUMIFS(annual_details_by_tech!K$2:K$1295, annual_details_by_tech!$A$2:$A$1295, "HECO", annual_details_by_tech!$C$2:$C$1295, $F20, annual_details_by_tech!$D$2:$D$1295, $D20, annual_details_by_tech!$B$2:$B$1295, "capital_outlay")</f>
        <v>0</v>
      </c>
      <c r="P20" s="32">
        <f>SUMIFS(annual_details_by_tech!L$2:L$1295, annual_details_by_tech!$A$2:$A$1295, "HECO", annual_details_by_tech!$C$2:$C$1295, $F20, annual_details_by_tech!$D$2:$D$1295, $D20, annual_details_by_tech!$B$2:$B$1295, "capital_outlay")</f>
        <v>0</v>
      </c>
      <c r="Q20" s="32">
        <f>SUMIFS(annual_details_by_tech!M$2:M$1295, annual_details_by_tech!$A$2:$A$1295, "HECO", annual_details_by_tech!$C$2:$C$1295, $F20, annual_details_by_tech!$D$2:$D$1295, $D20, annual_details_by_tech!$B$2:$B$1295, "capital_outlay")</f>
        <v>0</v>
      </c>
      <c r="R20" s="32">
        <f>SUMIFS(annual_details_by_tech!N$2:N$1295, annual_details_by_tech!$A$2:$A$1295, "HECO", annual_details_by_tech!$C$2:$C$1295, $F20, annual_details_by_tech!$D$2:$D$1295, $D20, annual_details_by_tech!$B$2:$B$1295, "capital_outlay")</f>
        <v>0</v>
      </c>
      <c r="S20" s="32">
        <f>SUMIFS(annual_details_by_tech!O$2:O$1295, annual_details_by_tech!$A$2:$A$1295, "HECO", annual_details_by_tech!$C$2:$C$1295, $F20, annual_details_by_tech!$D$2:$D$1295, $D20, annual_details_by_tech!$B$2:$B$1295, "capital_outlay")</f>
        <v>0</v>
      </c>
      <c r="T20" s="32">
        <f>SUMIFS(annual_details_by_tech!P$2:P$1295, annual_details_by_tech!$A$2:$A$1295, "HECO", annual_details_by_tech!$C$2:$C$1295, $F20, annual_details_by_tech!$D$2:$D$1295, $D20, annual_details_by_tech!$B$2:$B$1295, "capital_outlay")</f>
        <v>0</v>
      </c>
      <c r="U20" s="32">
        <f>SUMIFS(annual_details_by_tech!Q$2:Q$1295, annual_details_by_tech!$A$2:$A$1295, "HECO", annual_details_by_tech!$C$2:$C$1295, $F20, annual_details_by_tech!$D$2:$D$1295, $D20, annual_details_by_tech!$B$2:$B$1295, "capital_outlay")</f>
        <v>0</v>
      </c>
      <c r="V20" s="32">
        <f>SUMIFS(annual_details_by_tech!R$2:R$1295, annual_details_by_tech!$A$2:$A$1295, "HECO", annual_details_by_tech!$C$2:$C$1295, $F20, annual_details_by_tech!$D$2:$D$1295, $D20, annual_details_by_tech!$B$2:$B$1295, "capital_outlay")</f>
        <v>0</v>
      </c>
      <c r="W20" s="32">
        <f>SUMIFS(annual_details_by_tech!S$2:S$1295, annual_details_by_tech!$A$2:$A$1295, "HECO", annual_details_by_tech!$C$2:$C$1295, $F20, annual_details_by_tech!$D$2:$D$1295, $D20, annual_details_by_tech!$B$2:$B$1295, "capital_outlay")</f>
        <v>0</v>
      </c>
      <c r="X20" s="32">
        <f>SUMIFS(annual_details_by_tech!T$2:T$1295, annual_details_by_tech!$A$2:$A$1295, "HECO", annual_details_by_tech!$C$2:$C$1295, $F20, annual_details_by_tech!$D$2:$D$1295, $D20, annual_details_by_tech!$B$2:$B$1295, "capital_outlay")</f>
        <v>0</v>
      </c>
      <c r="Y20" s="32">
        <f>SUMIFS(annual_details_by_tech!U$2:U$1295, annual_details_by_tech!$A$2:$A$1295, "HECO", annual_details_by_tech!$C$2:$C$1295, $F20, annual_details_by_tech!$D$2:$D$1295, $D20, annual_details_by_tech!$B$2:$B$1295, "capital_outlay")</f>
        <v>0</v>
      </c>
      <c r="Z20" s="32">
        <f>SUMIFS(annual_details_by_tech!V$2:V$1295, annual_details_by_tech!$A$2:$A$1295, "HECO", annual_details_by_tech!$C$2:$C$1295, $F20, annual_details_by_tech!$D$2:$D$1295, $D20, annual_details_by_tech!$B$2:$B$1295, "capital_outlay")</f>
        <v>0</v>
      </c>
      <c r="AA20" s="32">
        <f>SUMIFS(annual_details_by_tech!W$2:W$1295, annual_details_by_tech!$A$2:$A$1295, "HECO", annual_details_by_tech!$C$2:$C$1295, $F20, annual_details_by_tech!$D$2:$D$1295, $D20, annual_details_by_tech!$B$2:$B$1295, "capital_outlay")</f>
        <v>0</v>
      </c>
      <c r="AB20" s="32">
        <f>SUMIFS(annual_details_by_tech!X$2:X$1295, annual_details_by_tech!$A$2:$A$1295, "HECO", annual_details_by_tech!$C$2:$C$1295, $F20, annual_details_by_tech!$D$2:$D$1295, $D20, annual_details_by_tech!$B$2:$B$1295, "capital_outlay")</f>
        <v>0</v>
      </c>
      <c r="AC20" s="32">
        <f>SUMIFS(annual_details_by_tech!Y$2:Y$1295, annual_details_by_tech!$A$2:$A$1295, "HECO", annual_details_by_tech!$C$2:$C$1295, $F20, annual_details_by_tech!$D$2:$D$1295, $D20, annual_details_by_tech!$B$2:$B$1295, "capital_outlay")</f>
        <v>0</v>
      </c>
      <c r="AD20" s="32">
        <f>SUMIFS(annual_details_by_tech!Z$2:Z$1295, annual_details_by_tech!$A$2:$A$1295, "HECO", annual_details_by_tech!$C$2:$C$1295, $F20, annual_details_by_tech!$D$2:$D$1295, $D20, annual_details_by_tech!$B$2:$B$1295, "capital_outlay")</f>
        <v>0</v>
      </c>
      <c r="AE20" s="32">
        <f>SUMIFS(annual_details_by_tech!AA$2:AA$1295, annual_details_by_tech!$A$2:$A$1295, "HECO", annual_details_by_tech!$C$2:$C$1295, $F20, annual_details_by_tech!$D$2:$D$1295, $D20, annual_details_by_tech!$B$2:$B$1295, "capital_outlay")</f>
        <v>0</v>
      </c>
      <c r="AF20" s="32">
        <f>SUMIFS(annual_details_by_tech!AB$2:AB$1295, annual_details_by_tech!$A$2:$A$1295, "HECO", annual_details_by_tech!$C$2:$C$1295, $F20, annual_details_by_tech!$D$2:$D$1295, $D20, annual_details_by_tech!$B$2:$B$1295, "capital_outlay")</f>
        <v>0</v>
      </c>
      <c r="AG20" s="32">
        <f>SUMIFS(annual_details_by_tech!AC$2:AC$1295, annual_details_by_tech!$A$2:$A$1295, "HECO", annual_details_by_tech!$C$2:$C$1295, $F20, annual_details_by_tech!$D$2:$D$1295, $D20, annual_details_by_tech!$B$2:$B$1295, "capital_outlay")</f>
        <v>0</v>
      </c>
      <c r="AH20" s="32">
        <f>SUMIFS(annual_details_by_tech!AD$2:AD$1295, annual_details_by_tech!$A$2:$A$1295, "HECO", annual_details_by_tech!$C$2:$C$1295, $F20, annual_details_by_tech!$D$2:$D$1295, $D20, annual_details_by_tech!$B$2:$B$1295, "capital_outlay")</f>
        <v>0</v>
      </c>
      <c r="AI20" s="32">
        <f>SUMIFS(annual_details_by_tech!AE$2:AE$1295, annual_details_by_tech!$A$2:$A$1295, "HECO", annual_details_by_tech!$C$2:$C$1295, $F20, annual_details_by_tech!$D$2:$D$1295, $D20, annual_details_by_tech!$B$2:$B$1295, "capital_outlay")</f>
        <v>0</v>
      </c>
    </row>
    <row r="21" spans="1:35" s="9" customFormat="1" x14ac:dyDescent="0.2">
      <c r="A21" s="17"/>
      <c r="B21" s="6"/>
      <c r="C21" s="6"/>
      <c r="D21" s="31">
        <f>IF(AND(annual_details_by_tech!$A13="HECO",annual_details_by_tech!$B13=annual_details_by_tech!$B$2), annual_details_by_tech!$D13, "-
")</f>
        <v>1950</v>
      </c>
      <c r="E21" s="17"/>
      <c r="F21" s="31" t="str">
        <f>IF(AND(annual_details_by_tech!$A13="HECO",annual_details_by_tech!$B13=annual_details_by_tech!$B$2), annual_details_by_tech!$C13, "-
")</f>
        <v>Waiau_4</v>
      </c>
      <c r="G21" s="32"/>
      <c r="H21" s="32"/>
      <c r="I21" s="32"/>
      <c r="J21" s="32">
        <f>SUMIFS(annual_details_by_tech!F$2:F$1295, annual_details_by_tech!$A$2:$A$1295, "HECO", annual_details_by_tech!$C$2:$C$1295, $F21, annual_details_by_tech!$D$2:$D$1295, $D21, annual_details_by_tech!$B$2:$B$1295, "capital_outlay")</f>
        <v>0</v>
      </c>
      <c r="K21" s="32">
        <f>SUMIFS(annual_details_by_tech!G$2:G$1295, annual_details_by_tech!$A$2:$A$1295, "HECO", annual_details_by_tech!$C$2:$C$1295, $F21, annual_details_by_tech!$D$2:$D$1295, $D21, annual_details_by_tech!$B$2:$B$1295, "capital_outlay")</f>
        <v>0</v>
      </c>
      <c r="L21" s="32">
        <f>SUMIFS(annual_details_by_tech!H$2:H$1295, annual_details_by_tech!$A$2:$A$1295, "HECO", annual_details_by_tech!$C$2:$C$1295, $F21, annual_details_by_tech!$D$2:$D$1295, $D21, annual_details_by_tech!$B$2:$B$1295, "capital_outlay")</f>
        <v>0</v>
      </c>
      <c r="M21" s="32">
        <f>SUMIFS(annual_details_by_tech!I$2:I$1295, annual_details_by_tech!$A$2:$A$1295, "HECO", annual_details_by_tech!$C$2:$C$1295, $F21, annual_details_by_tech!$D$2:$D$1295, $D21, annual_details_by_tech!$B$2:$B$1295, "capital_outlay")</f>
        <v>0</v>
      </c>
      <c r="N21" s="32">
        <f>SUMIFS(annual_details_by_tech!J$2:J$1295, annual_details_by_tech!$A$2:$A$1295, "HECO", annual_details_by_tech!$C$2:$C$1295, $F21, annual_details_by_tech!$D$2:$D$1295, $D21, annual_details_by_tech!$B$2:$B$1295, "capital_outlay")</f>
        <v>0</v>
      </c>
      <c r="O21" s="32">
        <f>SUMIFS(annual_details_by_tech!K$2:K$1295, annual_details_by_tech!$A$2:$A$1295, "HECO", annual_details_by_tech!$C$2:$C$1295, $F21, annual_details_by_tech!$D$2:$D$1295, $D21, annual_details_by_tech!$B$2:$B$1295, "capital_outlay")</f>
        <v>0</v>
      </c>
      <c r="P21" s="32">
        <f>SUMIFS(annual_details_by_tech!L$2:L$1295, annual_details_by_tech!$A$2:$A$1295, "HECO", annual_details_by_tech!$C$2:$C$1295, $F21, annual_details_by_tech!$D$2:$D$1295, $D21, annual_details_by_tech!$B$2:$B$1295, "capital_outlay")</f>
        <v>0</v>
      </c>
      <c r="Q21" s="32">
        <f>SUMIFS(annual_details_by_tech!M$2:M$1295, annual_details_by_tech!$A$2:$A$1295, "HECO", annual_details_by_tech!$C$2:$C$1295, $F21, annual_details_by_tech!$D$2:$D$1295, $D21, annual_details_by_tech!$B$2:$B$1295, "capital_outlay")</f>
        <v>0</v>
      </c>
      <c r="R21" s="32">
        <f>SUMIFS(annual_details_by_tech!N$2:N$1295, annual_details_by_tech!$A$2:$A$1295, "HECO", annual_details_by_tech!$C$2:$C$1295, $F21, annual_details_by_tech!$D$2:$D$1295, $D21, annual_details_by_tech!$B$2:$B$1295, "capital_outlay")</f>
        <v>0</v>
      </c>
      <c r="S21" s="32">
        <f>SUMIFS(annual_details_by_tech!O$2:O$1295, annual_details_by_tech!$A$2:$A$1295, "HECO", annual_details_by_tech!$C$2:$C$1295, $F21, annual_details_by_tech!$D$2:$D$1295, $D21, annual_details_by_tech!$B$2:$B$1295, "capital_outlay")</f>
        <v>0</v>
      </c>
      <c r="T21" s="32">
        <f>SUMIFS(annual_details_by_tech!P$2:P$1295, annual_details_by_tech!$A$2:$A$1295, "HECO", annual_details_by_tech!$C$2:$C$1295, $F21, annual_details_by_tech!$D$2:$D$1295, $D21, annual_details_by_tech!$B$2:$B$1295, "capital_outlay")</f>
        <v>0</v>
      </c>
      <c r="U21" s="32">
        <f>SUMIFS(annual_details_by_tech!Q$2:Q$1295, annual_details_by_tech!$A$2:$A$1295, "HECO", annual_details_by_tech!$C$2:$C$1295, $F21, annual_details_by_tech!$D$2:$D$1295, $D21, annual_details_by_tech!$B$2:$B$1295, "capital_outlay")</f>
        <v>0</v>
      </c>
      <c r="V21" s="32">
        <f>SUMIFS(annual_details_by_tech!R$2:R$1295, annual_details_by_tech!$A$2:$A$1295, "HECO", annual_details_by_tech!$C$2:$C$1295, $F21, annual_details_by_tech!$D$2:$D$1295, $D21, annual_details_by_tech!$B$2:$B$1295, "capital_outlay")</f>
        <v>0</v>
      </c>
      <c r="W21" s="32">
        <f>SUMIFS(annual_details_by_tech!S$2:S$1295, annual_details_by_tech!$A$2:$A$1295, "HECO", annual_details_by_tech!$C$2:$C$1295, $F21, annual_details_by_tech!$D$2:$D$1295, $D21, annual_details_by_tech!$B$2:$B$1295, "capital_outlay")</f>
        <v>0</v>
      </c>
      <c r="X21" s="32">
        <f>SUMIFS(annual_details_by_tech!T$2:T$1295, annual_details_by_tech!$A$2:$A$1295, "HECO", annual_details_by_tech!$C$2:$C$1295, $F21, annual_details_by_tech!$D$2:$D$1295, $D21, annual_details_by_tech!$B$2:$B$1295, "capital_outlay")</f>
        <v>0</v>
      </c>
      <c r="Y21" s="32">
        <f>SUMIFS(annual_details_by_tech!U$2:U$1295, annual_details_by_tech!$A$2:$A$1295, "HECO", annual_details_by_tech!$C$2:$C$1295, $F21, annual_details_by_tech!$D$2:$D$1295, $D21, annual_details_by_tech!$B$2:$B$1295, "capital_outlay")</f>
        <v>0</v>
      </c>
      <c r="Z21" s="32">
        <f>SUMIFS(annual_details_by_tech!V$2:V$1295, annual_details_by_tech!$A$2:$A$1295, "HECO", annual_details_by_tech!$C$2:$C$1295, $F21, annual_details_by_tech!$D$2:$D$1295, $D21, annual_details_by_tech!$B$2:$B$1295, "capital_outlay")</f>
        <v>0</v>
      </c>
      <c r="AA21" s="32">
        <f>SUMIFS(annual_details_by_tech!W$2:W$1295, annual_details_by_tech!$A$2:$A$1295, "HECO", annual_details_by_tech!$C$2:$C$1295, $F21, annual_details_by_tech!$D$2:$D$1295, $D21, annual_details_by_tech!$B$2:$B$1295, "capital_outlay")</f>
        <v>0</v>
      </c>
      <c r="AB21" s="32">
        <f>SUMIFS(annual_details_by_tech!X$2:X$1295, annual_details_by_tech!$A$2:$A$1295, "HECO", annual_details_by_tech!$C$2:$C$1295, $F21, annual_details_by_tech!$D$2:$D$1295, $D21, annual_details_by_tech!$B$2:$B$1295, "capital_outlay")</f>
        <v>0</v>
      </c>
      <c r="AC21" s="32">
        <f>SUMIFS(annual_details_by_tech!Y$2:Y$1295, annual_details_by_tech!$A$2:$A$1295, "HECO", annual_details_by_tech!$C$2:$C$1295, $F21, annual_details_by_tech!$D$2:$D$1295, $D21, annual_details_by_tech!$B$2:$B$1295, "capital_outlay")</f>
        <v>0</v>
      </c>
      <c r="AD21" s="32">
        <f>SUMIFS(annual_details_by_tech!Z$2:Z$1295, annual_details_by_tech!$A$2:$A$1295, "HECO", annual_details_by_tech!$C$2:$C$1295, $F21, annual_details_by_tech!$D$2:$D$1295, $D21, annual_details_by_tech!$B$2:$B$1295, "capital_outlay")</f>
        <v>0</v>
      </c>
      <c r="AE21" s="32">
        <f>SUMIFS(annual_details_by_tech!AA$2:AA$1295, annual_details_by_tech!$A$2:$A$1295, "HECO", annual_details_by_tech!$C$2:$C$1295, $F21, annual_details_by_tech!$D$2:$D$1295, $D21, annual_details_by_tech!$B$2:$B$1295, "capital_outlay")</f>
        <v>0</v>
      </c>
      <c r="AF21" s="32">
        <f>SUMIFS(annual_details_by_tech!AB$2:AB$1295, annual_details_by_tech!$A$2:$A$1295, "HECO", annual_details_by_tech!$C$2:$C$1295, $F21, annual_details_by_tech!$D$2:$D$1295, $D21, annual_details_by_tech!$B$2:$B$1295, "capital_outlay")</f>
        <v>0</v>
      </c>
      <c r="AG21" s="32">
        <f>SUMIFS(annual_details_by_tech!AC$2:AC$1295, annual_details_by_tech!$A$2:$A$1295, "HECO", annual_details_by_tech!$C$2:$C$1295, $F21, annual_details_by_tech!$D$2:$D$1295, $D21, annual_details_by_tech!$B$2:$B$1295, "capital_outlay")</f>
        <v>0</v>
      </c>
      <c r="AH21" s="32">
        <f>SUMIFS(annual_details_by_tech!AD$2:AD$1295, annual_details_by_tech!$A$2:$A$1295, "HECO", annual_details_by_tech!$C$2:$C$1295, $F21, annual_details_by_tech!$D$2:$D$1295, $D21, annual_details_by_tech!$B$2:$B$1295, "capital_outlay")</f>
        <v>0</v>
      </c>
      <c r="AI21" s="32">
        <f>SUMIFS(annual_details_by_tech!AE$2:AE$1295, annual_details_by_tech!$A$2:$A$1295, "HECO", annual_details_by_tech!$C$2:$C$1295, $F21, annual_details_by_tech!$D$2:$D$1295, $D21, annual_details_by_tech!$B$2:$B$1295, "capital_outlay")</f>
        <v>0</v>
      </c>
    </row>
    <row r="22" spans="1:35" s="9" customFormat="1" x14ac:dyDescent="0.2">
      <c r="A22" s="17"/>
      <c r="B22" s="6"/>
      <c r="C22" s="6"/>
      <c r="D22" s="31">
        <f>IF(AND(annual_details_by_tech!$A14="HECO",annual_details_by_tech!$B14=annual_details_by_tech!$B$2), annual_details_by_tech!$D14, "-
")</f>
        <v>1959</v>
      </c>
      <c r="E22" s="17"/>
      <c r="F22" s="31" t="str">
        <f>IF(AND(annual_details_by_tech!$A14="HECO",annual_details_by_tech!$B14=annual_details_by_tech!$B$2), annual_details_by_tech!$C14, "-
")</f>
        <v>Waiau_5</v>
      </c>
      <c r="G22" s="32"/>
      <c r="H22" s="32"/>
      <c r="I22" s="32"/>
      <c r="J22" s="32">
        <f>SUMIFS(annual_details_by_tech!F$2:F$1295, annual_details_by_tech!$A$2:$A$1295, "HECO", annual_details_by_tech!$C$2:$C$1295, $F22, annual_details_by_tech!$D$2:$D$1295, $D22, annual_details_by_tech!$B$2:$B$1295, "capital_outlay")</f>
        <v>0</v>
      </c>
      <c r="K22" s="32">
        <f>SUMIFS(annual_details_by_tech!G$2:G$1295, annual_details_by_tech!$A$2:$A$1295, "HECO", annual_details_by_tech!$C$2:$C$1295, $F22, annual_details_by_tech!$D$2:$D$1295, $D22, annual_details_by_tech!$B$2:$B$1295, "capital_outlay")</f>
        <v>0</v>
      </c>
      <c r="L22" s="32">
        <f>SUMIFS(annual_details_by_tech!H$2:H$1295, annual_details_by_tech!$A$2:$A$1295, "HECO", annual_details_by_tech!$C$2:$C$1295, $F22, annual_details_by_tech!$D$2:$D$1295, $D22, annual_details_by_tech!$B$2:$B$1295, "capital_outlay")</f>
        <v>0</v>
      </c>
      <c r="M22" s="32">
        <f>SUMIFS(annual_details_by_tech!I$2:I$1295, annual_details_by_tech!$A$2:$A$1295, "HECO", annual_details_by_tech!$C$2:$C$1295, $F22, annual_details_by_tech!$D$2:$D$1295, $D22, annual_details_by_tech!$B$2:$B$1295, "capital_outlay")</f>
        <v>0</v>
      </c>
      <c r="N22" s="32">
        <f>SUMIFS(annual_details_by_tech!J$2:J$1295, annual_details_by_tech!$A$2:$A$1295, "HECO", annual_details_by_tech!$C$2:$C$1295, $F22, annual_details_by_tech!$D$2:$D$1295, $D22, annual_details_by_tech!$B$2:$B$1295, "capital_outlay")</f>
        <v>0</v>
      </c>
      <c r="O22" s="32">
        <f>SUMIFS(annual_details_by_tech!K$2:K$1295, annual_details_by_tech!$A$2:$A$1295, "HECO", annual_details_by_tech!$C$2:$C$1295, $F22, annual_details_by_tech!$D$2:$D$1295, $D22, annual_details_by_tech!$B$2:$B$1295, "capital_outlay")</f>
        <v>0</v>
      </c>
      <c r="P22" s="32">
        <f>SUMIFS(annual_details_by_tech!L$2:L$1295, annual_details_by_tech!$A$2:$A$1295, "HECO", annual_details_by_tech!$C$2:$C$1295, $F22, annual_details_by_tech!$D$2:$D$1295, $D22, annual_details_by_tech!$B$2:$B$1295, "capital_outlay")</f>
        <v>0</v>
      </c>
      <c r="Q22" s="32">
        <f>SUMIFS(annual_details_by_tech!M$2:M$1295, annual_details_by_tech!$A$2:$A$1295, "HECO", annual_details_by_tech!$C$2:$C$1295, $F22, annual_details_by_tech!$D$2:$D$1295, $D22, annual_details_by_tech!$B$2:$B$1295, "capital_outlay")</f>
        <v>0</v>
      </c>
      <c r="R22" s="32">
        <f>SUMIFS(annual_details_by_tech!N$2:N$1295, annual_details_by_tech!$A$2:$A$1295, "HECO", annual_details_by_tech!$C$2:$C$1295, $F22, annual_details_by_tech!$D$2:$D$1295, $D22, annual_details_by_tech!$B$2:$B$1295, "capital_outlay")</f>
        <v>0</v>
      </c>
      <c r="S22" s="32">
        <f>SUMIFS(annual_details_by_tech!O$2:O$1295, annual_details_by_tech!$A$2:$A$1295, "HECO", annual_details_by_tech!$C$2:$C$1295, $F22, annual_details_by_tech!$D$2:$D$1295, $D22, annual_details_by_tech!$B$2:$B$1295, "capital_outlay")</f>
        <v>0</v>
      </c>
      <c r="T22" s="32">
        <f>SUMIFS(annual_details_by_tech!P$2:P$1295, annual_details_by_tech!$A$2:$A$1295, "HECO", annual_details_by_tech!$C$2:$C$1295, $F22, annual_details_by_tech!$D$2:$D$1295, $D22, annual_details_by_tech!$B$2:$B$1295, "capital_outlay")</f>
        <v>0</v>
      </c>
      <c r="U22" s="32">
        <f>SUMIFS(annual_details_by_tech!Q$2:Q$1295, annual_details_by_tech!$A$2:$A$1295, "HECO", annual_details_by_tech!$C$2:$C$1295, $F22, annual_details_by_tech!$D$2:$D$1295, $D22, annual_details_by_tech!$B$2:$B$1295, "capital_outlay")</f>
        <v>0</v>
      </c>
      <c r="V22" s="32">
        <f>SUMIFS(annual_details_by_tech!R$2:R$1295, annual_details_by_tech!$A$2:$A$1295, "HECO", annual_details_by_tech!$C$2:$C$1295, $F22, annual_details_by_tech!$D$2:$D$1295, $D22, annual_details_by_tech!$B$2:$B$1295, "capital_outlay")</f>
        <v>0</v>
      </c>
      <c r="W22" s="32">
        <f>SUMIFS(annual_details_by_tech!S$2:S$1295, annual_details_by_tech!$A$2:$A$1295, "HECO", annual_details_by_tech!$C$2:$C$1295, $F22, annual_details_by_tech!$D$2:$D$1295, $D22, annual_details_by_tech!$B$2:$B$1295, "capital_outlay")</f>
        <v>0</v>
      </c>
      <c r="X22" s="32">
        <f>SUMIFS(annual_details_by_tech!T$2:T$1295, annual_details_by_tech!$A$2:$A$1295, "HECO", annual_details_by_tech!$C$2:$C$1295, $F22, annual_details_by_tech!$D$2:$D$1295, $D22, annual_details_by_tech!$B$2:$B$1295, "capital_outlay")</f>
        <v>0</v>
      </c>
      <c r="Y22" s="32">
        <f>SUMIFS(annual_details_by_tech!U$2:U$1295, annual_details_by_tech!$A$2:$A$1295, "HECO", annual_details_by_tech!$C$2:$C$1295, $F22, annual_details_by_tech!$D$2:$D$1295, $D22, annual_details_by_tech!$B$2:$B$1295, "capital_outlay")</f>
        <v>0</v>
      </c>
      <c r="Z22" s="32">
        <f>SUMIFS(annual_details_by_tech!V$2:V$1295, annual_details_by_tech!$A$2:$A$1295, "HECO", annual_details_by_tech!$C$2:$C$1295, $F22, annual_details_by_tech!$D$2:$D$1295, $D22, annual_details_by_tech!$B$2:$B$1295, "capital_outlay")</f>
        <v>0</v>
      </c>
      <c r="AA22" s="32">
        <f>SUMIFS(annual_details_by_tech!W$2:W$1295, annual_details_by_tech!$A$2:$A$1295, "HECO", annual_details_by_tech!$C$2:$C$1295, $F22, annual_details_by_tech!$D$2:$D$1295, $D22, annual_details_by_tech!$B$2:$B$1295, "capital_outlay")</f>
        <v>0</v>
      </c>
      <c r="AB22" s="32">
        <f>SUMIFS(annual_details_by_tech!X$2:X$1295, annual_details_by_tech!$A$2:$A$1295, "HECO", annual_details_by_tech!$C$2:$C$1295, $F22, annual_details_by_tech!$D$2:$D$1295, $D22, annual_details_by_tech!$B$2:$B$1295, "capital_outlay")</f>
        <v>0</v>
      </c>
      <c r="AC22" s="32">
        <f>SUMIFS(annual_details_by_tech!Y$2:Y$1295, annual_details_by_tech!$A$2:$A$1295, "HECO", annual_details_by_tech!$C$2:$C$1295, $F22, annual_details_by_tech!$D$2:$D$1295, $D22, annual_details_by_tech!$B$2:$B$1295, "capital_outlay")</f>
        <v>0</v>
      </c>
      <c r="AD22" s="32">
        <f>SUMIFS(annual_details_by_tech!Z$2:Z$1295, annual_details_by_tech!$A$2:$A$1295, "HECO", annual_details_by_tech!$C$2:$C$1295, $F22, annual_details_by_tech!$D$2:$D$1295, $D22, annual_details_by_tech!$B$2:$B$1295, "capital_outlay")</f>
        <v>0</v>
      </c>
      <c r="AE22" s="32">
        <f>SUMIFS(annual_details_by_tech!AA$2:AA$1295, annual_details_by_tech!$A$2:$A$1295, "HECO", annual_details_by_tech!$C$2:$C$1295, $F22, annual_details_by_tech!$D$2:$D$1295, $D22, annual_details_by_tech!$B$2:$B$1295, "capital_outlay")</f>
        <v>0</v>
      </c>
      <c r="AF22" s="32">
        <f>SUMIFS(annual_details_by_tech!AB$2:AB$1295, annual_details_by_tech!$A$2:$A$1295, "HECO", annual_details_by_tech!$C$2:$C$1295, $F22, annual_details_by_tech!$D$2:$D$1295, $D22, annual_details_by_tech!$B$2:$B$1295, "capital_outlay")</f>
        <v>0</v>
      </c>
      <c r="AG22" s="32">
        <f>SUMIFS(annual_details_by_tech!AC$2:AC$1295, annual_details_by_tech!$A$2:$A$1295, "HECO", annual_details_by_tech!$C$2:$C$1295, $F22, annual_details_by_tech!$D$2:$D$1295, $D22, annual_details_by_tech!$B$2:$B$1295, "capital_outlay")</f>
        <v>0</v>
      </c>
      <c r="AH22" s="32">
        <f>SUMIFS(annual_details_by_tech!AD$2:AD$1295, annual_details_by_tech!$A$2:$A$1295, "HECO", annual_details_by_tech!$C$2:$C$1295, $F22, annual_details_by_tech!$D$2:$D$1295, $D22, annual_details_by_tech!$B$2:$B$1295, "capital_outlay")</f>
        <v>0</v>
      </c>
      <c r="AI22" s="32">
        <f>SUMIFS(annual_details_by_tech!AE$2:AE$1295, annual_details_by_tech!$A$2:$A$1295, "HECO", annual_details_by_tech!$C$2:$C$1295, $F22, annual_details_by_tech!$D$2:$D$1295, $D22, annual_details_by_tech!$B$2:$B$1295, "capital_outlay")</f>
        <v>0</v>
      </c>
    </row>
    <row r="23" spans="1:35" s="9" customFormat="1" x14ac:dyDescent="0.2">
      <c r="A23" s="17"/>
      <c r="B23" s="6"/>
      <c r="C23" s="6"/>
      <c r="D23" s="31">
        <f>IF(AND(annual_details_by_tech!$A15="HECO",annual_details_by_tech!$B15=annual_details_by_tech!$B$2), annual_details_by_tech!$D15, "-
")</f>
        <v>1961</v>
      </c>
      <c r="E23" s="17"/>
      <c r="F23" s="31" t="str">
        <f>IF(AND(annual_details_by_tech!$A15="HECO",annual_details_by_tech!$B15=annual_details_by_tech!$B$2), annual_details_by_tech!$C15, "-
")</f>
        <v>Waiau_6</v>
      </c>
      <c r="G23" s="32"/>
      <c r="H23" s="32"/>
      <c r="I23" s="32"/>
      <c r="J23" s="32">
        <f>SUMIFS(annual_details_by_tech!F$2:F$1295, annual_details_by_tech!$A$2:$A$1295, "HECO", annual_details_by_tech!$C$2:$C$1295, $F23, annual_details_by_tech!$D$2:$D$1295, $D23, annual_details_by_tech!$B$2:$B$1295, "capital_outlay")</f>
        <v>0</v>
      </c>
      <c r="K23" s="32">
        <f>SUMIFS(annual_details_by_tech!G$2:G$1295, annual_details_by_tech!$A$2:$A$1295, "HECO", annual_details_by_tech!$C$2:$C$1295, $F23, annual_details_by_tech!$D$2:$D$1295, $D23, annual_details_by_tech!$B$2:$B$1295, "capital_outlay")</f>
        <v>0</v>
      </c>
      <c r="L23" s="32">
        <f>SUMIFS(annual_details_by_tech!H$2:H$1295, annual_details_by_tech!$A$2:$A$1295, "HECO", annual_details_by_tech!$C$2:$C$1295, $F23, annual_details_by_tech!$D$2:$D$1295, $D23, annual_details_by_tech!$B$2:$B$1295, "capital_outlay")</f>
        <v>0</v>
      </c>
      <c r="M23" s="32">
        <f>SUMIFS(annual_details_by_tech!I$2:I$1295, annual_details_by_tech!$A$2:$A$1295, "HECO", annual_details_by_tech!$C$2:$C$1295, $F23, annual_details_by_tech!$D$2:$D$1295, $D23, annual_details_by_tech!$B$2:$B$1295, "capital_outlay")</f>
        <v>0</v>
      </c>
      <c r="N23" s="32">
        <f>SUMIFS(annual_details_by_tech!J$2:J$1295, annual_details_by_tech!$A$2:$A$1295, "HECO", annual_details_by_tech!$C$2:$C$1295, $F23, annual_details_by_tech!$D$2:$D$1295, $D23, annual_details_by_tech!$B$2:$B$1295, "capital_outlay")</f>
        <v>0</v>
      </c>
      <c r="O23" s="32">
        <f>SUMIFS(annual_details_by_tech!K$2:K$1295, annual_details_by_tech!$A$2:$A$1295, "HECO", annual_details_by_tech!$C$2:$C$1295, $F23, annual_details_by_tech!$D$2:$D$1295, $D23, annual_details_by_tech!$B$2:$B$1295, "capital_outlay")</f>
        <v>0</v>
      </c>
      <c r="P23" s="32">
        <f>SUMIFS(annual_details_by_tech!L$2:L$1295, annual_details_by_tech!$A$2:$A$1295, "HECO", annual_details_by_tech!$C$2:$C$1295, $F23, annual_details_by_tech!$D$2:$D$1295, $D23, annual_details_by_tech!$B$2:$B$1295, "capital_outlay")</f>
        <v>0</v>
      </c>
      <c r="Q23" s="32">
        <f>SUMIFS(annual_details_by_tech!M$2:M$1295, annual_details_by_tech!$A$2:$A$1295, "HECO", annual_details_by_tech!$C$2:$C$1295, $F23, annual_details_by_tech!$D$2:$D$1295, $D23, annual_details_by_tech!$B$2:$B$1295, "capital_outlay")</f>
        <v>0</v>
      </c>
      <c r="R23" s="32">
        <f>SUMIFS(annual_details_by_tech!N$2:N$1295, annual_details_by_tech!$A$2:$A$1295, "HECO", annual_details_by_tech!$C$2:$C$1295, $F23, annual_details_by_tech!$D$2:$D$1295, $D23, annual_details_by_tech!$B$2:$B$1295, "capital_outlay")</f>
        <v>0</v>
      </c>
      <c r="S23" s="32">
        <f>SUMIFS(annual_details_by_tech!O$2:O$1295, annual_details_by_tech!$A$2:$A$1295, "HECO", annual_details_by_tech!$C$2:$C$1295, $F23, annual_details_by_tech!$D$2:$D$1295, $D23, annual_details_by_tech!$B$2:$B$1295, "capital_outlay")</f>
        <v>0</v>
      </c>
      <c r="T23" s="32">
        <f>SUMIFS(annual_details_by_tech!P$2:P$1295, annual_details_by_tech!$A$2:$A$1295, "HECO", annual_details_by_tech!$C$2:$C$1295, $F23, annual_details_by_tech!$D$2:$D$1295, $D23, annual_details_by_tech!$B$2:$B$1295, "capital_outlay")</f>
        <v>0</v>
      </c>
      <c r="U23" s="32">
        <f>SUMIFS(annual_details_by_tech!Q$2:Q$1295, annual_details_by_tech!$A$2:$A$1295, "HECO", annual_details_by_tech!$C$2:$C$1295, $F23, annual_details_by_tech!$D$2:$D$1295, $D23, annual_details_by_tech!$B$2:$B$1295, "capital_outlay")</f>
        <v>0</v>
      </c>
      <c r="V23" s="32">
        <f>SUMIFS(annual_details_by_tech!R$2:R$1295, annual_details_by_tech!$A$2:$A$1295, "HECO", annual_details_by_tech!$C$2:$C$1295, $F23, annual_details_by_tech!$D$2:$D$1295, $D23, annual_details_by_tech!$B$2:$B$1295, "capital_outlay")</f>
        <v>0</v>
      </c>
      <c r="W23" s="32">
        <f>SUMIFS(annual_details_by_tech!S$2:S$1295, annual_details_by_tech!$A$2:$A$1295, "HECO", annual_details_by_tech!$C$2:$C$1295, $F23, annual_details_by_tech!$D$2:$D$1295, $D23, annual_details_by_tech!$B$2:$B$1295, "capital_outlay")</f>
        <v>0</v>
      </c>
      <c r="X23" s="32">
        <f>SUMIFS(annual_details_by_tech!T$2:T$1295, annual_details_by_tech!$A$2:$A$1295, "HECO", annual_details_by_tech!$C$2:$C$1295, $F23, annual_details_by_tech!$D$2:$D$1295, $D23, annual_details_by_tech!$B$2:$B$1295, "capital_outlay")</f>
        <v>0</v>
      </c>
      <c r="Y23" s="32">
        <f>SUMIFS(annual_details_by_tech!U$2:U$1295, annual_details_by_tech!$A$2:$A$1295, "HECO", annual_details_by_tech!$C$2:$C$1295, $F23, annual_details_by_tech!$D$2:$D$1295, $D23, annual_details_by_tech!$B$2:$B$1295, "capital_outlay")</f>
        <v>0</v>
      </c>
      <c r="Z23" s="32">
        <f>SUMIFS(annual_details_by_tech!V$2:V$1295, annual_details_by_tech!$A$2:$A$1295, "HECO", annual_details_by_tech!$C$2:$C$1295, $F23, annual_details_by_tech!$D$2:$D$1295, $D23, annual_details_by_tech!$B$2:$B$1295, "capital_outlay")</f>
        <v>0</v>
      </c>
      <c r="AA23" s="32">
        <f>SUMIFS(annual_details_by_tech!W$2:W$1295, annual_details_by_tech!$A$2:$A$1295, "HECO", annual_details_by_tech!$C$2:$C$1295, $F23, annual_details_by_tech!$D$2:$D$1295, $D23, annual_details_by_tech!$B$2:$B$1295, "capital_outlay")</f>
        <v>0</v>
      </c>
      <c r="AB23" s="32">
        <f>SUMIFS(annual_details_by_tech!X$2:X$1295, annual_details_by_tech!$A$2:$A$1295, "HECO", annual_details_by_tech!$C$2:$C$1295, $F23, annual_details_by_tech!$D$2:$D$1295, $D23, annual_details_by_tech!$B$2:$B$1295, "capital_outlay")</f>
        <v>0</v>
      </c>
      <c r="AC23" s="32">
        <f>SUMIFS(annual_details_by_tech!Y$2:Y$1295, annual_details_by_tech!$A$2:$A$1295, "HECO", annual_details_by_tech!$C$2:$C$1295, $F23, annual_details_by_tech!$D$2:$D$1295, $D23, annual_details_by_tech!$B$2:$B$1295, "capital_outlay")</f>
        <v>0</v>
      </c>
      <c r="AD23" s="32">
        <f>SUMIFS(annual_details_by_tech!Z$2:Z$1295, annual_details_by_tech!$A$2:$A$1295, "HECO", annual_details_by_tech!$C$2:$C$1295, $F23, annual_details_by_tech!$D$2:$D$1295, $D23, annual_details_by_tech!$B$2:$B$1295, "capital_outlay")</f>
        <v>0</v>
      </c>
      <c r="AE23" s="32">
        <f>SUMIFS(annual_details_by_tech!AA$2:AA$1295, annual_details_by_tech!$A$2:$A$1295, "HECO", annual_details_by_tech!$C$2:$C$1295, $F23, annual_details_by_tech!$D$2:$D$1295, $D23, annual_details_by_tech!$B$2:$B$1295, "capital_outlay")</f>
        <v>0</v>
      </c>
      <c r="AF23" s="32">
        <f>SUMIFS(annual_details_by_tech!AB$2:AB$1295, annual_details_by_tech!$A$2:$A$1295, "HECO", annual_details_by_tech!$C$2:$C$1295, $F23, annual_details_by_tech!$D$2:$D$1295, $D23, annual_details_by_tech!$B$2:$B$1295, "capital_outlay")</f>
        <v>0</v>
      </c>
      <c r="AG23" s="32">
        <f>SUMIFS(annual_details_by_tech!AC$2:AC$1295, annual_details_by_tech!$A$2:$A$1295, "HECO", annual_details_by_tech!$C$2:$C$1295, $F23, annual_details_by_tech!$D$2:$D$1295, $D23, annual_details_by_tech!$B$2:$B$1295, "capital_outlay")</f>
        <v>0</v>
      </c>
      <c r="AH23" s="32">
        <f>SUMIFS(annual_details_by_tech!AD$2:AD$1295, annual_details_by_tech!$A$2:$A$1295, "HECO", annual_details_by_tech!$C$2:$C$1295, $F23, annual_details_by_tech!$D$2:$D$1295, $D23, annual_details_by_tech!$B$2:$B$1295, "capital_outlay")</f>
        <v>0</v>
      </c>
      <c r="AI23" s="32">
        <f>SUMIFS(annual_details_by_tech!AE$2:AE$1295, annual_details_by_tech!$A$2:$A$1295, "HECO", annual_details_by_tech!$C$2:$C$1295, $F23, annual_details_by_tech!$D$2:$D$1295, $D23, annual_details_by_tech!$B$2:$B$1295, "capital_outlay")</f>
        <v>0</v>
      </c>
    </row>
    <row r="24" spans="1:35" s="9" customFormat="1" x14ac:dyDescent="0.2">
      <c r="A24" s="17"/>
      <c r="B24" s="6"/>
      <c r="C24" s="6"/>
      <c r="D24" s="31">
        <f>IF(AND(annual_details_by_tech!$A16="HECO",annual_details_by_tech!$B16=annual_details_by_tech!$B$2), annual_details_by_tech!$D16, "-
")</f>
        <v>1966</v>
      </c>
      <c r="E24" s="17"/>
      <c r="F24" s="31" t="str">
        <f>IF(AND(annual_details_by_tech!$A16="HECO",annual_details_by_tech!$B16=annual_details_by_tech!$B$2), annual_details_by_tech!$C16, "-
")</f>
        <v>Waiau_7</v>
      </c>
      <c r="G24" s="32"/>
      <c r="H24" s="32"/>
      <c r="I24" s="32"/>
      <c r="J24" s="32">
        <f>SUMIFS(annual_details_by_tech!F$2:F$1295, annual_details_by_tech!$A$2:$A$1295, "HECO", annual_details_by_tech!$C$2:$C$1295, $F24, annual_details_by_tech!$D$2:$D$1295, $D24, annual_details_by_tech!$B$2:$B$1295, "capital_outlay")</f>
        <v>0</v>
      </c>
      <c r="K24" s="32">
        <f>SUMIFS(annual_details_by_tech!G$2:G$1295, annual_details_by_tech!$A$2:$A$1295, "HECO", annual_details_by_tech!$C$2:$C$1295, $F24, annual_details_by_tech!$D$2:$D$1295, $D24, annual_details_by_tech!$B$2:$B$1295, "capital_outlay")</f>
        <v>0</v>
      </c>
      <c r="L24" s="32">
        <f>SUMIFS(annual_details_by_tech!H$2:H$1295, annual_details_by_tech!$A$2:$A$1295, "HECO", annual_details_by_tech!$C$2:$C$1295, $F24, annual_details_by_tech!$D$2:$D$1295, $D24, annual_details_by_tech!$B$2:$B$1295, "capital_outlay")</f>
        <v>0</v>
      </c>
      <c r="M24" s="32">
        <f>SUMIFS(annual_details_by_tech!I$2:I$1295, annual_details_by_tech!$A$2:$A$1295, "HECO", annual_details_by_tech!$C$2:$C$1295, $F24, annual_details_by_tech!$D$2:$D$1295, $D24, annual_details_by_tech!$B$2:$B$1295, "capital_outlay")</f>
        <v>0</v>
      </c>
      <c r="N24" s="32">
        <f>SUMIFS(annual_details_by_tech!J$2:J$1295, annual_details_by_tech!$A$2:$A$1295, "HECO", annual_details_by_tech!$C$2:$C$1295, $F24, annual_details_by_tech!$D$2:$D$1295, $D24, annual_details_by_tech!$B$2:$B$1295, "capital_outlay")</f>
        <v>0</v>
      </c>
      <c r="O24" s="32">
        <f>SUMIFS(annual_details_by_tech!K$2:K$1295, annual_details_by_tech!$A$2:$A$1295, "HECO", annual_details_by_tech!$C$2:$C$1295, $F24, annual_details_by_tech!$D$2:$D$1295, $D24, annual_details_by_tech!$B$2:$B$1295, "capital_outlay")</f>
        <v>0</v>
      </c>
      <c r="P24" s="32">
        <f>SUMIFS(annual_details_by_tech!L$2:L$1295, annual_details_by_tech!$A$2:$A$1295, "HECO", annual_details_by_tech!$C$2:$C$1295, $F24, annual_details_by_tech!$D$2:$D$1295, $D24, annual_details_by_tech!$B$2:$B$1295, "capital_outlay")</f>
        <v>0</v>
      </c>
      <c r="Q24" s="32">
        <f>SUMIFS(annual_details_by_tech!M$2:M$1295, annual_details_by_tech!$A$2:$A$1295, "HECO", annual_details_by_tech!$C$2:$C$1295, $F24, annual_details_by_tech!$D$2:$D$1295, $D24, annual_details_by_tech!$B$2:$B$1295, "capital_outlay")</f>
        <v>0</v>
      </c>
      <c r="R24" s="32">
        <f>SUMIFS(annual_details_by_tech!N$2:N$1295, annual_details_by_tech!$A$2:$A$1295, "HECO", annual_details_by_tech!$C$2:$C$1295, $F24, annual_details_by_tech!$D$2:$D$1295, $D24, annual_details_by_tech!$B$2:$B$1295, "capital_outlay")</f>
        <v>0</v>
      </c>
      <c r="S24" s="32">
        <f>SUMIFS(annual_details_by_tech!O$2:O$1295, annual_details_by_tech!$A$2:$A$1295, "HECO", annual_details_by_tech!$C$2:$C$1295, $F24, annual_details_by_tech!$D$2:$D$1295, $D24, annual_details_by_tech!$B$2:$B$1295, "capital_outlay")</f>
        <v>0</v>
      </c>
      <c r="T24" s="32">
        <f>SUMIFS(annual_details_by_tech!P$2:P$1295, annual_details_by_tech!$A$2:$A$1295, "HECO", annual_details_by_tech!$C$2:$C$1295, $F24, annual_details_by_tech!$D$2:$D$1295, $D24, annual_details_by_tech!$B$2:$B$1295, "capital_outlay")</f>
        <v>0</v>
      </c>
      <c r="U24" s="32">
        <f>SUMIFS(annual_details_by_tech!Q$2:Q$1295, annual_details_by_tech!$A$2:$A$1295, "HECO", annual_details_by_tech!$C$2:$C$1295, $F24, annual_details_by_tech!$D$2:$D$1295, $D24, annual_details_by_tech!$B$2:$B$1295, "capital_outlay")</f>
        <v>0</v>
      </c>
      <c r="V24" s="32">
        <f>SUMIFS(annual_details_by_tech!R$2:R$1295, annual_details_by_tech!$A$2:$A$1295, "HECO", annual_details_by_tech!$C$2:$C$1295, $F24, annual_details_by_tech!$D$2:$D$1295, $D24, annual_details_by_tech!$B$2:$B$1295, "capital_outlay")</f>
        <v>0</v>
      </c>
      <c r="W24" s="32">
        <f>SUMIFS(annual_details_by_tech!S$2:S$1295, annual_details_by_tech!$A$2:$A$1295, "HECO", annual_details_by_tech!$C$2:$C$1295, $F24, annual_details_by_tech!$D$2:$D$1295, $D24, annual_details_by_tech!$B$2:$B$1295, "capital_outlay")</f>
        <v>0</v>
      </c>
      <c r="X24" s="32">
        <f>SUMIFS(annual_details_by_tech!T$2:T$1295, annual_details_by_tech!$A$2:$A$1295, "HECO", annual_details_by_tech!$C$2:$C$1295, $F24, annual_details_by_tech!$D$2:$D$1295, $D24, annual_details_by_tech!$B$2:$B$1295, "capital_outlay")</f>
        <v>0</v>
      </c>
      <c r="Y24" s="32">
        <f>SUMIFS(annual_details_by_tech!U$2:U$1295, annual_details_by_tech!$A$2:$A$1295, "HECO", annual_details_by_tech!$C$2:$C$1295, $F24, annual_details_by_tech!$D$2:$D$1295, $D24, annual_details_by_tech!$B$2:$B$1295, "capital_outlay")</f>
        <v>0</v>
      </c>
      <c r="Z24" s="32">
        <f>SUMIFS(annual_details_by_tech!V$2:V$1295, annual_details_by_tech!$A$2:$A$1295, "HECO", annual_details_by_tech!$C$2:$C$1295, $F24, annual_details_by_tech!$D$2:$D$1295, $D24, annual_details_by_tech!$B$2:$B$1295, "capital_outlay")</f>
        <v>0</v>
      </c>
      <c r="AA24" s="32">
        <f>SUMIFS(annual_details_by_tech!W$2:W$1295, annual_details_by_tech!$A$2:$A$1295, "HECO", annual_details_by_tech!$C$2:$C$1295, $F24, annual_details_by_tech!$D$2:$D$1295, $D24, annual_details_by_tech!$B$2:$B$1295, "capital_outlay")</f>
        <v>0</v>
      </c>
      <c r="AB24" s="32">
        <f>SUMIFS(annual_details_by_tech!X$2:X$1295, annual_details_by_tech!$A$2:$A$1295, "HECO", annual_details_by_tech!$C$2:$C$1295, $F24, annual_details_by_tech!$D$2:$D$1295, $D24, annual_details_by_tech!$B$2:$B$1295, "capital_outlay")</f>
        <v>0</v>
      </c>
      <c r="AC24" s="32">
        <f>SUMIFS(annual_details_by_tech!Y$2:Y$1295, annual_details_by_tech!$A$2:$A$1295, "HECO", annual_details_by_tech!$C$2:$C$1295, $F24, annual_details_by_tech!$D$2:$D$1295, $D24, annual_details_by_tech!$B$2:$B$1295, "capital_outlay")</f>
        <v>0</v>
      </c>
      <c r="AD24" s="32">
        <f>SUMIFS(annual_details_by_tech!Z$2:Z$1295, annual_details_by_tech!$A$2:$A$1295, "HECO", annual_details_by_tech!$C$2:$C$1295, $F24, annual_details_by_tech!$D$2:$D$1295, $D24, annual_details_by_tech!$B$2:$B$1295, "capital_outlay")</f>
        <v>0</v>
      </c>
      <c r="AE24" s="32">
        <f>SUMIFS(annual_details_by_tech!AA$2:AA$1295, annual_details_by_tech!$A$2:$A$1295, "HECO", annual_details_by_tech!$C$2:$C$1295, $F24, annual_details_by_tech!$D$2:$D$1295, $D24, annual_details_by_tech!$B$2:$B$1295, "capital_outlay")</f>
        <v>0</v>
      </c>
      <c r="AF24" s="32">
        <f>SUMIFS(annual_details_by_tech!AB$2:AB$1295, annual_details_by_tech!$A$2:$A$1295, "HECO", annual_details_by_tech!$C$2:$C$1295, $F24, annual_details_by_tech!$D$2:$D$1295, $D24, annual_details_by_tech!$B$2:$B$1295, "capital_outlay")</f>
        <v>0</v>
      </c>
      <c r="AG24" s="32">
        <f>SUMIFS(annual_details_by_tech!AC$2:AC$1295, annual_details_by_tech!$A$2:$A$1295, "HECO", annual_details_by_tech!$C$2:$C$1295, $F24, annual_details_by_tech!$D$2:$D$1295, $D24, annual_details_by_tech!$B$2:$B$1295, "capital_outlay")</f>
        <v>0</v>
      </c>
      <c r="AH24" s="32">
        <f>SUMIFS(annual_details_by_tech!AD$2:AD$1295, annual_details_by_tech!$A$2:$A$1295, "HECO", annual_details_by_tech!$C$2:$C$1295, $F24, annual_details_by_tech!$D$2:$D$1295, $D24, annual_details_by_tech!$B$2:$B$1295, "capital_outlay")</f>
        <v>0</v>
      </c>
      <c r="AI24" s="32">
        <f>SUMIFS(annual_details_by_tech!AE$2:AE$1295, annual_details_by_tech!$A$2:$A$1295, "HECO", annual_details_by_tech!$C$2:$C$1295, $F24, annual_details_by_tech!$D$2:$D$1295, $D24, annual_details_by_tech!$B$2:$B$1295, "capital_outlay")</f>
        <v>0</v>
      </c>
    </row>
    <row r="25" spans="1:35" s="9" customFormat="1" x14ac:dyDescent="0.2">
      <c r="A25" s="17"/>
      <c r="B25" s="6"/>
      <c r="C25" s="6"/>
      <c r="D25" s="31">
        <f>IF(AND(annual_details_by_tech!$A17="HECO",annual_details_by_tech!$B17=annual_details_by_tech!$B$2), annual_details_by_tech!$D17, "-
")</f>
        <v>1968</v>
      </c>
      <c r="E25" s="17"/>
      <c r="F25" s="31" t="str">
        <f>IF(AND(annual_details_by_tech!$A17="HECO",annual_details_by_tech!$B17=annual_details_by_tech!$B$2), annual_details_by_tech!$C17, "-
")</f>
        <v>Waiau_8</v>
      </c>
      <c r="G25" s="32"/>
      <c r="H25" s="32"/>
      <c r="I25" s="32"/>
      <c r="J25" s="32">
        <f>SUMIFS(annual_details_by_tech!F$2:F$1295, annual_details_by_tech!$A$2:$A$1295, "HECO", annual_details_by_tech!$C$2:$C$1295, $F25, annual_details_by_tech!$D$2:$D$1295, $D25, annual_details_by_tech!$B$2:$B$1295, "capital_outlay")</f>
        <v>0</v>
      </c>
      <c r="K25" s="32">
        <f>SUMIFS(annual_details_by_tech!G$2:G$1295, annual_details_by_tech!$A$2:$A$1295, "HECO", annual_details_by_tech!$C$2:$C$1295, $F25, annual_details_by_tech!$D$2:$D$1295, $D25, annual_details_by_tech!$B$2:$B$1295, "capital_outlay")</f>
        <v>0</v>
      </c>
      <c r="L25" s="32">
        <f>SUMIFS(annual_details_by_tech!H$2:H$1295, annual_details_by_tech!$A$2:$A$1295, "HECO", annual_details_by_tech!$C$2:$C$1295, $F25, annual_details_by_tech!$D$2:$D$1295, $D25, annual_details_by_tech!$B$2:$B$1295, "capital_outlay")</f>
        <v>0</v>
      </c>
      <c r="M25" s="32">
        <f>SUMIFS(annual_details_by_tech!I$2:I$1295, annual_details_by_tech!$A$2:$A$1295, "HECO", annual_details_by_tech!$C$2:$C$1295, $F25, annual_details_by_tech!$D$2:$D$1295, $D25, annual_details_by_tech!$B$2:$B$1295, "capital_outlay")</f>
        <v>0</v>
      </c>
      <c r="N25" s="32">
        <f>SUMIFS(annual_details_by_tech!J$2:J$1295, annual_details_by_tech!$A$2:$A$1295, "HECO", annual_details_by_tech!$C$2:$C$1295, $F25, annual_details_by_tech!$D$2:$D$1295, $D25, annual_details_by_tech!$B$2:$B$1295, "capital_outlay")</f>
        <v>0</v>
      </c>
      <c r="O25" s="32">
        <f>SUMIFS(annual_details_by_tech!K$2:K$1295, annual_details_by_tech!$A$2:$A$1295, "HECO", annual_details_by_tech!$C$2:$C$1295, $F25, annual_details_by_tech!$D$2:$D$1295, $D25, annual_details_by_tech!$B$2:$B$1295, "capital_outlay")</f>
        <v>0</v>
      </c>
      <c r="P25" s="32">
        <f>SUMIFS(annual_details_by_tech!L$2:L$1295, annual_details_by_tech!$A$2:$A$1295, "HECO", annual_details_by_tech!$C$2:$C$1295, $F25, annual_details_by_tech!$D$2:$D$1295, $D25, annual_details_by_tech!$B$2:$B$1295, "capital_outlay")</f>
        <v>0</v>
      </c>
      <c r="Q25" s="32">
        <f>SUMIFS(annual_details_by_tech!M$2:M$1295, annual_details_by_tech!$A$2:$A$1295, "HECO", annual_details_by_tech!$C$2:$C$1295, $F25, annual_details_by_tech!$D$2:$D$1295, $D25, annual_details_by_tech!$B$2:$B$1295, "capital_outlay")</f>
        <v>0</v>
      </c>
      <c r="R25" s="32">
        <f>SUMIFS(annual_details_by_tech!N$2:N$1295, annual_details_by_tech!$A$2:$A$1295, "HECO", annual_details_by_tech!$C$2:$C$1295, $F25, annual_details_by_tech!$D$2:$D$1295, $D25, annual_details_by_tech!$B$2:$B$1295, "capital_outlay")</f>
        <v>0</v>
      </c>
      <c r="S25" s="32">
        <f>SUMIFS(annual_details_by_tech!O$2:O$1295, annual_details_by_tech!$A$2:$A$1295, "HECO", annual_details_by_tech!$C$2:$C$1295, $F25, annual_details_by_tech!$D$2:$D$1295, $D25, annual_details_by_tech!$B$2:$B$1295, "capital_outlay")</f>
        <v>0</v>
      </c>
      <c r="T25" s="32">
        <f>SUMIFS(annual_details_by_tech!P$2:P$1295, annual_details_by_tech!$A$2:$A$1295, "HECO", annual_details_by_tech!$C$2:$C$1295, $F25, annual_details_by_tech!$D$2:$D$1295, $D25, annual_details_by_tech!$B$2:$B$1295, "capital_outlay")</f>
        <v>0</v>
      </c>
      <c r="U25" s="32">
        <f>SUMIFS(annual_details_by_tech!Q$2:Q$1295, annual_details_by_tech!$A$2:$A$1295, "HECO", annual_details_by_tech!$C$2:$C$1295, $F25, annual_details_by_tech!$D$2:$D$1295, $D25, annual_details_by_tech!$B$2:$B$1295, "capital_outlay")</f>
        <v>0</v>
      </c>
      <c r="V25" s="32">
        <f>SUMIFS(annual_details_by_tech!R$2:R$1295, annual_details_by_tech!$A$2:$A$1295, "HECO", annual_details_by_tech!$C$2:$C$1295, $F25, annual_details_by_tech!$D$2:$D$1295, $D25, annual_details_by_tech!$B$2:$B$1295, "capital_outlay")</f>
        <v>0</v>
      </c>
      <c r="W25" s="32">
        <f>SUMIFS(annual_details_by_tech!S$2:S$1295, annual_details_by_tech!$A$2:$A$1295, "HECO", annual_details_by_tech!$C$2:$C$1295, $F25, annual_details_by_tech!$D$2:$D$1295, $D25, annual_details_by_tech!$B$2:$B$1295, "capital_outlay")</f>
        <v>0</v>
      </c>
      <c r="X25" s="32">
        <f>SUMIFS(annual_details_by_tech!T$2:T$1295, annual_details_by_tech!$A$2:$A$1295, "HECO", annual_details_by_tech!$C$2:$C$1295, $F25, annual_details_by_tech!$D$2:$D$1295, $D25, annual_details_by_tech!$B$2:$B$1295, "capital_outlay")</f>
        <v>0</v>
      </c>
      <c r="Y25" s="32">
        <f>SUMIFS(annual_details_by_tech!U$2:U$1295, annual_details_by_tech!$A$2:$A$1295, "HECO", annual_details_by_tech!$C$2:$C$1295, $F25, annual_details_by_tech!$D$2:$D$1295, $D25, annual_details_by_tech!$B$2:$B$1295, "capital_outlay")</f>
        <v>0</v>
      </c>
      <c r="Z25" s="32">
        <f>SUMIFS(annual_details_by_tech!V$2:V$1295, annual_details_by_tech!$A$2:$A$1295, "HECO", annual_details_by_tech!$C$2:$C$1295, $F25, annual_details_by_tech!$D$2:$D$1295, $D25, annual_details_by_tech!$B$2:$B$1295, "capital_outlay")</f>
        <v>0</v>
      </c>
      <c r="AA25" s="32">
        <f>SUMIFS(annual_details_by_tech!W$2:W$1295, annual_details_by_tech!$A$2:$A$1295, "HECO", annual_details_by_tech!$C$2:$C$1295, $F25, annual_details_by_tech!$D$2:$D$1295, $D25, annual_details_by_tech!$B$2:$B$1295, "capital_outlay")</f>
        <v>0</v>
      </c>
      <c r="AB25" s="32">
        <f>SUMIFS(annual_details_by_tech!X$2:X$1295, annual_details_by_tech!$A$2:$A$1295, "HECO", annual_details_by_tech!$C$2:$C$1295, $F25, annual_details_by_tech!$D$2:$D$1295, $D25, annual_details_by_tech!$B$2:$B$1295, "capital_outlay")</f>
        <v>0</v>
      </c>
      <c r="AC25" s="32">
        <f>SUMIFS(annual_details_by_tech!Y$2:Y$1295, annual_details_by_tech!$A$2:$A$1295, "HECO", annual_details_by_tech!$C$2:$C$1295, $F25, annual_details_by_tech!$D$2:$D$1295, $D25, annual_details_by_tech!$B$2:$B$1295, "capital_outlay")</f>
        <v>0</v>
      </c>
      <c r="AD25" s="32">
        <f>SUMIFS(annual_details_by_tech!Z$2:Z$1295, annual_details_by_tech!$A$2:$A$1295, "HECO", annual_details_by_tech!$C$2:$C$1295, $F25, annual_details_by_tech!$D$2:$D$1295, $D25, annual_details_by_tech!$B$2:$B$1295, "capital_outlay")</f>
        <v>0</v>
      </c>
      <c r="AE25" s="32">
        <f>SUMIFS(annual_details_by_tech!AA$2:AA$1295, annual_details_by_tech!$A$2:$A$1295, "HECO", annual_details_by_tech!$C$2:$C$1295, $F25, annual_details_by_tech!$D$2:$D$1295, $D25, annual_details_by_tech!$B$2:$B$1295, "capital_outlay")</f>
        <v>0</v>
      </c>
      <c r="AF25" s="32">
        <f>SUMIFS(annual_details_by_tech!AB$2:AB$1295, annual_details_by_tech!$A$2:$A$1295, "HECO", annual_details_by_tech!$C$2:$C$1295, $F25, annual_details_by_tech!$D$2:$D$1295, $D25, annual_details_by_tech!$B$2:$B$1295, "capital_outlay")</f>
        <v>0</v>
      </c>
      <c r="AG25" s="32">
        <f>SUMIFS(annual_details_by_tech!AC$2:AC$1295, annual_details_by_tech!$A$2:$A$1295, "HECO", annual_details_by_tech!$C$2:$C$1295, $F25, annual_details_by_tech!$D$2:$D$1295, $D25, annual_details_by_tech!$B$2:$B$1295, "capital_outlay")</f>
        <v>0</v>
      </c>
      <c r="AH25" s="32">
        <f>SUMIFS(annual_details_by_tech!AD$2:AD$1295, annual_details_by_tech!$A$2:$A$1295, "HECO", annual_details_by_tech!$C$2:$C$1295, $F25, annual_details_by_tech!$D$2:$D$1295, $D25, annual_details_by_tech!$B$2:$B$1295, "capital_outlay")</f>
        <v>0</v>
      </c>
      <c r="AI25" s="32">
        <f>SUMIFS(annual_details_by_tech!AE$2:AE$1295, annual_details_by_tech!$A$2:$A$1295, "HECO", annual_details_by_tech!$C$2:$C$1295, $F25, annual_details_by_tech!$D$2:$D$1295, $D25, annual_details_by_tech!$B$2:$B$1295, "capital_outlay")</f>
        <v>0</v>
      </c>
    </row>
    <row r="26" spans="1:35" s="9" customFormat="1" x14ac:dyDescent="0.2">
      <c r="A26" s="17"/>
      <c r="B26" s="6"/>
      <c r="C26" s="6"/>
      <c r="D26" s="31">
        <f>IF(AND(annual_details_by_tech!$A18="HECO",annual_details_by_tech!$B18=annual_details_by_tech!$B$2), annual_details_by_tech!$D18, "-
")</f>
        <v>1973</v>
      </c>
      <c r="E26" s="17"/>
      <c r="F26" s="31" t="str">
        <f>IF(AND(annual_details_by_tech!$A18="HECO",annual_details_by_tech!$B18=annual_details_by_tech!$B$2), annual_details_by_tech!$C18, "-
")</f>
        <v>Waiau_9</v>
      </c>
      <c r="G26" s="32"/>
      <c r="H26" s="32"/>
      <c r="I26" s="32"/>
      <c r="J26" s="32">
        <f>SUMIFS(annual_details_by_tech!F$2:F$1295, annual_details_by_tech!$A$2:$A$1295, "HECO", annual_details_by_tech!$C$2:$C$1295, $F26, annual_details_by_tech!$D$2:$D$1295, $D26, annual_details_by_tech!$B$2:$B$1295, "capital_outlay")</f>
        <v>0</v>
      </c>
      <c r="K26" s="32">
        <f>SUMIFS(annual_details_by_tech!G$2:G$1295, annual_details_by_tech!$A$2:$A$1295, "HECO", annual_details_by_tech!$C$2:$C$1295, $F26, annual_details_by_tech!$D$2:$D$1295, $D26, annual_details_by_tech!$B$2:$B$1295, "capital_outlay")</f>
        <v>0</v>
      </c>
      <c r="L26" s="32">
        <f>SUMIFS(annual_details_by_tech!H$2:H$1295, annual_details_by_tech!$A$2:$A$1295, "HECO", annual_details_by_tech!$C$2:$C$1295, $F26, annual_details_by_tech!$D$2:$D$1295, $D26, annual_details_by_tech!$B$2:$B$1295, "capital_outlay")</f>
        <v>0</v>
      </c>
      <c r="M26" s="32">
        <f>SUMIFS(annual_details_by_tech!I$2:I$1295, annual_details_by_tech!$A$2:$A$1295, "HECO", annual_details_by_tech!$C$2:$C$1295, $F26, annual_details_by_tech!$D$2:$D$1295, $D26, annual_details_by_tech!$B$2:$B$1295, "capital_outlay")</f>
        <v>0</v>
      </c>
      <c r="N26" s="32">
        <f>SUMIFS(annual_details_by_tech!J$2:J$1295, annual_details_by_tech!$A$2:$A$1295, "HECO", annual_details_by_tech!$C$2:$C$1295, $F26, annual_details_by_tech!$D$2:$D$1295, $D26, annual_details_by_tech!$B$2:$B$1295, "capital_outlay")</f>
        <v>0</v>
      </c>
      <c r="O26" s="32">
        <f>SUMIFS(annual_details_by_tech!K$2:K$1295, annual_details_by_tech!$A$2:$A$1295, "HECO", annual_details_by_tech!$C$2:$C$1295, $F26, annual_details_by_tech!$D$2:$D$1295, $D26, annual_details_by_tech!$B$2:$B$1295, "capital_outlay")</f>
        <v>0</v>
      </c>
      <c r="P26" s="32">
        <f>SUMIFS(annual_details_by_tech!L$2:L$1295, annual_details_by_tech!$A$2:$A$1295, "HECO", annual_details_by_tech!$C$2:$C$1295, $F26, annual_details_by_tech!$D$2:$D$1295, $D26, annual_details_by_tech!$B$2:$B$1295, "capital_outlay")</f>
        <v>0</v>
      </c>
      <c r="Q26" s="32">
        <f>SUMIFS(annual_details_by_tech!M$2:M$1295, annual_details_by_tech!$A$2:$A$1295, "HECO", annual_details_by_tech!$C$2:$C$1295, $F26, annual_details_by_tech!$D$2:$D$1295, $D26, annual_details_by_tech!$B$2:$B$1295, "capital_outlay")</f>
        <v>0</v>
      </c>
      <c r="R26" s="32">
        <f>SUMIFS(annual_details_by_tech!N$2:N$1295, annual_details_by_tech!$A$2:$A$1295, "HECO", annual_details_by_tech!$C$2:$C$1295, $F26, annual_details_by_tech!$D$2:$D$1295, $D26, annual_details_by_tech!$B$2:$B$1295, "capital_outlay")</f>
        <v>0</v>
      </c>
      <c r="S26" s="32">
        <f>SUMIFS(annual_details_by_tech!O$2:O$1295, annual_details_by_tech!$A$2:$A$1295, "HECO", annual_details_by_tech!$C$2:$C$1295, $F26, annual_details_by_tech!$D$2:$D$1295, $D26, annual_details_by_tech!$B$2:$B$1295, "capital_outlay")</f>
        <v>0</v>
      </c>
      <c r="T26" s="32">
        <f>SUMIFS(annual_details_by_tech!P$2:P$1295, annual_details_by_tech!$A$2:$A$1295, "HECO", annual_details_by_tech!$C$2:$C$1295, $F26, annual_details_by_tech!$D$2:$D$1295, $D26, annual_details_by_tech!$B$2:$B$1295, "capital_outlay")</f>
        <v>0</v>
      </c>
      <c r="U26" s="32">
        <f>SUMIFS(annual_details_by_tech!Q$2:Q$1295, annual_details_by_tech!$A$2:$A$1295, "HECO", annual_details_by_tech!$C$2:$C$1295, $F26, annual_details_by_tech!$D$2:$D$1295, $D26, annual_details_by_tech!$B$2:$B$1295, "capital_outlay")</f>
        <v>0</v>
      </c>
      <c r="V26" s="32">
        <f>SUMIFS(annual_details_by_tech!R$2:R$1295, annual_details_by_tech!$A$2:$A$1295, "HECO", annual_details_by_tech!$C$2:$C$1295, $F26, annual_details_by_tech!$D$2:$D$1295, $D26, annual_details_by_tech!$B$2:$B$1295, "capital_outlay")</f>
        <v>0</v>
      </c>
      <c r="W26" s="32">
        <f>SUMIFS(annual_details_by_tech!S$2:S$1295, annual_details_by_tech!$A$2:$A$1295, "HECO", annual_details_by_tech!$C$2:$C$1295, $F26, annual_details_by_tech!$D$2:$D$1295, $D26, annual_details_by_tech!$B$2:$B$1295, "capital_outlay")</f>
        <v>0</v>
      </c>
      <c r="X26" s="32">
        <f>SUMIFS(annual_details_by_tech!T$2:T$1295, annual_details_by_tech!$A$2:$A$1295, "HECO", annual_details_by_tech!$C$2:$C$1295, $F26, annual_details_by_tech!$D$2:$D$1295, $D26, annual_details_by_tech!$B$2:$B$1295, "capital_outlay")</f>
        <v>0</v>
      </c>
      <c r="Y26" s="32">
        <f>SUMIFS(annual_details_by_tech!U$2:U$1295, annual_details_by_tech!$A$2:$A$1295, "HECO", annual_details_by_tech!$C$2:$C$1295, $F26, annual_details_by_tech!$D$2:$D$1295, $D26, annual_details_by_tech!$B$2:$B$1295, "capital_outlay")</f>
        <v>0</v>
      </c>
      <c r="Z26" s="32">
        <f>SUMIFS(annual_details_by_tech!V$2:V$1295, annual_details_by_tech!$A$2:$A$1295, "HECO", annual_details_by_tech!$C$2:$C$1295, $F26, annual_details_by_tech!$D$2:$D$1295, $D26, annual_details_by_tech!$B$2:$B$1295, "capital_outlay")</f>
        <v>0</v>
      </c>
      <c r="AA26" s="32">
        <f>SUMIFS(annual_details_by_tech!W$2:W$1295, annual_details_by_tech!$A$2:$A$1295, "HECO", annual_details_by_tech!$C$2:$C$1295, $F26, annual_details_by_tech!$D$2:$D$1295, $D26, annual_details_by_tech!$B$2:$B$1295, "capital_outlay")</f>
        <v>0</v>
      </c>
      <c r="AB26" s="32">
        <f>SUMIFS(annual_details_by_tech!X$2:X$1295, annual_details_by_tech!$A$2:$A$1295, "HECO", annual_details_by_tech!$C$2:$C$1295, $F26, annual_details_by_tech!$D$2:$D$1295, $D26, annual_details_by_tech!$B$2:$B$1295, "capital_outlay")</f>
        <v>0</v>
      </c>
      <c r="AC26" s="32">
        <f>SUMIFS(annual_details_by_tech!Y$2:Y$1295, annual_details_by_tech!$A$2:$A$1295, "HECO", annual_details_by_tech!$C$2:$C$1295, $F26, annual_details_by_tech!$D$2:$D$1295, $D26, annual_details_by_tech!$B$2:$B$1295, "capital_outlay")</f>
        <v>0</v>
      </c>
      <c r="AD26" s="32">
        <f>SUMIFS(annual_details_by_tech!Z$2:Z$1295, annual_details_by_tech!$A$2:$A$1295, "HECO", annual_details_by_tech!$C$2:$C$1295, $F26, annual_details_by_tech!$D$2:$D$1295, $D26, annual_details_by_tech!$B$2:$B$1295, "capital_outlay")</f>
        <v>0</v>
      </c>
      <c r="AE26" s="32">
        <f>SUMIFS(annual_details_by_tech!AA$2:AA$1295, annual_details_by_tech!$A$2:$A$1295, "HECO", annual_details_by_tech!$C$2:$C$1295, $F26, annual_details_by_tech!$D$2:$D$1295, $D26, annual_details_by_tech!$B$2:$B$1295, "capital_outlay")</f>
        <v>0</v>
      </c>
      <c r="AF26" s="32">
        <f>SUMIFS(annual_details_by_tech!AB$2:AB$1295, annual_details_by_tech!$A$2:$A$1295, "HECO", annual_details_by_tech!$C$2:$C$1295, $F26, annual_details_by_tech!$D$2:$D$1295, $D26, annual_details_by_tech!$B$2:$B$1295, "capital_outlay")</f>
        <v>0</v>
      </c>
      <c r="AG26" s="32">
        <f>SUMIFS(annual_details_by_tech!AC$2:AC$1295, annual_details_by_tech!$A$2:$A$1295, "HECO", annual_details_by_tech!$C$2:$C$1295, $F26, annual_details_by_tech!$D$2:$D$1295, $D26, annual_details_by_tech!$B$2:$B$1295, "capital_outlay")</f>
        <v>0</v>
      </c>
      <c r="AH26" s="32">
        <f>SUMIFS(annual_details_by_tech!AD$2:AD$1295, annual_details_by_tech!$A$2:$A$1295, "HECO", annual_details_by_tech!$C$2:$C$1295, $F26, annual_details_by_tech!$D$2:$D$1295, $D26, annual_details_by_tech!$B$2:$B$1295, "capital_outlay")</f>
        <v>0</v>
      </c>
      <c r="AI26" s="32">
        <f>SUMIFS(annual_details_by_tech!AE$2:AE$1295, annual_details_by_tech!$A$2:$A$1295, "HECO", annual_details_by_tech!$C$2:$C$1295, $F26, annual_details_by_tech!$D$2:$D$1295, $D26, annual_details_by_tech!$B$2:$B$1295, "capital_outlay")</f>
        <v>0</v>
      </c>
    </row>
    <row r="27" spans="1:35" s="9" customFormat="1" x14ac:dyDescent="0.2">
      <c r="A27" s="17"/>
      <c r="B27" s="6"/>
      <c r="C27" s="6"/>
      <c r="D27" s="31" t="str">
        <f>IF(AND(annual_details_by_tech!$A19="HECO",annual_details_by_tech!$B19=annual_details_by_tech!$B$2), annual_details_by_tech!$D19, "-
")</f>
        <v xml:space="preserve">-
</v>
      </c>
      <c r="E27" s="17"/>
      <c r="F27" s="31" t="str">
        <f>IF(AND(annual_details_by_tech!$A19="HECO",annual_details_by_tech!$B19=annual_details_by_tech!$B$2), annual_details_by_tech!$C19, "-
")</f>
        <v xml:space="preserve">-
</v>
      </c>
      <c r="G27" s="32"/>
      <c r="H27" s="32"/>
      <c r="I27" s="32"/>
      <c r="J27" s="32">
        <f>SUMIFS(annual_details_by_tech!F$2:F$1295, annual_details_by_tech!$A$2:$A$1295, "HECO", annual_details_by_tech!$C$2:$C$1295, $F27, annual_details_by_tech!$D$2:$D$1295, $D27, annual_details_by_tech!$B$2:$B$1295, "capital_outlay")</f>
        <v>0</v>
      </c>
      <c r="K27" s="32">
        <f>SUMIFS(annual_details_by_tech!G$2:G$1295, annual_details_by_tech!$A$2:$A$1295, "HECO", annual_details_by_tech!$C$2:$C$1295, $F27, annual_details_by_tech!$D$2:$D$1295, $D27, annual_details_by_tech!$B$2:$B$1295, "capital_outlay")</f>
        <v>0</v>
      </c>
      <c r="L27" s="32">
        <f>SUMIFS(annual_details_by_tech!H$2:H$1295, annual_details_by_tech!$A$2:$A$1295, "HECO", annual_details_by_tech!$C$2:$C$1295, $F27, annual_details_by_tech!$D$2:$D$1295, $D27, annual_details_by_tech!$B$2:$B$1295, "capital_outlay")</f>
        <v>0</v>
      </c>
      <c r="M27" s="32">
        <f>SUMIFS(annual_details_by_tech!I$2:I$1295, annual_details_by_tech!$A$2:$A$1295, "HECO", annual_details_by_tech!$C$2:$C$1295, $F27, annual_details_by_tech!$D$2:$D$1295, $D27, annual_details_by_tech!$B$2:$B$1295, "capital_outlay")</f>
        <v>0</v>
      </c>
      <c r="N27" s="32">
        <f>SUMIFS(annual_details_by_tech!J$2:J$1295, annual_details_by_tech!$A$2:$A$1295, "HECO", annual_details_by_tech!$C$2:$C$1295, $F27, annual_details_by_tech!$D$2:$D$1295, $D27, annual_details_by_tech!$B$2:$B$1295, "capital_outlay")</f>
        <v>0</v>
      </c>
      <c r="O27" s="32">
        <f>SUMIFS(annual_details_by_tech!K$2:K$1295, annual_details_by_tech!$A$2:$A$1295, "HECO", annual_details_by_tech!$C$2:$C$1295, $F27, annual_details_by_tech!$D$2:$D$1295, $D27, annual_details_by_tech!$B$2:$B$1295, "capital_outlay")</f>
        <v>0</v>
      </c>
      <c r="P27" s="32">
        <f>SUMIFS(annual_details_by_tech!L$2:L$1295, annual_details_by_tech!$A$2:$A$1295, "HECO", annual_details_by_tech!$C$2:$C$1295, $F27, annual_details_by_tech!$D$2:$D$1295, $D27, annual_details_by_tech!$B$2:$B$1295, "capital_outlay")</f>
        <v>0</v>
      </c>
      <c r="Q27" s="32">
        <f>SUMIFS(annual_details_by_tech!M$2:M$1295, annual_details_by_tech!$A$2:$A$1295, "HECO", annual_details_by_tech!$C$2:$C$1295, $F27, annual_details_by_tech!$D$2:$D$1295, $D27, annual_details_by_tech!$B$2:$B$1295, "capital_outlay")</f>
        <v>0</v>
      </c>
      <c r="R27" s="32">
        <f>SUMIFS(annual_details_by_tech!N$2:N$1295, annual_details_by_tech!$A$2:$A$1295, "HECO", annual_details_by_tech!$C$2:$C$1295, $F27, annual_details_by_tech!$D$2:$D$1295, $D27, annual_details_by_tech!$B$2:$B$1295, "capital_outlay")</f>
        <v>0</v>
      </c>
      <c r="S27" s="32">
        <f>SUMIFS(annual_details_by_tech!O$2:O$1295, annual_details_by_tech!$A$2:$A$1295, "HECO", annual_details_by_tech!$C$2:$C$1295, $F27, annual_details_by_tech!$D$2:$D$1295, $D27, annual_details_by_tech!$B$2:$B$1295, "capital_outlay")</f>
        <v>0</v>
      </c>
      <c r="T27" s="32">
        <f>SUMIFS(annual_details_by_tech!P$2:P$1295, annual_details_by_tech!$A$2:$A$1295, "HECO", annual_details_by_tech!$C$2:$C$1295, $F27, annual_details_by_tech!$D$2:$D$1295, $D27, annual_details_by_tech!$B$2:$B$1295, "capital_outlay")</f>
        <v>0</v>
      </c>
      <c r="U27" s="32">
        <f>SUMIFS(annual_details_by_tech!Q$2:Q$1295, annual_details_by_tech!$A$2:$A$1295, "HECO", annual_details_by_tech!$C$2:$C$1295, $F27, annual_details_by_tech!$D$2:$D$1295, $D27, annual_details_by_tech!$B$2:$B$1295, "capital_outlay")</f>
        <v>0</v>
      </c>
      <c r="V27" s="32">
        <f>SUMIFS(annual_details_by_tech!R$2:R$1295, annual_details_by_tech!$A$2:$A$1295, "HECO", annual_details_by_tech!$C$2:$C$1295, $F27, annual_details_by_tech!$D$2:$D$1295, $D27, annual_details_by_tech!$B$2:$B$1295, "capital_outlay")</f>
        <v>0</v>
      </c>
      <c r="W27" s="32">
        <f>SUMIFS(annual_details_by_tech!S$2:S$1295, annual_details_by_tech!$A$2:$A$1295, "HECO", annual_details_by_tech!$C$2:$C$1295, $F27, annual_details_by_tech!$D$2:$D$1295, $D27, annual_details_by_tech!$B$2:$B$1295, "capital_outlay")</f>
        <v>0</v>
      </c>
      <c r="X27" s="32">
        <f>SUMIFS(annual_details_by_tech!T$2:T$1295, annual_details_by_tech!$A$2:$A$1295, "HECO", annual_details_by_tech!$C$2:$C$1295, $F27, annual_details_by_tech!$D$2:$D$1295, $D27, annual_details_by_tech!$B$2:$B$1295, "capital_outlay")</f>
        <v>0</v>
      </c>
      <c r="Y27" s="32">
        <f>SUMIFS(annual_details_by_tech!U$2:U$1295, annual_details_by_tech!$A$2:$A$1295, "HECO", annual_details_by_tech!$C$2:$C$1295, $F27, annual_details_by_tech!$D$2:$D$1295, $D27, annual_details_by_tech!$B$2:$B$1295, "capital_outlay")</f>
        <v>0</v>
      </c>
      <c r="Z27" s="32">
        <f>SUMIFS(annual_details_by_tech!V$2:V$1295, annual_details_by_tech!$A$2:$A$1295, "HECO", annual_details_by_tech!$C$2:$C$1295, $F27, annual_details_by_tech!$D$2:$D$1295, $D27, annual_details_by_tech!$B$2:$B$1295, "capital_outlay")</f>
        <v>0</v>
      </c>
      <c r="AA27" s="32">
        <f>SUMIFS(annual_details_by_tech!W$2:W$1295, annual_details_by_tech!$A$2:$A$1295, "HECO", annual_details_by_tech!$C$2:$C$1295, $F27, annual_details_by_tech!$D$2:$D$1295, $D27, annual_details_by_tech!$B$2:$B$1295, "capital_outlay")</f>
        <v>0</v>
      </c>
      <c r="AB27" s="32">
        <f>SUMIFS(annual_details_by_tech!X$2:X$1295, annual_details_by_tech!$A$2:$A$1295, "HECO", annual_details_by_tech!$C$2:$C$1295, $F27, annual_details_by_tech!$D$2:$D$1295, $D27, annual_details_by_tech!$B$2:$B$1295, "capital_outlay")</f>
        <v>0</v>
      </c>
      <c r="AC27" s="32">
        <f>SUMIFS(annual_details_by_tech!Y$2:Y$1295, annual_details_by_tech!$A$2:$A$1295, "HECO", annual_details_by_tech!$C$2:$C$1295, $F27, annual_details_by_tech!$D$2:$D$1295, $D27, annual_details_by_tech!$B$2:$B$1295, "capital_outlay")</f>
        <v>0</v>
      </c>
      <c r="AD27" s="32">
        <f>SUMIFS(annual_details_by_tech!Z$2:Z$1295, annual_details_by_tech!$A$2:$A$1295, "HECO", annual_details_by_tech!$C$2:$C$1295, $F27, annual_details_by_tech!$D$2:$D$1295, $D27, annual_details_by_tech!$B$2:$B$1295, "capital_outlay")</f>
        <v>0</v>
      </c>
      <c r="AE27" s="32">
        <f>SUMIFS(annual_details_by_tech!AA$2:AA$1295, annual_details_by_tech!$A$2:$A$1295, "HECO", annual_details_by_tech!$C$2:$C$1295, $F27, annual_details_by_tech!$D$2:$D$1295, $D27, annual_details_by_tech!$B$2:$B$1295, "capital_outlay")</f>
        <v>0</v>
      </c>
      <c r="AF27" s="32">
        <f>SUMIFS(annual_details_by_tech!AB$2:AB$1295, annual_details_by_tech!$A$2:$A$1295, "HECO", annual_details_by_tech!$C$2:$C$1295, $F27, annual_details_by_tech!$D$2:$D$1295, $D27, annual_details_by_tech!$B$2:$B$1295, "capital_outlay")</f>
        <v>0</v>
      </c>
      <c r="AG27" s="32">
        <f>SUMIFS(annual_details_by_tech!AC$2:AC$1295, annual_details_by_tech!$A$2:$A$1295, "HECO", annual_details_by_tech!$C$2:$C$1295, $F27, annual_details_by_tech!$D$2:$D$1295, $D27, annual_details_by_tech!$B$2:$B$1295, "capital_outlay")</f>
        <v>0</v>
      </c>
      <c r="AH27" s="32">
        <f>SUMIFS(annual_details_by_tech!AD$2:AD$1295, annual_details_by_tech!$A$2:$A$1295, "HECO", annual_details_by_tech!$C$2:$C$1295, $F27, annual_details_by_tech!$D$2:$D$1295, $D27, annual_details_by_tech!$B$2:$B$1295, "capital_outlay")</f>
        <v>0</v>
      </c>
      <c r="AI27" s="32">
        <f>SUMIFS(annual_details_by_tech!AE$2:AE$1295, annual_details_by_tech!$A$2:$A$1295, "HECO", annual_details_by_tech!$C$2:$C$1295, $F27, annual_details_by_tech!$D$2:$D$1295, $D27, annual_details_by_tech!$B$2:$B$1295, "capital_outlay")</f>
        <v>0</v>
      </c>
    </row>
    <row r="28" spans="1:35" s="9" customFormat="1" x14ac:dyDescent="0.2">
      <c r="A28" s="17"/>
      <c r="B28" s="6"/>
      <c r="C28" s="6"/>
      <c r="D28" s="31" t="str">
        <f>IF(AND(annual_details_by_tech!$A20="HECO",annual_details_by_tech!$B20=annual_details_by_tech!$B$2), annual_details_by_tech!$D20, "-
")</f>
        <v xml:space="preserve">-
</v>
      </c>
      <c r="E28" s="17"/>
      <c r="F28" s="31" t="str">
        <f>IF(AND(annual_details_by_tech!$A20="HECO",annual_details_by_tech!$B20=annual_details_by_tech!$B$2), annual_details_by_tech!$C20, "-
")</f>
        <v xml:space="preserve">-
</v>
      </c>
      <c r="G28" s="32"/>
      <c r="H28" s="32"/>
      <c r="I28" s="32"/>
      <c r="J28" s="32">
        <f>SUMIFS(annual_details_by_tech!F$2:F$1295, annual_details_by_tech!$A$2:$A$1295, "HECO", annual_details_by_tech!$C$2:$C$1295, $F28, annual_details_by_tech!$D$2:$D$1295, $D28, annual_details_by_tech!$B$2:$B$1295, "capital_outlay")</f>
        <v>0</v>
      </c>
      <c r="K28" s="32">
        <f>SUMIFS(annual_details_by_tech!G$2:G$1295, annual_details_by_tech!$A$2:$A$1295, "HECO", annual_details_by_tech!$C$2:$C$1295, $F28, annual_details_by_tech!$D$2:$D$1295, $D28, annual_details_by_tech!$B$2:$B$1295, "capital_outlay")</f>
        <v>0</v>
      </c>
      <c r="L28" s="32">
        <f>SUMIFS(annual_details_by_tech!H$2:H$1295, annual_details_by_tech!$A$2:$A$1295, "HECO", annual_details_by_tech!$C$2:$C$1295, $F28, annual_details_by_tech!$D$2:$D$1295, $D28, annual_details_by_tech!$B$2:$B$1295, "capital_outlay")</f>
        <v>0</v>
      </c>
      <c r="M28" s="32">
        <f>SUMIFS(annual_details_by_tech!I$2:I$1295, annual_details_by_tech!$A$2:$A$1295, "HECO", annual_details_by_tech!$C$2:$C$1295, $F28, annual_details_by_tech!$D$2:$D$1295, $D28, annual_details_by_tech!$B$2:$B$1295, "capital_outlay")</f>
        <v>0</v>
      </c>
      <c r="N28" s="32">
        <f>SUMIFS(annual_details_by_tech!J$2:J$1295, annual_details_by_tech!$A$2:$A$1295, "HECO", annual_details_by_tech!$C$2:$C$1295, $F28, annual_details_by_tech!$D$2:$D$1295, $D28, annual_details_by_tech!$B$2:$B$1295, "capital_outlay")</f>
        <v>0</v>
      </c>
      <c r="O28" s="32">
        <f>SUMIFS(annual_details_by_tech!K$2:K$1295, annual_details_by_tech!$A$2:$A$1295, "HECO", annual_details_by_tech!$C$2:$C$1295, $F28, annual_details_by_tech!$D$2:$D$1295, $D28, annual_details_by_tech!$B$2:$B$1295, "capital_outlay")</f>
        <v>0</v>
      </c>
      <c r="P28" s="32">
        <f>SUMIFS(annual_details_by_tech!L$2:L$1295, annual_details_by_tech!$A$2:$A$1295, "HECO", annual_details_by_tech!$C$2:$C$1295, $F28, annual_details_by_tech!$D$2:$D$1295, $D28, annual_details_by_tech!$B$2:$B$1295, "capital_outlay")</f>
        <v>0</v>
      </c>
      <c r="Q28" s="32">
        <f>SUMIFS(annual_details_by_tech!M$2:M$1295, annual_details_by_tech!$A$2:$A$1295, "HECO", annual_details_by_tech!$C$2:$C$1295, $F28, annual_details_by_tech!$D$2:$D$1295, $D28, annual_details_by_tech!$B$2:$B$1295, "capital_outlay")</f>
        <v>0</v>
      </c>
      <c r="R28" s="32">
        <f>SUMIFS(annual_details_by_tech!N$2:N$1295, annual_details_by_tech!$A$2:$A$1295, "HECO", annual_details_by_tech!$C$2:$C$1295, $F28, annual_details_by_tech!$D$2:$D$1295, $D28, annual_details_by_tech!$B$2:$B$1295, "capital_outlay")</f>
        <v>0</v>
      </c>
      <c r="S28" s="32">
        <f>SUMIFS(annual_details_by_tech!O$2:O$1295, annual_details_by_tech!$A$2:$A$1295, "HECO", annual_details_by_tech!$C$2:$C$1295, $F28, annual_details_by_tech!$D$2:$D$1295, $D28, annual_details_by_tech!$B$2:$B$1295, "capital_outlay")</f>
        <v>0</v>
      </c>
      <c r="T28" s="32">
        <f>SUMIFS(annual_details_by_tech!P$2:P$1295, annual_details_by_tech!$A$2:$A$1295, "HECO", annual_details_by_tech!$C$2:$C$1295, $F28, annual_details_by_tech!$D$2:$D$1295, $D28, annual_details_by_tech!$B$2:$B$1295, "capital_outlay")</f>
        <v>0</v>
      </c>
      <c r="U28" s="32">
        <f>SUMIFS(annual_details_by_tech!Q$2:Q$1295, annual_details_by_tech!$A$2:$A$1295, "HECO", annual_details_by_tech!$C$2:$C$1295, $F28, annual_details_by_tech!$D$2:$D$1295, $D28, annual_details_by_tech!$B$2:$B$1295, "capital_outlay")</f>
        <v>0</v>
      </c>
      <c r="V28" s="32">
        <f>SUMIFS(annual_details_by_tech!R$2:R$1295, annual_details_by_tech!$A$2:$A$1295, "HECO", annual_details_by_tech!$C$2:$C$1295, $F28, annual_details_by_tech!$D$2:$D$1295, $D28, annual_details_by_tech!$B$2:$B$1295, "capital_outlay")</f>
        <v>0</v>
      </c>
      <c r="W28" s="32">
        <f>SUMIFS(annual_details_by_tech!S$2:S$1295, annual_details_by_tech!$A$2:$A$1295, "HECO", annual_details_by_tech!$C$2:$C$1295, $F28, annual_details_by_tech!$D$2:$D$1295, $D28, annual_details_by_tech!$B$2:$B$1295, "capital_outlay")</f>
        <v>0</v>
      </c>
      <c r="X28" s="32">
        <f>SUMIFS(annual_details_by_tech!T$2:T$1295, annual_details_by_tech!$A$2:$A$1295, "HECO", annual_details_by_tech!$C$2:$C$1295, $F28, annual_details_by_tech!$D$2:$D$1295, $D28, annual_details_by_tech!$B$2:$B$1295, "capital_outlay")</f>
        <v>0</v>
      </c>
      <c r="Y28" s="32">
        <f>SUMIFS(annual_details_by_tech!U$2:U$1295, annual_details_by_tech!$A$2:$A$1295, "HECO", annual_details_by_tech!$C$2:$C$1295, $F28, annual_details_by_tech!$D$2:$D$1295, $D28, annual_details_by_tech!$B$2:$B$1295, "capital_outlay")</f>
        <v>0</v>
      </c>
      <c r="Z28" s="32">
        <f>SUMIFS(annual_details_by_tech!V$2:V$1295, annual_details_by_tech!$A$2:$A$1295, "HECO", annual_details_by_tech!$C$2:$C$1295, $F28, annual_details_by_tech!$D$2:$D$1295, $D28, annual_details_by_tech!$B$2:$B$1295, "capital_outlay")</f>
        <v>0</v>
      </c>
      <c r="AA28" s="32">
        <f>SUMIFS(annual_details_by_tech!W$2:W$1295, annual_details_by_tech!$A$2:$A$1295, "HECO", annual_details_by_tech!$C$2:$C$1295, $F28, annual_details_by_tech!$D$2:$D$1295, $D28, annual_details_by_tech!$B$2:$B$1295, "capital_outlay")</f>
        <v>0</v>
      </c>
      <c r="AB28" s="32">
        <f>SUMIFS(annual_details_by_tech!X$2:X$1295, annual_details_by_tech!$A$2:$A$1295, "HECO", annual_details_by_tech!$C$2:$C$1295, $F28, annual_details_by_tech!$D$2:$D$1295, $D28, annual_details_by_tech!$B$2:$B$1295, "capital_outlay")</f>
        <v>0</v>
      </c>
      <c r="AC28" s="32">
        <f>SUMIFS(annual_details_by_tech!Y$2:Y$1295, annual_details_by_tech!$A$2:$A$1295, "HECO", annual_details_by_tech!$C$2:$C$1295, $F28, annual_details_by_tech!$D$2:$D$1295, $D28, annual_details_by_tech!$B$2:$B$1295, "capital_outlay")</f>
        <v>0</v>
      </c>
      <c r="AD28" s="32">
        <f>SUMIFS(annual_details_by_tech!Z$2:Z$1295, annual_details_by_tech!$A$2:$A$1295, "HECO", annual_details_by_tech!$C$2:$C$1295, $F28, annual_details_by_tech!$D$2:$D$1295, $D28, annual_details_by_tech!$B$2:$B$1295, "capital_outlay")</f>
        <v>0</v>
      </c>
      <c r="AE28" s="32">
        <f>SUMIFS(annual_details_by_tech!AA$2:AA$1295, annual_details_by_tech!$A$2:$A$1295, "HECO", annual_details_by_tech!$C$2:$C$1295, $F28, annual_details_by_tech!$D$2:$D$1295, $D28, annual_details_by_tech!$B$2:$B$1295, "capital_outlay")</f>
        <v>0</v>
      </c>
      <c r="AF28" s="32">
        <f>SUMIFS(annual_details_by_tech!AB$2:AB$1295, annual_details_by_tech!$A$2:$A$1295, "HECO", annual_details_by_tech!$C$2:$C$1295, $F28, annual_details_by_tech!$D$2:$D$1295, $D28, annual_details_by_tech!$B$2:$B$1295, "capital_outlay")</f>
        <v>0</v>
      </c>
      <c r="AG28" s="32">
        <f>SUMIFS(annual_details_by_tech!AC$2:AC$1295, annual_details_by_tech!$A$2:$A$1295, "HECO", annual_details_by_tech!$C$2:$C$1295, $F28, annual_details_by_tech!$D$2:$D$1295, $D28, annual_details_by_tech!$B$2:$B$1295, "capital_outlay")</f>
        <v>0</v>
      </c>
      <c r="AH28" s="32">
        <f>SUMIFS(annual_details_by_tech!AD$2:AD$1295, annual_details_by_tech!$A$2:$A$1295, "HECO", annual_details_by_tech!$C$2:$C$1295, $F28, annual_details_by_tech!$D$2:$D$1295, $D28, annual_details_by_tech!$B$2:$B$1295, "capital_outlay")</f>
        <v>0</v>
      </c>
      <c r="AI28" s="32">
        <f>SUMIFS(annual_details_by_tech!AE$2:AE$1295, annual_details_by_tech!$A$2:$A$1295, "HECO", annual_details_by_tech!$C$2:$C$1295, $F28, annual_details_by_tech!$D$2:$D$1295, $D28, annual_details_by_tech!$B$2:$B$1295, "capital_outlay")</f>
        <v>0</v>
      </c>
    </row>
    <row r="29" spans="1:35" s="9" customFormat="1" x14ac:dyDescent="0.2">
      <c r="A29" s="17"/>
      <c r="B29" s="6"/>
      <c r="C29" s="6"/>
      <c r="D29" s="31" t="str">
        <f>IF(AND(annual_details_by_tech!$A21="HECO",annual_details_by_tech!$B21=annual_details_by_tech!$B$2), annual_details_by_tech!$D21, "-
")</f>
        <v xml:space="preserve">-
</v>
      </c>
      <c r="E29" s="17"/>
      <c r="F29" s="31" t="str">
        <f>IF(AND(annual_details_by_tech!$A21="HECO",annual_details_by_tech!$B21=annual_details_by_tech!$B$2), annual_details_by_tech!$C21, "-
")</f>
        <v xml:space="preserve">-
</v>
      </c>
      <c r="G29" s="32"/>
      <c r="H29" s="32"/>
      <c r="I29" s="32"/>
      <c r="J29" s="32">
        <f>SUMIFS(annual_details_by_tech!F$2:F$1295, annual_details_by_tech!$A$2:$A$1295, "HECO", annual_details_by_tech!$C$2:$C$1295, $F29, annual_details_by_tech!$D$2:$D$1295, $D29, annual_details_by_tech!$B$2:$B$1295, "capital_outlay")</f>
        <v>0</v>
      </c>
      <c r="K29" s="32">
        <f>SUMIFS(annual_details_by_tech!G$2:G$1295, annual_details_by_tech!$A$2:$A$1295, "HECO", annual_details_by_tech!$C$2:$C$1295, $F29, annual_details_by_tech!$D$2:$D$1295, $D29, annual_details_by_tech!$B$2:$B$1295, "capital_outlay")</f>
        <v>0</v>
      </c>
      <c r="L29" s="32">
        <f>SUMIFS(annual_details_by_tech!H$2:H$1295, annual_details_by_tech!$A$2:$A$1295, "HECO", annual_details_by_tech!$C$2:$C$1295, $F29, annual_details_by_tech!$D$2:$D$1295, $D29, annual_details_by_tech!$B$2:$B$1295, "capital_outlay")</f>
        <v>0</v>
      </c>
      <c r="M29" s="32">
        <f>SUMIFS(annual_details_by_tech!I$2:I$1295, annual_details_by_tech!$A$2:$A$1295, "HECO", annual_details_by_tech!$C$2:$C$1295, $F29, annual_details_by_tech!$D$2:$D$1295, $D29, annual_details_by_tech!$B$2:$B$1295, "capital_outlay")</f>
        <v>0</v>
      </c>
      <c r="N29" s="32">
        <f>SUMIFS(annual_details_by_tech!J$2:J$1295, annual_details_by_tech!$A$2:$A$1295, "HECO", annual_details_by_tech!$C$2:$C$1295, $F29, annual_details_by_tech!$D$2:$D$1295, $D29, annual_details_by_tech!$B$2:$B$1295, "capital_outlay")</f>
        <v>0</v>
      </c>
      <c r="O29" s="32">
        <f>SUMIFS(annual_details_by_tech!K$2:K$1295, annual_details_by_tech!$A$2:$A$1295, "HECO", annual_details_by_tech!$C$2:$C$1295, $F29, annual_details_by_tech!$D$2:$D$1295, $D29, annual_details_by_tech!$B$2:$B$1295, "capital_outlay")</f>
        <v>0</v>
      </c>
      <c r="P29" s="32">
        <f>SUMIFS(annual_details_by_tech!L$2:L$1295, annual_details_by_tech!$A$2:$A$1295, "HECO", annual_details_by_tech!$C$2:$C$1295, $F29, annual_details_by_tech!$D$2:$D$1295, $D29, annual_details_by_tech!$B$2:$B$1295, "capital_outlay")</f>
        <v>0</v>
      </c>
      <c r="Q29" s="32">
        <f>SUMIFS(annual_details_by_tech!M$2:M$1295, annual_details_by_tech!$A$2:$A$1295, "HECO", annual_details_by_tech!$C$2:$C$1295, $F29, annual_details_by_tech!$D$2:$D$1295, $D29, annual_details_by_tech!$B$2:$B$1295, "capital_outlay")</f>
        <v>0</v>
      </c>
      <c r="R29" s="32">
        <f>SUMIFS(annual_details_by_tech!N$2:N$1295, annual_details_by_tech!$A$2:$A$1295, "HECO", annual_details_by_tech!$C$2:$C$1295, $F29, annual_details_by_tech!$D$2:$D$1295, $D29, annual_details_by_tech!$B$2:$B$1295, "capital_outlay")</f>
        <v>0</v>
      </c>
      <c r="S29" s="32">
        <f>SUMIFS(annual_details_by_tech!O$2:O$1295, annual_details_by_tech!$A$2:$A$1295, "HECO", annual_details_by_tech!$C$2:$C$1295, $F29, annual_details_by_tech!$D$2:$D$1295, $D29, annual_details_by_tech!$B$2:$B$1295, "capital_outlay")</f>
        <v>0</v>
      </c>
      <c r="T29" s="32">
        <f>SUMIFS(annual_details_by_tech!P$2:P$1295, annual_details_by_tech!$A$2:$A$1295, "HECO", annual_details_by_tech!$C$2:$C$1295, $F29, annual_details_by_tech!$D$2:$D$1295, $D29, annual_details_by_tech!$B$2:$B$1295, "capital_outlay")</f>
        <v>0</v>
      </c>
      <c r="U29" s="32">
        <f>SUMIFS(annual_details_by_tech!Q$2:Q$1295, annual_details_by_tech!$A$2:$A$1295, "HECO", annual_details_by_tech!$C$2:$C$1295, $F29, annual_details_by_tech!$D$2:$D$1295, $D29, annual_details_by_tech!$B$2:$B$1295, "capital_outlay")</f>
        <v>0</v>
      </c>
      <c r="V29" s="32">
        <f>SUMIFS(annual_details_by_tech!R$2:R$1295, annual_details_by_tech!$A$2:$A$1295, "HECO", annual_details_by_tech!$C$2:$C$1295, $F29, annual_details_by_tech!$D$2:$D$1295, $D29, annual_details_by_tech!$B$2:$B$1295, "capital_outlay")</f>
        <v>0</v>
      </c>
      <c r="W29" s="32">
        <f>SUMIFS(annual_details_by_tech!S$2:S$1295, annual_details_by_tech!$A$2:$A$1295, "HECO", annual_details_by_tech!$C$2:$C$1295, $F29, annual_details_by_tech!$D$2:$D$1295, $D29, annual_details_by_tech!$B$2:$B$1295, "capital_outlay")</f>
        <v>0</v>
      </c>
      <c r="X29" s="32">
        <f>SUMIFS(annual_details_by_tech!T$2:T$1295, annual_details_by_tech!$A$2:$A$1295, "HECO", annual_details_by_tech!$C$2:$C$1295, $F29, annual_details_by_tech!$D$2:$D$1295, $D29, annual_details_by_tech!$B$2:$B$1295, "capital_outlay")</f>
        <v>0</v>
      </c>
      <c r="Y29" s="32">
        <f>SUMIFS(annual_details_by_tech!U$2:U$1295, annual_details_by_tech!$A$2:$A$1295, "HECO", annual_details_by_tech!$C$2:$C$1295, $F29, annual_details_by_tech!$D$2:$D$1295, $D29, annual_details_by_tech!$B$2:$B$1295, "capital_outlay")</f>
        <v>0</v>
      </c>
      <c r="Z29" s="32">
        <f>SUMIFS(annual_details_by_tech!V$2:V$1295, annual_details_by_tech!$A$2:$A$1295, "HECO", annual_details_by_tech!$C$2:$C$1295, $F29, annual_details_by_tech!$D$2:$D$1295, $D29, annual_details_by_tech!$B$2:$B$1295, "capital_outlay")</f>
        <v>0</v>
      </c>
      <c r="AA29" s="32">
        <f>SUMIFS(annual_details_by_tech!W$2:W$1295, annual_details_by_tech!$A$2:$A$1295, "HECO", annual_details_by_tech!$C$2:$C$1295, $F29, annual_details_by_tech!$D$2:$D$1295, $D29, annual_details_by_tech!$B$2:$B$1295, "capital_outlay")</f>
        <v>0</v>
      </c>
      <c r="AB29" s="32">
        <f>SUMIFS(annual_details_by_tech!X$2:X$1295, annual_details_by_tech!$A$2:$A$1295, "HECO", annual_details_by_tech!$C$2:$C$1295, $F29, annual_details_by_tech!$D$2:$D$1295, $D29, annual_details_by_tech!$B$2:$B$1295, "capital_outlay")</f>
        <v>0</v>
      </c>
      <c r="AC29" s="32">
        <f>SUMIFS(annual_details_by_tech!Y$2:Y$1295, annual_details_by_tech!$A$2:$A$1295, "HECO", annual_details_by_tech!$C$2:$C$1295, $F29, annual_details_by_tech!$D$2:$D$1295, $D29, annual_details_by_tech!$B$2:$B$1295, "capital_outlay")</f>
        <v>0</v>
      </c>
      <c r="AD29" s="32">
        <f>SUMIFS(annual_details_by_tech!Z$2:Z$1295, annual_details_by_tech!$A$2:$A$1295, "HECO", annual_details_by_tech!$C$2:$C$1295, $F29, annual_details_by_tech!$D$2:$D$1295, $D29, annual_details_by_tech!$B$2:$B$1295, "capital_outlay")</f>
        <v>0</v>
      </c>
      <c r="AE29" s="32">
        <f>SUMIFS(annual_details_by_tech!AA$2:AA$1295, annual_details_by_tech!$A$2:$A$1295, "HECO", annual_details_by_tech!$C$2:$C$1295, $F29, annual_details_by_tech!$D$2:$D$1295, $D29, annual_details_by_tech!$B$2:$B$1295, "capital_outlay")</f>
        <v>0</v>
      </c>
      <c r="AF29" s="32">
        <f>SUMIFS(annual_details_by_tech!AB$2:AB$1295, annual_details_by_tech!$A$2:$A$1295, "HECO", annual_details_by_tech!$C$2:$C$1295, $F29, annual_details_by_tech!$D$2:$D$1295, $D29, annual_details_by_tech!$B$2:$B$1295, "capital_outlay")</f>
        <v>0</v>
      </c>
      <c r="AG29" s="32">
        <f>SUMIFS(annual_details_by_tech!AC$2:AC$1295, annual_details_by_tech!$A$2:$A$1295, "HECO", annual_details_by_tech!$C$2:$C$1295, $F29, annual_details_by_tech!$D$2:$D$1295, $D29, annual_details_by_tech!$B$2:$B$1295, "capital_outlay")</f>
        <v>0</v>
      </c>
      <c r="AH29" s="32">
        <f>SUMIFS(annual_details_by_tech!AD$2:AD$1295, annual_details_by_tech!$A$2:$A$1295, "HECO", annual_details_by_tech!$C$2:$C$1295, $F29, annual_details_by_tech!$D$2:$D$1295, $D29, annual_details_by_tech!$B$2:$B$1295, "capital_outlay")</f>
        <v>0</v>
      </c>
      <c r="AI29" s="32">
        <f>SUMIFS(annual_details_by_tech!AE$2:AE$1295, annual_details_by_tech!$A$2:$A$1295, "HECO", annual_details_by_tech!$C$2:$C$1295, $F29, annual_details_by_tech!$D$2:$D$1295, $D29, annual_details_by_tech!$B$2:$B$1295, "capital_outlay")</f>
        <v>0</v>
      </c>
    </row>
    <row r="30" spans="1:35" s="9" customFormat="1" x14ac:dyDescent="0.2">
      <c r="A30" s="17"/>
      <c r="B30" s="6"/>
      <c r="C30" s="6"/>
      <c r="D30" s="31" t="str">
        <f>IF(AND(annual_details_by_tech!$A22="HECO",annual_details_by_tech!$B22=annual_details_by_tech!$B$2), annual_details_by_tech!$D22, "-
")</f>
        <v xml:space="preserve">-
</v>
      </c>
      <c r="E30" s="17"/>
      <c r="F30" s="31" t="str">
        <f>IF(AND(annual_details_by_tech!$A22="HECO",annual_details_by_tech!$B22=annual_details_by_tech!$B$2), annual_details_by_tech!$C22, "-
")</f>
        <v xml:space="preserve">-
</v>
      </c>
      <c r="G30" s="32"/>
      <c r="H30" s="32"/>
      <c r="I30" s="32"/>
      <c r="J30" s="32">
        <f>SUMIFS(annual_details_by_tech!F$2:F$1295, annual_details_by_tech!$A$2:$A$1295, "HECO", annual_details_by_tech!$C$2:$C$1295, $F30, annual_details_by_tech!$D$2:$D$1295, $D30, annual_details_by_tech!$B$2:$B$1295, "capital_outlay")</f>
        <v>0</v>
      </c>
      <c r="K30" s="32">
        <f>SUMIFS(annual_details_by_tech!G$2:G$1295, annual_details_by_tech!$A$2:$A$1295, "HECO", annual_details_by_tech!$C$2:$C$1295, $F30, annual_details_by_tech!$D$2:$D$1295, $D30, annual_details_by_tech!$B$2:$B$1295, "capital_outlay")</f>
        <v>0</v>
      </c>
      <c r="L30" s="32">
        <f>SUMIFS(annual_details_by_tech!H$2:H$1295, annual_details_by_tech!$A$2:$A$1295, "HECO", annual_details_by_tech!$C$2:$C$1295, $F30, annual_details_by_tech!$D$2:$D$1295, $D30, annual_details_by_tech!$B$2:$B$1295, "capital_outlay")</f>
        <v>0</v>
      </c>
      <c r="M30" s="32">
        <f>SUMIFS(annual_details_by_tech!I$2:I$1295, annual_details_by_tech!$A$2:$A$1295, "HECO", annual_details_by_tech!$C$2:$C$1295, $F30, annual_details_by_tech!$D$2:$D$1295, $D30, annual_details_by_tech!$B$2:$B$1295, "capital_outlay")</f>
        <v>0</v>
      </c>
      <c r="N30" s="32">
        <f>SUMIFS(annual_details_by_tech!J$2:J$1295, annual_details_by_tech!$A$2:$A$1295, "HECO", annual_details_by_tech!$C$2:$C$1295, $F30, annual_details_by_tech!$D$2:$D$1295, $D30, annual_details_by_tech!$B$2:$B$1295, "capital_outlay")</f>
        <v>0</v>
      </c>
      <c r="O30" s="32">
        <f>SUMIFS(annual_details_by_tech!K$2:K$1295, annual_details_by_tech!$A$2:$A$1295, "HECO", annual_details_by_tech!$C$2:$C$1295, $F30, annual_details_by_tech!$D$2:$D$1295, $D30, annual_details_by_tech!$B$2:$B$1295, "capital_outlay")</f>
        <v>0</v>
      </c>
      <c r="P30" s="32">
        <f>SUMIFS(annual_details_by_tech!L$2:L$1295, annual_details_by_tech!$A$2:$A$1295, "HECO", annual_details_by_tech!$C$2:$C$1295, $F30, annual_details_by_tech!$D$2:$D$1295, $D30, annual_details_by_tech!$B$2:$B$1295, "capital_outlay")</f>
        <v>0</v>
      </c>
      <c r="Q30" s="32">
        <f>SUMIFS(annual_details_by_tech!M$2:M$1295, annual_details_by_tech!$A$2:$A$1295, "HECO", annual_details_by_tech!$C$2:$C$1295, $F30, annual_details_by_tech!$D$2:$D$1295, $D30, annual_details_by_tech!$B$2:$B$1295, "capital_outlay")</f>
        <v>0</v>
      </c>
      <c r="R30" s="32">
        <f>SUMIFS(annual_details_by_tech!N$2:N$1295, annual_details_by_tech!$A$2:$A$1295, "HECO", annual_details_by_tech!$C$2:$C$1295, $F30, annual_details_by_tech!$D$2:$D$1295, $D30, annual_details_by_tech!$B$2:$B$1295, "capital_outlay")</f>
        <v>0</v>
      </c>
      <c r="S30" s="32">
        <f>SUMIFS(annual_details_by_tech!O$2:O$1295, annual_details_by_tech!$A$2:$A$1295, "HECO", annual_details_by_tech!$C$2:$C$1295, $F30, annual_details_by_tech!$D$2:$D$1295, $D30, annual_details_by_tech!$B$2:$B$1295, "capital_outlay")</f>
        <v>0</v>
      </c>
      <c r="T30" s="32">
        <f>SUMIFS(annual_details_by_tech!P$2:P$1295, annual_details_by_tech!$A$2:$A$1295, "HECO", annual_details_by_tech!$C$2:$C$1295, $F30, annual_details_by_tech!$D$2:$D$1295, $D30, annual_details_by_tech!$B$2:$B$1295, "capital_outlay")</f>
        <v>0</v>
      </c>
      <c r="U30" s="32">
        <f>SUMIFS(annual_details_by_tech!Q$2:Q$1295, annual_details_by_tech!$A$2:$A$1295, "HECO", annual_details_by_tech!$C$2:$C$1295, $F30, annual_details_by_tech!$D$2:$D$1295, $D30, annual_details_by_tech!$B$2:$B$1295, "capital_outlay")</f>
        <v>0</v>
      </c>
      <c r="V30" s="32">
        <f>SUMIFS(annual_details_by_tech!R$2:R$1295, annual_details_by_tech!$A$2:$A$1295, "HECO", annual_details_by_tech!$C$2:$C$1295, $F30, annual_details_by_tech!$D$2:$D$1295, $D30, annual_details_by_tech!$B$2:$B$1295, "capital_outlay")</f>
        <v>0</v>
      </c>
      <c r="W30" s="32">
        <f>SUMIFS(annual_details_by_tech!S$2:S$1295, annual_details_by_tech!$A$2:$A$1295, "HECO", annual_details_by_tech!$C$2:$C$1295, $F30, annual_details_by_tech!$D$2:$D$1295, $D30, annual_details_by_tech!$B$2:$B$1295, "capital_outlay")</f>
        <v>0</v>
      </c>
      <c r="X30" s="32">
        <f>SUMIFS(annual_details_by_tech!T$2:T$1295, annual_details_by_tech!$A$2:$A$1295, "HECO", annual_details_by_tech!$C$2:$C$1295, $F30, annual_details_by_tech!$D$2:$D$1295, $D30, annual_details_by_tech!$B$2:$B$1295, "capital_outlay")</f>
        <v>0</v>
      </c>
      <c r="Y30" s="32">
        <f>SUMIFS(annual_details_by_tech!U$2:U$1295, annual_details_by_tech!$A$2:$A$1295, "HECO", annual_details_by_tech!$C$2:$C$1295, $F30, annual_details_by_tech!$D$2:$D$1295, $D30, annual_details_by_tech!$B$2:$B$1295, "capital_outlay")</f>
        <v>0</v>
      </c>
      <c r="Z30" s="32">
        <f>SUMIFS(annual_details_by_tech!V$2:V$1295, annual_details_by_tech!$A$2:$A$1295, "HECO", annual_details_by_tech!$C$2:$C$1295, $F30, annual_details_by_tech!$D$2:$D$1295, $D30, annual_details_by_tech!$B$2:$B$1295, "capital_outlay")</f>
        <v>0</v>
      </c>
      <c r="AA30" s="32">
        <f>SUMIFS(annual_details_by_tech!W$2:W$1295, annual_details_by_tech!$A$2:$A$1295, "HECO", annual_details_by_tech!$C$2:$C$1295, $F30, annual_details_by_tech!$D$2:$D$1295, $D30, annual_details_by_tech!$B$2:$B$1295, "capital_outlay")</f>
        <v>0</v>
      </c>
      <c r="AB30" s="32">
        <f>SUMIFS(annual_details_by_tech!X$2:X$1295, annual_details_by_tech!$A$2:$A$1295, "HECO", annual_details_by_tech!$C$2:$C$1295, $F30, annual_details_by_tech!$D$2:$D$1295, $D30, annual_details_by_tech!$B$2:$B$1295, "capital_outlay")</f>
        <v>0</v>
      </c>
      <c r="AC30" s="32">
        <f>SUMIFS(annual_details_by_tech!Y$2:Y$1295, annual_details_by_tech!$A$2:$A$1295, "HECO", annual_details_by_tech!$C$2:$C$1295, $F30, annual_details_by_tech!$D$2:$D$1295, $D30, annual_details_by_tech!$B$2:$B$1295, "capital_outlay")</f>
        <v>0</v>
      </c>
      <c r="AD30" s="32">
        <f>SUMIFS(annual_details_by_tech!Z$2:Z$1295, annual_details_by_tech!$A$2:$A$1295, "HECO", annual_details_by_tech!$C$2:$C$1295, $F30, annual_details_by_tech!$D$2:$D$1295, $D30, annual_details_by_tech!$B$2:$B$1295, "capital_outlay")</f>
        <v>0</v>
      </c>
      <c r="AE30" s="32">
        <f>SUMIFS(annual_details_by_tech!AA$2:AA$1295, annual_details_by_tech!$A$2:$A$1295, "HECO", annual_details_by_tech!$C$2:$C$1295, $F30, annual_details_by_tech!$D$2:$D$1295, $D30, annual_details_by_tech!$B$2:$B$1295, "capital_outlay")</f>
        <v>0</v>
      </c>
      <c r="AF30" s="32">
        <f>SUMIFS(annual_details_by_tech!AB$2:AB$1295, annual_details_by_tech!$A$2:$A$1295, "HECO", annual_details_by_tech!$C$2:$C$1295, $F30, annual_details_by_tech!$D$2:$D$1295, $D30, annual_details_by_tech!$B$2:$B$1295, "capital_outlay")</f>
        <v>0</v>
      </c>
      <c r="AG30" s="32">
        <f>SUMIFS(annual_details_by_tech!AC$2:AC$1295, annual_details_by_tech!$A$2:$A$1295, "HECO", annual_details_by_tech!$C$2:$C$1295, $F30, annual_details_by_tech!$D$2:$D$1295, $D30, annual_details_by_tech!$B$2:$B$1295, "capital_outlay")</f>
        <v>0</v>
      </c>
      <c r="AH30" s="32">
        <f>SUMIFS(annual_details_by_tech!AD$2:AD$1295, annual_details_by_tech!$A$2:$A$1295, "HECO", annual_details_by_tech!$C$2:$C$1295, $F30, annual_details_by_tech!$D$2:$D$1295, $D30, annual_details_by_tech!$B$2:$B$1295, "capital_outlay")</f>
        <v>0</v>
      </c>
      <c r="AI30" s="32">
        <f>SUMIFS(annual_details_by_tech!AE$2:AE$1295, annual_details_by_tech!$A$2:$A$1295, "HECO", annual_details_by_tech!$C$2:$C$1295, $F30, annual_details_by_tech!$D$2:$D$1295, $D30, annual_details_by_tech!$B$2:$B$1295, "capital_outlay")</f>
        <v>0</v>
      </c>
    </row>
    <row r="31" spans="1:35" x14ac:dyDescent="0.2">
      <c r="B31" s="6"/>
      <c r="C31" s="6"/>
      <c r="D31" s="31" t="str">
        <f>IF(AND(annual_details_by_tech!$A23="HECO",annual_details_by_tech!$B23=annual_details_by_tech!$B$2), annual_details_by_tech!$D23, "-
")</f>
        <v xml:space="preserve">-
</v>
      </c>
      <c r="F31" s="31" t="str">
        <f>IF(AND(annual_details_by_tech!$A23="HECO",annual_details_by_tech!$B23=annual_details_by_tech!$B$2), annual_details_by_tech!$C23, "-
")</f>
        <v xml:space="preserve">-
</v>
      </c>
      <c r="G31" s="32"/>
      <c r="H31" s="32"/>
      <c r="I31" s="32"/>
      <c r="J31" s="32">
        <f>SUMIFS(annual_details_by_tech!F$2:F$1295, annual_details_by_tech!$A$2:$A$1295, "HECO", annual_details_by_tech!$C$2:$C$1295, $F31, annual_details_by_tech!$D$2:$D$1295, $D31, annual_details_by_tech!$B$2:$B$1295, "capital_outlay")</f>
        <v>0</v>
      </c>
      <c r="K31" s="32">
        <f>SUMIFS(annual_details_by_tech!G$2:G$1295, annual_details_by_tech!$A$2:$A$1295, "HECO", annual_details_by_tech!$C$2:$C$1295, $F31, annual_details_by_tech!$D$2:$D$1295, $D31, annual_details_by_tech!$B$2:$B$1295, "capital_outlay")</f>
        <v>0</v>
      </c>
      <c r="L31" s="32">
        <f>SUMIFS(annual_details_by_tech!H$2:H$1295, annual_details_by_tech!$A$2:$A$1295, "HECO", annual_details_by_tech!$C$2:$C$1295, $F31, annual_details_by_tech!$D$2:$D$1295, $D31, annual_details_by_tech!$B$2:$B$1295, "capital_outlay")</f>
        <v>0</v>
      </c>
      <c r="M31" s="32">
        <f>SUMIFS(annual_details_by_tech!I$2:I$1295, annual_details_by_tech!$A$2:$A$1295, "HECO", annual_details_by_tech!$C$2:$C$1295, $F31, annual_details_by_tech!$D$2:$D$1295, $D31, annual_details_by_tech!$B$2:$B$1295, "capital_outlay")</f>
        <v>0</v>
      </c>
      <c r="N31" s="32">
        <f>SUMIFS(annual_details_by_tech!J$2:J$1295, annual_details_by_tech!$A$2:$A$1295, "HECO", annual_details_by_tech!$C$2:$C$1295, $F31, annual_details_by_tech!$D$2:$D$1295, $D31, annual_details_by_tech!$B$2:$B$1295, "capital_outlay")</f>
        <v>0</v>
      </c>
      <c r="O31" s="32">
        <f>SUMIFS(annual_details_by_tech!K$2:K$1295, annual_details_by_tech!$A$2:$A$1295, "HECO", annual_details_by_tech!$C$2:$C$1295, $F31, annual_details_by_tech!$D$2:$D$1295, $D31, annual_details_by_tech!$B$2:$B$1295, "capital_outlay")</f>
        <v>0</v>
      </c>
      <c r="P31" s="32">
        <f>SUMIFS(annual_details_by_tech!L$2:L$1295, annual_details_by_tech!$A$2:$A$1295, "HECO", annual_details_by_tech!$C$2:$C$1295, $F31, annual_details_by_tech!$D$2:$D$1295, $D31, annual_details_by_tech!$B$2:$B$1295, "capital_outlay")</f>
        <v>0</v>
      </c>
      <c r="Q31" s="32">
        <f>SUMIFS(annual_details_by_tech!M$2:M$1295, annual_details_by_tech!$A$2:$A$1295, "HECO", annual_details_by_tech!$C$2:$C$1295, $F31, annual_details_by_tech!$D$2:$D$1295, $D31, annual_details_by_tech!$B$2:$B$1295, "capital_outlay")</f>
        <v>0</v>
      </c>
      <c r="R31" s="32">
        <f>SUMIFS(annual_details_by_tech!N$2:N$1295, annual_details_by_tech!$A$2:$A$1295, "HECO", annual_details_by_tech!$C$2:$C$1295, $F31, annual_details_by_tech!$D$2:$D$1295, $D31, annual_details_by_tech!$B$2:$B$1295, "capital_outlay")</f>
        <v>0</v>
      </c>
      <c r="S31" s="32">
        <f>SUMIFS(annual_details_by_tech!O$2:O$1295, annual_details_by_tech!$A$2:$A$1295, "HECO", annual_details_by_tech!$C$2:$C$1295, $F31, annual_details_by_tech!$D$2:$D$1295, $D31, annual_details_by_tech!$B$2:$B$1295, "capital_outlay")</f>
        <v>0</v>
      </c>
      <c r="T31" s="32">
        <f>SUMIFS(annual_details_by_tech!P$2:P$1295, annual_details_by_tech!$A$2:$A$1295, "HECO", annual_details_by_tech!$C$2:$C$1295, $F31, annual_details_by_tech!$D$2:$D$1295, $D31, annual_details_by_tech!$B$2:$B$1295, "capital_outlay")</f>
        <v>0</v>
      </c>
      <c r="U31" s="32">
        <f>SUMIFS(annual_details_by_tech!Q$2:Q$1295, annual_details_by_tech!$A$2:$A$1295, "HECO", annual_details_by_tech!$C$2:$C$1295, $F31, annual_details_by_tech!$D$2:$D$1295, $D31, annual_details_by_tech!$B$2:$B$1295, "capital_outlay")</f>
        <v>0</v>
      </c>
      <c r="V31" s="32">
        <f>SUMIFS(annual_details_by_tech!R$2:R$1295, annual_details_by_tech!$A$2:$A$1295, "HECO", annual_details_by_tech!$C$2:$C$1295, $F31, annual_details_by_tech!$D$2:$D$1295, $D31, annual_details_by_tech!$B$2:$B$1295, "capital_outlay")</f>
        <v>0</v>
      </c>
      <c r="W31" s="32">
        <f>SUMIFS(annual_details_by_tech!S$2:S$1295, annual_details_by_tech!$A$2:$A$1295, "HECO", annual_details_by_tech!$C$2:$C$1295, $F31, annual_details_by_tech!$D$2:$D$1295, $D31, annual_details_by_tech!$B$2:$B$1295, "capital_outlay")</f>
        <v>0</v>
      </c>
      <c r="X31" s="32">
        <f>SUMIFS(annual_details_by_tech!T$2:T$1295, annual_details_by_tech!$A$2:$A$1295, "HECO", annual_details_by_tech!$C$2:$C$1295, $F31, annual_details_by_tech!$D$2:$D$1295, $D31, annual_details_by_tech!$B$2:$B$1295, "capital_outlay")</f>
        <v>0</v>
      </c>
      <c r="Y31" s="32">
        <f>SUMIFS(annual_details_by_tech!U$2:U$1295, annual_details_by_tech!$A$2:$A$1295, "HECO", annual_details_by_tech!$C$2:$C$1295, $F31, annual_details_by_tech!$D$2:$D$1295, $D31, annual_details_by_tech!$B$2:$B$1295, "capital_outlay")</f>
        <v>0</v>
      </c>
      <c r="Z31" s="32">
        <f>SUMIFS(annual_details_by_tech!V$2:V$1295, annual_details_by_tech!$A$2:$A$1295, "HECO", annual_details_by_tech!$C$2:$C$1295, $F31, annual_details_by_tech!$D$2:$D$1295, $D31, annual_details_by_tech!$B$2:$B$1295, "capital_outlay")</f>
        <v>0</v>
      </c>
      <c r="AA31" s="32">
        <f>SUMIFS(annual_details_by_tech!W$2:W$1295, annual_details_by_tech!$A$2:$A$1295, "HECO", annual_details_by_tech!$C$2:$C$1295, $F31, annual_details_by_tech!$D$2:$D$1295, $D31, annual_details_by_tech!$B$2:$B$1295, "capital_outlay")</f>
        <v>0</v>
      </c>
      <c r="AB31" s="32">
        <f>SUMIFS(annual_details_by_tech!X$2:X$1295, annual_details_by_tech!$A$2:$A$1295, "HECO", annual_details_by_tech!$C$2:$C$1295, $F31, annual_details_by_tech!$D$2:$D$1295, $D31, annual_details_by_tech!$B$2:$B$1295, "capital_outlay")</f>
        <v>0</v>
      </c>
      <c r="AC31" s="32">
        <f>SUMIFS(annual_details_by_tech!Y$2:Y$1295, annual_details_by_tech!$A$2:$A$1295, "HECO", annual_details_by_tech!$C$2:$C$1295, $F31, annual_details_by_tech!$D$2:$D$1295, $D31, annual_details_by_tech!$B$2:$B$1295, "capital_outlay")</f>
        <v>0</v>
      </c>
      <c r="AD31" s="32">
        <f>SUMIFS(annual_details_by_tech!Z$2:Z$1295, annual_details_by_tech!$A$2:$A$1295, "HECO", annual_details_by_tech!$C$2:$C$1295, $F31, annual_details_by_tech!$D$2:$D$1295, $D31, annual_details_by_tech!$B$2:$B$1295, "capital_outlay")</f>
        <v>0</v>
      </c>
      <c r="AE31" s="32">
        <f>SUMIFS(annual_details_by_tech!AA$2:AA$1295, annual_details_by_tech!$A$2:$A$1295, "HECO", annual_details_by_tech!$C$2:$C$1295, $F31, annual_details_by_tech!$D$2:$D$1295, $D31, annual_details_by_tech!$B$2:$B$1295, "capital_outlay")</f>
        <v>0</v>
      </c>
      <c r="AF31" s="32">
        <f>SUMIFS(annual_details_by_tech!AB$2:AB$1295, annual_details_by_tech!$A$2:$A$1295, "HECO", annual_details_by_tech!$C$2:$C$1295, $F31, annual_details_by_tech!$D$2:$D$1295, $D31, annual_details_by_tech!$B$2:$B$1295, "capital_outlay")</f>
        <v>0</v>
      </c>
      <c r="AG31" s="32">
        <f>SUMIFS(annual_details_by_tech!AC$2:AC$1295, annual_details_by_tech!$A$2:$A$1295, "HECO", annual_details_by_tech!$C$2:$C$1295, $F31, annual_details_by_tech!$D$2:$D$1295, $D31, annual_details_by_tech!$B$2:$B$1295, "capital_outlay")</f>
        <v>0</v>
      </c>
      <c r="AH31" s="32">
        <f>SUMIFS(annual_details_by_tech!AD$2:AD$1295, annual_details_by_tech!$A$2:$A$1295, "HECO", annual_details_by_tech!$C$2:$C$1295, $F31, annual_details_by_tech!$D$2:$D$1295, $D31, annual_details_by_tech!$B$2:$B$1295, "capital_outlay")</f>
        <v>0</v>
      </c>
      <c r="AI31" s="32">
        <f>SUMIFS(annual_details_by_tech!AE$2:AE$1295, annual_details_by_tech!$A$2:$A$1295, "HECO", annual_details_by_tech!$C$2:$C$1295, $F31, annual_details_by_tech!$D$2:$D$1295, $D31, annual_details_by_tech!$B$2:$B$1295, "capital_outlay")</f>
        <v>0</v>
      </c>
    </row>
    <row r="32" spans="1:35" x14ac:dyDescent="0.2">
      <c r="B32" s="6"/>
      <c r="C32" s="6"/>
      <c r="D32" s="31" t="str">
        <f>IF(AND(annual_details_by_tech!$A24="HECO",annual_details_by_tech!$B24=annual_details_by_tech!$B$2), annual_details_by_tech!$D24, "-
")</f>
        <v xml:space="preserve">-
</v>
      </c>
      <c r="F32" s="31" t="str">
        <f>IF(AND(annual_details_by_tech!$A24="HECO",annual_details_by_tech!$B24=annual_details_by_tech!$B$2), annual_details_by_tech!$C24, "-
")</f>
        <v xml:space="preserve">-
</v>
      </c>
      <c r="G32" s="32"/>
      <c r="H32" s="32"/>
      <c r="I32" s="32"/>
      <c r="J32" s="32">
        <f>SUMIFS(annual_details_by_tech!F$2:F$1295, annual_details_by_tech!$A$2:$A$1295, "HECO", annual_details_by_tech!$C$2:$C$1295, $F32, annual_details_by_tech!$D$2:$D$1295, $D32, annual_details_by_tech!$B$2:$B$1295, "capital_outlay")</f>
        <v>0</v>
      </c>
      <c r="K32" s="32">
        <f>SUMIFS(annual_details_by_tech!G$2:G$1295, annual_details_by_tech!$A$2:$A$1295, "HECO", annual_details_by_tech!$C$2:$C$1295, $F32, annual_details_by_tech!$D$2:$D$1295, $D32, annual_details_by_tech!$B$2:$B$1295, "capital_outlay")</f>
        <v>0</v>
      </c>
      <c r="L32" s="32">
        <f>SUMIFS(annual_details_by_tech!H$2:H$1295, annual_details_by_tech!$A$2:$A$1295, "HECO", annual_details_by_tech!$C$2:$C$1295, $F32, annual_details_by_tech!$D$2:$D$1295, $D32, annual_details_by_tech!$B$2:$B$1295, "capital_outlay")</f>
        <v>0</v>
      </c>
      <c r="M32" s="32">
        <f>SUMIFS(annual_details_by_tech!I$2:I$1295, annual_details_by_tech!$A$2:$A$1295, "HECO", annual_details_by_tech!$C$2:$C$1295, $F32, annual_details_by_tech!$D$2:$D$1295, $D32, annual_details_by_tech!$B$2:$B$1295, "capital_outlay")</f>
        <v>0</v>
      </c>
      <c r="N32" s="32">
        <f>SUMIFS(annual_details_by_tech!J$2:J$1295, annual_details_by_tech!$A$2:$A$1295, "HECO", annual_details_by_tech!$C$2:$C$1295, $F32, annual_details_by_tech!$D$2:$D$1295, $D32, annual_details_by_tech!$B$2:$B$1295, "capital_outlay")</f>
        <v>0</v>
      </c>
      <c r="O32" s="32">
        <f>SUMIFS(annual_details_by_tech!K$2:K$1295, annual_details_by_tech!$A$2:$A$1295, "HECO", annual_details_by_tech!$C$2:$C$1295, $F32, annual_details_by_tech!$D$2:$D$1295, $D32, annual_details_by_tech!$B$2:$B$1295, "capital_outlay")</f>
        <v>0</v>
      </c>
      <c r="P32" s="32">
        <f>SUMIFS(annual_details_by_tech!L$2:L$1295, annual_details_by_tech!$A$2:$A$1295, "HECO", annual_details_by_tech!$C$2:$C$1295, $F32, annual_details_by_tech!$D$2:$D$1295, $D32, annual_details_by_tech!$B$2:$B$1295, "capital_outlay")</f>
        <v>0</v>
      </c>
      <c r="Q32" s="32">
        <f>SUMIFS(annual_details_by_tech!M$2:M$1295, annual_details_by_tech!$A$2:$A$1295, "HECO", annual_details_by_tech!$C$2:$C$1295, $F32, annual_details_by_tech!$D$2:$D$1295, $D32, annual_details_by_tech!$B$2:$B$1295, "capital_outlay")</f>
        <v>0</v>
      </c>
      <c r="R32" s="32">
        <f>SUMIFS(annual_details_by_tech!N$2:N$1295, annual_details_by_tech!$A$2:$A$1295, "HECO", annual_details_by_tech!$C$2:$C$1295, $F32, annual_details_by_tech!$D$2:$D$1295, $D32, annual_details_by_tech!$B$2:$B$1295, "capital_outlay")</f>
        <v>0</v>
      </c>
      <c r="S32" s="32">
        <f>SUMIFS(annual_details_by_tech!O$2:O$1295, annual_details_by_tech!$A$2:$A$1295, "HECO", annual_details_by_tech!$C$2:$C$1295, $F32, annual_details_by_tech!$D$2:$D$1295, $D32, annual_details_by_tech!$B$2:$B$1295, "capital_outlay")</f>
        <v>0</v>
      </c>
      <c r="T32" s="32">
        <f>SUMIFS(annual_details_by_tech!P$2:P$1295, annual_details_by_tech!$A$2:$A$1295, "HECO", annual_details_by_tech!$C$2:$C$1295, $F32, annual_details_by_tech!$D$2:$D$1295, $D32, annual_details_by_tech!$B$2:$B$1295, "capital_outlay")</f>
        <v>0</v>
      </c>
      <c r="U32" s="32">
        <f>SUMIFS(annual_details_by_tech!Q$2:Q$1295, annual_details_by_tech!$A$2:$A$1295, "HECO", annual_details_by_tech!$C$2:$C$1295, $F32, annual_details_by_tech!$D$2:$D$1295, $D32, annual_details_by_tech!$B$2:$B$1295, "capital_outlay")</f>
        <v>0</v>
      </c>
      <c r="V32" s="32">
        <f>SUMIFS(annual_details_by_tech!R$2:R$1295, annual_details_by_tech!$A$2:$A$1295, "HECO", annual_details_by_tech!$C$2:$C$1295, $F32, annual_details_by_tech!$D$2:$D$1295, $D32, annual_details_by_tech!$B$2:$B$1295, "capital_outlay")</f>
        <v>0</v>
      </c>
      <c r="W32" s="32">
        <f>SUMIFS(annual_details_by_tech!S$2:S$1295, annual_details_by_tech!$A$2:$A$1295, "HECO", annual_details_by_tech!$C$2:$C$1295, $F32, annual_details_by_tech!$D$2:$D$1295, $D32, annual_details_by_tech!$B$2:$B$1295, "capital_outlay")</f>
        <v>0</v>
      </c>
      <c r="X32" s="32">
        <f>SUMIFS(annual_details_by_tech!T$2:T$1295, annual_details_by_tech!$A$2:$A$1295, "HECO", annual_details_by_tech!$C$2:$C$1295, $F32, annual_details_by_tech!$D$2:$D$1295, $D32, annual_details_by_tech!$B$2:$B$1295, "capital_outlay")</f>
        <v>0</v>
      </c>
      <c r="Y32" s="32">
        <f>SUMIFS(annual_details_by_tech!U$2:U$1295, annual_details_by_tech!$A$2:$A$1295, "HECO", annual_details_by_tech!$C$2:$C$1295, $F32, annual_details_by_tech!$D$2:$D$1295, $D32, annual_details_by_tech!$B$2:$B$1295, "capital_outlay")</f>
        <v>0</v>
      </c>
      <c r="Z32" s="32">
        <f>SUMIFS(annual_details_by_tech!V$2:V$1295, annual_details_by_tech!$A$2:$A$1295, "HECO", annual_details_by_tech!$C$2:$C$1295, $F32, annual_details_by_tech!$D$2:$D$1295, $D32, annual_details_by_tech!$B$2:$B$1295, "capital_outlay")</f>
        <v>0</v>
      </c>
      <c r="AA32" s="32">
        <f>SUMIFS(annual_details_by_tech!W$2:W$1295, annual_details_by_tech!$A$2:$A$1295, "HECO", annual_details_by_tech!$C$2:$C$1295, $F32, annual_details_by_tech!$D$2:$D$1295, $D32, annual_details_by_tech!$B$2:$B$1295, "capital_outlay")</f>
        <v>0</v>
      </c>
      <c r="AB32" s="32">
        <f>SUMIFS(annual_details_by_tech!X$2:X$1295, annual_details_by_tech!$A$2:$A$1295, "HECO", annual_details_by_tech!$C$2:$C$1295, $F32, annual_details_by_tech!$D$2:$D$1295, $D32, annual_details_by_tech!$B$2:$B$1295, "capital_outlay")</f>
        <v>0</v>
      </c>
      <c r="AC32" s="32">
        <f>SUMIFS(annual_details_by_tech!Y$2:Y$1295, annual_details_by_tech!$A$2:$A$1295, "HECO", annual_details_by_tech!$C$2:$C$1295, $F32, annual_details_by_tech!$D$2:$D$1295, $D32, annual_details_by_tech!$B$2:$B$1295, "capital_outlay")</f>
        <v>0</v>
      </c>
      <c r="AD32" s="32">
        <f>SUMIFS(annual_details_by_tech!Z$2:Z$1295, annual_details_by_tech!$A$2:$A$1295, "HECO", annual_details_by_tech!$C$2:$C$1295, $F32, annual_details_by_tech!$D$2:$D$1295, $D32, annual_details_by_tech!$B$2:$B$1295, "capital_outlay")</f>
        <v>0</v>
      </c>
      <c r="AE32" s="32">
        <f>SUMIFS(annual_details_by_tech!AA$2:AA$1295, annual_details_by_tech!$A$2:$A$1295, "HECO", annual_details_by_tech!$C$2:$C$1295, $F32, annual_details_by_tech!$D$2:$D$1295, $D32, annual_details_by_tech!$B$2:$B$1295, "capital_outlay")</f>
        <v>0</v>
      </c>
      <c r="AF32" s="32">
        <f>SUMIFS(annual_details_by_tech!AB$2:AB$1295, annual_details_by_tech!$A$2:$A$1295, "HECO", annual_details_by_tech!$C$2:$C$1295, $F32, annual_details_by_tech!$D$2:$D$1295, $D32, annual_details_by_tech!$B$2:$B$1295, "capital_outlay")</f>
        <v>0</v>
      </c>
      <c r="AG32" s="32">
        <f>SUMIFS(annual_details_by_tech!AC$2:AC$1295, annual_details_by_tech!$A$2:$A$1295, "HECO", annual_details_by_tech!$C$2:$C$1295, $F32, annual_details_by_tech!$D$2:$D$1295, $D32, annual_details_by_tech!$B$2:$B$1295, "capital_outlay")</f>
        <v>0</v>
      </c>
      <c r="AH32" s="32">
        <f>SUMIFS(annual_details_by_tech!AD$2:AD$1295, annual_details_by_tech!$A$2:$A$1295, "HECO", annual_details_by_tech!$C$2:$C$1295, $F32, annual_details_by_tech!$D$2:$D$1295, $D32, annual_details_by_tech!$B$2:$B$1295, "capital_outlay")</f>
        <v>0</v>
      </c>
      <c r="AI32" s="32">
        <f>SUMIFS(annual_details_by_tech!AE$2:AE$1295, annual_details_by_tech!$A$2:$A$1295, "HECO", annual_details_by_tech!$C$2:$C$1295, $F32, annual_details_by_tech!$D$2:$D$1295, $D32, annual_details_by_tech!$B$2:$B$1295, "capital_outlay")</f>
        <v>0</v>
      </c>
    </row>
    <row r="33" spans="1:35" x14ac:dyDescent="0.2">
      <c r="B33" s="6"/>
      <c r="C33" s="6"/>
      <c r="D33" s="31" t="str">
        <f>IF(AND(annual_details_by_tech!$A25="HECO",annual_details_by_tech!$B25=annual_details_by_tech!$B$2), annual_details_by_tech!$D25, "-
")</f>
        <v xml:space="preserve">-
</v>
      </c>
      <c r="F33" s="31" t="str">
        <f>IF(AND(annual_details_by_tech!$A25="HECO",annual_details_by_tech!$B25=annual_details_by_tech!$B$2), annual_details_by_tech!$C25, "-
")</f>
        <v xml:space="preserve">-
</v>
      </c>
      <c r="G33" s="32"/>
      <c r="H33" s="32"/>
      <c r="I33" s="32"/>
      <c r="J33" s="32">
        <f>SUMIFS(annual_details_by_tech!F$2:F$1295, annual_details_by_tech!$A$2:$A$1295, "HECO", annual_details_by_tech!$C$2:$C$1295, $F33, annual_details_by_tech!$D$2:$D$1295, $D33, annual_details_by_tech!$B$2:$B$1295, "capital_outlay")</f>
        <v>0</v>
      </c>
      <c r="K33" s="32">
        <f>SUMIFS(annual_details_by_tech!G$2:G$1295, annual_details_by_tech!$A$2:$A$1295, "HECO", annual_details_by_tech!$C$2:$C$1295, $F33, annual_details_by_tech!$D$2:$D$1295, $D33, annual_details_by_tech!$B$2:$B$1295, "capital_outlay")</f>
        <v>0</v>
      </c>
      <c r="L33" s="32">
        <f>SUMIFS(annual_details_by_tech!H$2:H$1295, annual_details_by_tech!$A$2:$A$1295, "HECO", annual_details_by_tech!$C$2:$C$1295, $F33, annual_details_by_tech!$D$2:$D$1295, $D33, annual_details_by_tech!$B$2:$B$1295, "capital_outlay")</f>
        <v>0</v>
      </c>
      <c r="M33" s="32">
        <f>SUMIFS(annual_details_by_tech!I$2:I$1295, annual_details_by_tech!$A$2:$A$1295, "HECO", annual_details_by_tech!$C$2:$C$1295, $F33, annual_details_by_tech!$D$2:$D$1295, $D33, annual_details_by_tech!$B$2:$B$1295, "capital_outlay")</f>
        <v>0</v>
      </c>
      <c r="N33" s="32">
        <f>SUMIFS(annual_details_by_tech!J$2:J$1295, annual_details_by_tech!$A$2:$A$1295, "HECO", annual_details_by_tech!$C$2:$C$1295, $F33, annual_details_by_tech!$D$2:$D$1295, $D33, annual_details_by_tech!$B$2:$B$1295, "capital_outlay")</f>
        <v>0</v>
      </c>
      <c r="O33" s="32">
        <f>SUMIFS(annual_details_by_tech!K$2:K$1295, annual_details_by_tech!$A$2:$A$1295, "HECO", annual_details_by_tech!$C$2:$C$1295, $F33, annual_details_by_tech!$D$2:$D$1295, $D33, annual_details_by_tech!$B$2:$B$1295, "capital_outlay")</f>
        <v>0</v>
      </c>
      <c r="P33" s="32">
        <f>SUMIFS(annual_details_by_tech!L$2:L$1295, annual_details_by_tech!$A$2:$A$1295, "HECO", annual_details_by_tech!$C$2:$C$1295, $F33, annual_details_by_tech!$D$2:$D$1295, $D33, annual_details_by_tech!$B$2:$B$1295, "capital_outlay")</f>
        <v>0</v>
      </c>
      <c r="Q33" s="32">
        <f>SUMIFS(annual_details_by_tech!M$2:M$1295, annual_details_by_tech!$A$2:$A$1295, "HECO", annual_details_by_tech!$C$2:$C$1295, $F33, annual_details_by_tech!$D$2:$D$1295, $D33, annual_details_by_tech!$B$2:$B$1295, "capital_outlay")</f>
        <v>0</v>
      </c>
      <c r="R33" s="32">
        <f>SUMIFS(annual_details_by_tech!N$2:N$1295, annual_details_by_tech!$A$2:$A$1295, "HECO", annual_details_by_tech!$C$2:$C$1295, $F33, annual_details_by_tech!$D$2:$D$1295, $D33, annual_details_by_tech!$B$2:$B$1295, "capital_outlay")</f>
        <v>0</v>
      </c>
      <c r="S33" s="32">
        <f>SUMIFS(annual_details_by_tech!O$2:O$1295, annual_details_by_tech!$A$2:$A$1295, "HECO", annual_details_by_tech!$C$2:$C$1295, $F33, annual_details_by_tech!$D$2:$D$1295, $D33, annual_details_by_tech!$B$2:$B$1295, "capital_outlay")</f>
        <v>0</v>
      </c>
      <c r="T33" s="32">
        <f>SUMIFS(annual_details_by_tech!P$2:P$1295, annual_details_by_tech!$A$2:$A$1295, "HECO", annual_details_by_tech!$C$2:$C$1295, $F33, annual_details_by_tech!$D$2:$D$1295, $D33, annual_details_by_tech!$B$2:$B$1295, "capital_outlay")</f>
        <v>0</v>
      </c>
      <c r="U33" s="32">
        <f>SUMIFS(annual_details_by_tech!Q$2:Q$1295, annual_details_by_tech!$A$2:$A$1295, "HECO", annual_details_by_tech!$C$2:$C$1295, $F33, annual_details_by_tech!$D$2:$D$1295, $D33, annual_details_by_tech!$B$2:$B$1295, "capital_outlay")</f>
        <v>0</v>
      </c>
      <c r="V33" s="32">
        <f>SUMIFS(annual_details_by_tech!R$2:R$1295, annual_details_by_tech!$A$2:$A$1295, "HECO", annual_details_by_tech!$C$2:$C$1295, $F33, annual_details_by_tech!$D$2:$D$1295, $D33, annual_details_by_tech!$B$2:$B$1295, "capital_outlay")</f>
        <v>0</v>
      </c>
      <c r="W33" s="32">
        <f>SUMIFS(annual_details_by_tech!S$2:S$1295, annual_details_by_tech!$A$2:$A$1295, "HECO", annual_details_by_tech!$C$2:$C$1295, $F33, annual_details_by_tech!$D$2:$D$1295, $D33, annual_details_by_tech!$B$2:$B$1295, "capital_outlay")</f>
        <v>0</v>
      </c>
      <c r="X33" s="32">
        <f>SUMIFS(annual_details_by_tech!T$2:T$1295, annual_details_by_tech!$A$2:$A$1295, "HECO", annual_details_by_tech!$C$2:$C$1295, $F33, annual_details_by_tech!$D$2:$D$1295, $D33, annual_details_by_tech!$B$2:$B$1295, "capital_outlay")</f>
        <v>0</v>
      </c>
      <c r="Y33" s="32">
        <f>SUMIFS(annual_details_by_tech!U$2:U$1295, annual_details_by_tech!$A$2:$A$1295, "HECO", annual_details_by_tech!$C$2:$C$1295, $F33, annual_details_by_tech!$D$2:$D$1295, $D33, annual_details_by_tech!$B$2:$B$1295, "capital_outlay")</f>
        <v>0</v>
      </c>
      <c r="Z33" s="32">
        <f>SUMIFS(annual_details_by_tech!V$2:V$1295, annual_details_by_tech!$A$2:$A$1295, "HECO", annual_details_by_tech!$C$2:$C$1295, $F33, annual_details_by_tech!$D$2:$D$1295, $D33, annual_details_by_tech!$B$2:$B$1295, "capital_outlay")</f>
        <v>0</v>
      </c>
      <c r="AA33" s="32">
        <f>SUMIFS(annual_details_by_tech!W$2:W$1295, annual_details_by_tech!$A$2:$A$1295, "HECO", annual_details_by_tech!$C$2:$C$1295, $F33, annual_details_by_tech!$D$2:$D$1295, $D33, annual_details_by_tech!$B$2:$B$1295, "capital_outlay")</f>
        <v>0</v>
      </c>
      <c r="AB33" s="32">
        <f>SUMIFS(annual_details_by_tech!X$2:X$1295, annual_details_by_tech!$A$2:$A$1295, "HECO", annual_details_by_tech!$C$2:$C$1295, $F33, annual_details_by_tech!$D$2:$D$1295, $D33, annual_details_by_tech!$B$2:$B$1295, "capital_outlay")</f>
        <v>0</v>
      </c>
      <c r="AC33" s="32">
        <f>SUMIFS(annual_details_by_tech!Y$2:Y$1295, annual_details_by_tech!$A$2:$A$1295, "HECO", annual_details_by_tech!$C$2:$C$1295, $F33, annual_details_by_tech!$D$2:$D$1295, $D33, annual_details_by_tech!$B$2:$B$1295, "capital_outlay")</f>
        <v>0</v>
      </c>
      <c r="AD33" s="32">
        <f>SUMIFS(annual_details_by_tech!Z$2:Z$1295, annual_details_by_tech!$A$2:$A$1295, "HECO", annual_details_by_tech!$C$2:$C$1295, $F33, annual_details_by_tech!$D$2:$D$1295, $D33, annual_details_by_tech!$B$2:$B$1295, "capital_outlay")</f>
        <v>0</v>
      </c>
      <c r="AE33" s="32">
        <f>SUMIFS(annual_details_by_tech!AA$2:AA$1295, annual_details_by_tech!$A$2:$A$1295, "HECO", annual_details_by_tech!$C$2:$C$1295, $F33, annual_details_by_tech!$D$2:$D$1295, $D33, annual_details_by_tech!$B$2:$B$1295, "capital_outlay")</f>
        <v>0</v>
      </c>
      <c r="AF33" s="32">
        <f>SUMIFS(annual_details_by_tech!AB$2:AB$1295, annual_details_by_tech!$A$2:$A$1295, "HECO", annual_details_by_tech!$C$2:$C$1295, $F33, annual_details_by_tech!$D$2:$D$1295, $D33, annual_details_by_tech!$B$2:$B$1295, "capital_outlay")</f>
        <v>0</v>
      </c>
      <c r="AG33" s="32">
        <f>SUMIFS(annual_details_by_tech!AC$2:AC$1295, annual_details_by_tech!$A$2:$A$1295, "HECO", annual_details_by_tech!$C$2:$C$1295, $F33, annual_details_by_tech!$D$2:$D$1295, $D33, annual_details_by_tech!$B$2:$B$1295, "capital_outlay")</f>
        <v>0</v>
      </c>
      <c r="AH33" s="32">
        <f>SUMIFS(annual_details_by_tech!AD$2:AD$1295, annual_details_by_tech!$A$2:$A$1295, "HECO", annual_details_by_tech!$C$2:$C$1295, $F33, annual_details_by_tech!$D$2:$D$1295, $D33, annual_details_by_tech!$B$2:$B$1295, "capital_outlay")</f>
        <v>0</v>
      </c>
      <c r="AI33" s="32">
        <f>SUMIFS(annual_details_by_tech!AE$2:AE$1295, annual_details_by_tech!$A$2:$A$1295, "HECO", annual_details_by_tech!$C$2:$C$1295, $F33, annual_details_by_tech!$D$2:$D$1295, $D33, annual_details_by_tech!$B$2:$B$1295, "capital_outlay")</f>
        <v>0</v>
      </c>
    </row>
    <row r="34" spans="1:35" x14ac:dyDescent="0.2">
      <c r="B34" s="6"/>
      <c r="C34" s="6"/>
      <c r="D34" s="31" t="str">
        <f>IF(AND(annual_details_by_tech!$A26="HECO",annual_details_by_tech!$B26=annual_details_by_tech!$B$2), annual_details_by_tech!$D26, "-
")</f>
        <v xml:space="preserve">-
</v>
      </c>
      <c r="F34" s="31" t="str">
        <f>IF(AND(annual_details_by_tech!$A26="HECO",annual_details_by_tech!$B26=annual_details_by_tech!$B$2), annual_details_by_tech!$C26, "-
")</f>
        <v xml:space="preserve">-
</v>
      </c>
      <c r="G34" s="32"/>
      <c r="H34" s="32"/>
      <c r="I34" s="32"/>
      <c r="J34" s="32">
        <f>SUMIFS(annual_details_by_tech!F$2:F$1295, annual_details_by_tech!$A$2:$A$1295, "HECO", annual_details_by_tech!$C$2:$C$1295, $F34, annual_details_by_tech!$D$2:$D$1295, $D34, annual_details_by_tech!$B$2:$B$1295, "capital_outlay")</f>
        <v>0</v>
      </c>
      <c r="K34" s="32">
        <f>SUMIFS(annual_details_by_tech!G$2:G$1295, annual_details_by_tech!$A$2:$A$1295, "HECO", annual_details_by_tech!$C$2:$C$1295, $F34, annual_details_by_tech!$D$2:$D$1295, $D34, annual_details_by_tech!$B$2:$B$1295, "capital_outlay")</f>
        <v>0</v>
      </c>
      <c r="L34" s="32">
        <f>SUMIFS(annual_details_by_tech!H$2:H$1295, annual_details_by_tech!$A$2:$A$1295, "HECO", annual_details_by_tech!$C$2:$C$1295, $F34, annual_details_by_tech!$D$2:$D$1295, $D34, annual_details_by_tech!$B$2:$B$1295, "capital_outlay")</f>
        <v>0</v>
      </c>
      <c r="M34" s="32">
        <f>SUMIFS(annual_details_by_tech!I$2:I$1295, annual_details_by_tech!$A$2:$A$1295, "HECO", annual_details_by_tech!$C$2:$C$1295, $F34, annual_details_by_tech!$D$2:$D$1295, $D34, annual_details_by_tech!$B$2:$B$1295, "capital_outlay")</f>
        <v>0</v>
      </c>
      <c r="N34" s="32">
        <f>SUMIFS(annual_details_by_tech!J$2:J$1295, annual_details_by_tech!$A$2:$A$1295, "HECO", annual_details_by_tech!$C$2:$C$1295, $F34, annual_details_by_tech!$D$2:$D$1295, $D34, annual_details_by_tech!$B$2:$B$1295, "capital_outlay")</f>
        <v>0</v>
      </c>
      <c r="O34" s="32">
        <f>SUMIFS(annual_details_by_tech!K$2:K$1295, annual_details_by_tech!$A$2:$A$1295, "HECO", annual_details_by_tech!$C$2:$C$1295, $F34, annual_details_by_tech!$D$2:$D$1295, $D34, annual_details_by_tech!$B$2:$B$1295, "capital_outlay")</f>
        <v>0</v>
      </c>
      <c r="P34" s="32">
        <f>SUMIFS(annual_details_by_tech!L$2:L$1295, annual_details_by_tech!$A$2:$A$1295, "HECO", annual_details_by_tech!$C$2:$C$1295, $F34, annual_details_by_tech!$D$2:$D$1295, $D34, annual_details_by_tech!$B$2:$B$1295, "capital_outlay")</f>
        <v>0</v>
      </c>
      <c r="Q34" s="32">
        <f>SUMIFS(annual_details_by_tech!M$2:M$1295, annual_details_by_tech!$A$2:$A$1295, "HECO", annual_details_by_tech!$C$2:$C$1295, $F34, annual_details_by_tech!$D$2:$D$1295, $D34, annual_details_by_tech!$B$2:$B$1295, "capital_outlay")</f>
        <v>0</v>
      </c>
      <c r="R34" s="32">
        <f>SUMIFS(annual_details_by_tech!N$2:N$1295, annual_details_by_tech!$A$2:$A$1295, "HECO", annual_details_by_tech!$C$2:$C$1295, $F34, annual_details_by_tech!$D$2:$D$1295, $D34, annual_details_by_tech!$B$2:$B$1295, "capital_outlay")</f>
        <v>0</v>
      </c>
      <c r="S34" s="32">
        <f>SUMIFS(annual_details_by_tech!O$2:O$1295, annual_details_by_tech!$A$2:$A$1295, "HECO", annual_details_by_tech!$C$2:$C$1295, $F34, annual_details_by_tech!$D$2:$D$1295, $D34, annual_details_by_tech!$B$2:$B$1295, "capital_outlay")</f>
        <v>0</v>
      </c>
      <c r="T34" s="32">
        <f>SUMIFS(annual_details_by_tech!P$2:P$1295, annual_details_by_tech!$A$2:$A$1295, "HECO", annual_details_by_tech!$C$2:$C$1295, $F34, annual_details_by_tech!$D$2:$D$1295, $D34, annual_details_by_tech!$B$2:$B$1295, "capital_outlay")</f>
        <v>0</v>
      </c>
      <c r="U34" s="32">
        <f>SUMIFS(annual_details_by_tech!Q$2:Q$1295, annual_details_by_tech!$A$2:$A$1295, "HECO", annual_details_by_tech!$C$2:$C$1295, $F34, annual_details_by_tech!$D$2:$D$1295, $D34, annual_details_by_tech!$B$2:$B$1295, "capital_outlay")</f>
        <v>0</v>
      </c>
      <c r="V34" s="32">
        <f>SUMIFS(annual_details_by_tech!R$2:R$1295, annual_details_by_tech!$A$2:$A$1295, "HECO", annual_details_by_tech!$C$2:$C$1295, $F34, annual_details_by_tech!$D$2:$D$1295, $D34, annual_details_by_tech!$B$2:$B$1295, "capital_outlay")</f>
        <v>0</v>
      </c>
      <c r="W34" s="32">
        <f>SUMIFS(annual_details_by_tech!S$2:S$1295, annual_details_by_tech!$A$2:$A$1295, "HECO", annual_details_by_tech!$C$2:$C$1295, $F34, annual_details_by_tech!$D$2:$D$1295, $D34, annual_details_by_tech!$B$2:$B$1295, "capital_outlay")</f>
        <v>0</v>
      </c>
      <c r="X34" s="32">
        <f>SUMIFS(annual_details_by_tech!T$2:T$1295, annual_details_by_tech!$A$2:$A$1295, "HECO", annual_details_by_tech!$C$2:$C$1295, $F34, annual_details_by_tech!$D$2:$D$1295, $D34, annual_details_by_tech!$B$2:$B$1295, "capital_outlay")</f>
        <v>0</v>
      </c>
      <c r="Y34" s="32">
        <f>SUMIFS(annual_details_by_tech!U$2:U$1295, annual_details_by_tech!$A$2:$A$1295, "HECO", annual_details_by_tech!$C$2:$C$1295, $F34, annual_details_by_tech!$D$2:$D$1295, $D34, annual_details_by_tech!$B$2:$B$1295, "capital_outlay")</f>
        <v>0</v>
      </c>
      <c r="Z34" s="32">
        <f>SUMIFS(annual_details_by_tech!V$2:V$1295, annual_details_by_tech!$A$2:$A$1295, "HECO", annual_details_by_tech!$C$2:$C$1295, $F34, annual_details_by_tech!$D$2:$D$1295, $D34, annual_details_by_tech!$B$2:$B$1295, "capital_outlay")</f>
        <v>0</v>
      </c>
      <c r="AA34" s="32">
        <f>SUMIFS(annual_details_by_tech!W$2:W$1295, annual_details_by_tech!$A$2:$A$1295, "HECO", annual_details_by_tech!$C$2:$C$1295, $F34, annual_details_by_tech!$D$2:$D$1295, $D34, annual_details_by_tech!$B$2:$B$1295, "capital_outlay")</f>
        <v>0</v>
      </c>
      <c r="AB34" s="32">
        <f>SUMIFS(annual_details_by_tech!X$2:X$1295, annual_details_by_tech!$A$2:$A$1295, "HECO", annual_details_by_tech!$C$2:$C$1295, $F34, annual_details_by_tech!$D$2:$D$1295, $D34, annual_details_by_tech!$B$2:$B$1295, "capital_outlay")</f>
        <v>0</v>
      </c>
      <c r="AC34" s="32">
        <f>SUMIFS(annual_details_by_tech!Y$2:Y$1295, annual_details_by_tech!$A$2:$A$1295, "HECO", annual_details_by_tech!$C$2:$C$1295, $F34, annual_details_by_tech!$D$2:$D$1295, $D34, annual_details_by_tech!$B$2:$B$1295, "capital_outlay")</f>
        <v>0</v>
      </c>
      <c r="AD34" s="32">
        <f>SUMIFS(annual_details_by_tech!Z$2:Z$1295, annual_details_by_tech!$A$2:$A$1295, "HECO", annual_details_by_tech!$C$2:$C$1295, $F34, annual_details_by_tech!$D$2:$D$1295, $D34, annual_details_by_tech!$B$2:$B$1295, "capital_outlay")</f>
        <v>0</v>
      </c>
      <c r="AE34" s="32">
        <f>SUMIFS(annual_details_by_tech!AA$2:AA$1295, annual_details_by_tech!$A$2:$A$1295, "HECO", annual_details_by_tech!$C$2:$C$1295, $F34, annual_details_by_tech!$D$2:$D$1295, $D34, annual_details_by_tech!$B$2:$B$1295, "capital_outlay")</f>
        <v>0</v>
      </c>
      <c r="AF34" s="32">
        <f>SUMIFS(annual_details_by_tech!AB$2:AB$1295, annual_details_by_tech!$A$2:$A$1295, "HECO", annual_details_by_tech!$C$2:$C$1295, $F34, annual_details_by_tech!$D$2:$D$1295, $D34, annual_details_by_tech!$B$2:$B$1295, "capital_outlay")</f>
        <v>0</v>
      </c>
      <c r="AG34" s="32">
        <f>SUMIFS(annual_details_by_tech!AC$2:AC$1295, annual_details_by_tech!$A$2:$A$1295, "HECO", annual_details_by_tech!$C$2:$C$1295, $F34, annual_details_by_tech!$D$2:$D$1295, $D34, annual_details_by_tech!$B$2:$B$1295, "capital_outlay")</f>
        <v>0</v>
      </c>
      <c r="AH34" s="32">
        <f>SUMIFS(annual_details_by_tech!AD$2:AD$1295, annual_details_by_tech!$A$2:$A$1295, "HECO", annual_details_by_tech!$C$2:$C$1295, $F34, annual_details_by_tech!$D$2:$D$1295, $D34, annual_details_by_tech!$B$2:$B$1295, "capital_outlay")</f>
        <v>0</v>
      </c>
      <c r="AI34" s="32">
        <f>SUMIFS(annual_details_by_tech!AE$2:AE$1295, annual_details_by_tech!$A$2:$A$1295, "HECO", annual_details_by_tech!$C$2:$C$1295, $F34, annual_details_by_tech!$D$2:$D$1295, $D34, annual_details_by_tech!$B$2:$B$1295, "capital_outlay")</f>
        <v>0</v>
      </c>
    </row>
    <row r="35" spans="1:35" x14ac:dyDescent="0.2">
      <c r="B35" s="6"/>
      <c r="C35" s="6"/>
      <c r="D35" s="31" t="str">
        <f>IF(AND(annual_details_by_tech!$A27="HECO",annual_details_by_tech!$B27=annual_details_by_tech!$B$2), annual_details_by_tech!$D27, "-
")</f>
        <v xml:space="preserve">-
</v>
      </c>
      <c r="F35" s="31" t="str">
        <f>IF(AND(annual_details_by_tech!$A27="HECO",annual_details_by_tech!$B27=annual_details_by_tech!$B$2), annual_details_by_tech!$C27, "-
")</f>
        <v xml:space="preserve">-
</v>
      </c>
      <c r="G35" s="32"/>
      <c r="H35" s="32"/>
      <c r="I35" s="32"/>
      <c r="J35" s="32">
        <f>SUMIFS(annual_details_by_tech!F$2:F$1295, annual_details_by_tech!$A$2:$A$1295, "HECO", annual_details_by_tech!$C$2:$C$1295, $F35, annual_details_by_tech!$D$2:$D$1295, $D35, annual_details_by_tech!$B$2:$B$1295, "capital_outlay")</f>
        <v>0</v>
      </c>
      <c r="K35" s="32">
        <f>SUMIFS(annual_details_by_tech!G$2:G$1295, annual_details_by_tech!$A$2:$A$1295, "HECO", annual_details_by_tech!$C$2:$C$1295, $F35, annual_details_by_tech!$D$2:$D$1295, $D35, annual_details_by_tech!$B$2:$B$1295, "capital_outlay")</f>
        <v>0</v>
      </c>
      <c r="L35" s="32">
        <f>SUMIFS(annual_details_by_tech!H$2:H$1295, annual_details_by_tech!$A$2:$A$1295, "HECO", annual_details_by_tech!$C$2:$C$1295, $F35, annual_details_by_tech!$D$2:$D$1295, $D35, annual_details_by_tech!$B$2:$B$1295, "capital_outlay")</f>
        <v>0</v>
      </c>
      <c r="M35" s="32">
        <f>SUMIFS(annual_details_by_tech!I$2:I$1295, annual_details_by_tech!$A$2:$A$1295, "HECO", annual_details_by_tech!$C$2:$C$1295, $F35, annual_details_by_tech!$D$2:$D$1295, $D35, annual_details_by_tech!$B$2:$B$1295, "capital_outlay")</f>
        <v>0</v>
      </c>
      <c r="N35" s="32">
        <f>SUMIFS(annual_details_by_tech!J$2:J$1295, annual_details_by_tech!$A$2:$A$1295, "HECO", annual_details_by_tech!$C$2:$C$1295, $F35, annual_details_by_tech!$D$2:$D$1295, $D35, annual_details_by_tech!$B$2:$B$1295, "capital_outlay")</f>
        <v>0</v>
      </c>
      <c r="O35" s="32">
        <f>SUMIFS(annual_details_by_tech!K$2:K$1295, annual_details_by_tech!$A$2:$A$1295, "HECO", annual_details_by_tech!$C$2:$C$1295, $F35, annual_details_by_tech!$D$2:$D$1295, $D35, annual_details_by_tech!$B$2:$B$1295, "capital_outlay")</f>
        <v>0</v>
      </c>
      <c r="P35" s="32">
        <f>SUMIFS(annual_details_by_tech!L$2:L$1295, annual_details_by_tech!$A$2:$A$1295, "HECO", annual_details_by_tech!$C$2:$C$1295, $F35, annual_details_by_tech!$D$2:$D$1295, $D35, annual_details_by_tech!$B$2:$B$1295, "capital_outlay")</f>
        <v>0</v>
      </c>
      <c r="Q35" s="32">
        <f>SUMIFS(annual_details_by_tech!M$2:M$1295, annual_details_by_tech!$A$2:$A$1295, "HECO", annual_details_by_tech!$C$2:$C$1295, $F35, annual_details_by_tech!$D$2:$D$1295, $D35, annual_details_by_tech!$B$2:$B$1295, "capital_outlay")</f>
        <v>0</v>
      </c>
      <c r="R35" s="32">
        <f>SUMIFS(annual_details_by_tech!N$2:N$1295, annual_details_by_tech!$A$2:$A$1295, "HECO", annual_details_by_tech!$C$2:$C$1295, $F35, annual_details_by_tech!$D$2:$D$1295, $D35, annual_details_by_tech!$B$2:$B$1295, "capital_outlay")</f>
        <v>0</v>
      </c>
      <c r="S35" s="32">
        <f>SUMIFS(annual_details_by_tech!O$2:O$1295, annual_details_by_tech!$A$2:$A$1295, "HECO", annual_details_by_tech!$C$2:$C$1295, $F35, annual_details_by_tech!$D$2:$D$1295, $D35, annual_details_by_tech!$B$2:$B$1295, "capital_outlay")</f>
        <v>0</v>
      </c>
      <c r="T35" s="32">
        <f>SUMIFS(annual_details_by_tech!P$2:P$1295, annual_details_by_tech!$A$2:$A$1295, "HECO", annual_details_by_tech!$C$2:$C$1295, $F35, annual_details_by_tech!$D$2:$D$1295, $D35, annual_details_by_tech!$B$2:$B$1295, "capital_outlay")</f>
        <v>0</v>
      </c>
      <c r="U35" s="32">
        <f>SUMIFS(annual_details_by_tech!Q$2:Q$1295, annual_details_by_tech!$A$2:$A$1295, "HECO", annual_details_by_tech!$C$2:$C$1295, $F35, annual_details_by_tech!$D$2:$D$1295, $D35, annual_details_by_tech!$B$2:$B$1295, "capital_outlay")</f>
        <v>0</v>
      </c>
      <c r="V35" s="32">
        <f>SUMIFS(annual_details_by_tech!R$2:R$1295, annual_details_by_tech!$A$2:$A$1295, "HECO", annual_details_by_tech!$C$2:$C$1295, $F35, annual_details_by_tech!$D$2:$D$1295, $D35, annual_details_by_tech!$B$2:$B$1295, "capital_outlay")</f>
        <v>0</v>
      </c>
      <c r="W35" s="32">
        <f>SUMIFS(annual_details_by_tech!S$2:S$1295, annual_details_by_tech!$A$2:$A$1295, "HECO", annual_details_by_tech!$C$2:$C$1295, $F35, annual_details_by_tech!$D$2:$D$1295, $D35, annual_details_by_tech!$B$2:$B$1295, "capital_outlay")</f>
        <v>0</v>
      </c>
      <c r="X35" s="32">
        <f>SUMIFS(annual_details_by_tech!T$2:T$1295, annual_details_by_tech!$A$2:$A$1295, "HECO", annual_details_by_tech!$C$2:$C$1295, $F35, annual_details_by_tech!$D$2:$D$1295, $D35, annual_details_by_tech!$B$2:$B$1295, "capital_outlay")</f>
        <v>0</v>
      </c>
      <c r="Y35" s="32">
        <f>SUMIFS(annual_details_by_tech!U$2:U$1295, annual_details_by_tech!$A$2:$A$1295, "HECO", annual_details_by_tech!$C$2:$C$1295, $F35, annual_details_by_tech!$D$2:$D$1295, $D35, annual_details_by_tech!$B$2:$B$1295, "capital_outlay")</f>
        <v>0</v>
      </c>
      <c r="Z35" s="32">
        <f>SUMIFS(annual_details_by_tech!V$2:V$1295, annual_details_by_tech!$A$2:$A$1295, "HECO", annual_details_by_tech!$C$2:$C$1295, $F35, annual_details_by_tech!$D$2:$D$1295, $D35, annual_details_by_tech!$B$2:$B$1295, "capital_outlay")</f>
        <v>0</v>
      </c>
      <c r="AA35" s="32">
        <f>SUMIFS(annual_details_by_tech!W$2:W$1295, annual_details_by_tech!$A$2:$A$1295, "HECO", annual_details_by_tech!$C$2:$C$1295, $F35, annual_details_by_tech!$D$2:$D$1295, $D35, annual_details_by_tech!$B$2:$B$1295, "capital_outlay")</f>
        <v>0</v>
      </c>
      <c r="AB35" s="32">
        <f>SUMIFS(annual_details_by_tech!X$2:X$1295, annual_details_by_tech!$A$2:$A$1295, "HECO", annual_details_by_tech!$C$2:$C$1295, $F35, annual_details_by_tech!$D$2:$D$1295, $D35, annual_details_by_tech!$B$2:$B$1295, "capital_outlay")</f>
        <v>0</v>
      </c>
      <c r="AC35" s="32">
        <f>SUMIFS(annual_details_by_tech!Y$2:Y$1295, annual_details_by_tech!$A$2:$A$1295, "HECO", annual_details_by_tech!$C$2:$C$1295, $F35, annual_details_by_tech!$D$2:$D$1295, $D35, annual_details_by_tech!$B$2:$B$1295, "capital_outlay")</f>
        <v>0</v>
      </c>
      <c r="AD35" s="32">
        <f>SUMIFS(annual_details_by_tech!Z$2:Z$1295, annual_details_by_tech!$A$2:$A$1295, "HECO", annual_details_by_tech!$C$2:$C$1295, $F35, annual_details_by_tech!$D$2:$D$1295, $D35, annual_details_by_tech!$B$2:$B$1295, "capital_outlay")</f>
        <v>0</v>
      </c>
      <c r="AE35" s="32">
        <f>SUMIFS(annual_details_by_tech!AA$2:AA$1295, annual_details_by_tech!$A$2:$A$1295, "HECO", annual_details_by_tech!$C$2:$C$1295, $F35, annual_details_by_tech!$D$2:$D$1295, $D35, annual_details_by_tech!$B$2:$B$1295, "capital_outlay")</f>
        <v>0</v>
      </c>
      <c r="AF35" s="32">
        <f>SUMIFS(annual_details_by_tech!AB$2:AB$1295, annual_details_by_tech!$A$2:$A$1295, "HECO", annual_details_by_tech!$C$2:$C$1295, $F35, annual_details_by_tech!$D$2:$D$1295, $D35, annual_details_by_tech!$B$2:$B$1295, "capital_outlay")</f>
        <v>0</v>
      </c>
      <c r="AG35" s="32">
        <f>SUMIFS(annual_details_by_tech!AC$2:AC$1295, annual_details_by_tech!$A$2:$A$1295, "HECO", annual_details_by_tech!$C$2:$C$1295, $F35, annual_details_by_tech!$D$2:$D$1295, $D35, annual_details_by_tech!$B$2:$B$1295, "capital_outlay")</f>
        <v>0</v>
      </c>
      <c r="AH35" s="32">
        <f>SUMIFS(annual_details_by_tech!AD$2:AD$1295, annual_details_by_tech!$A$2:$A$1295, "HECO", annual_details_by_tech!$C$2:$C$1295, $F35, annual_details_by_tech!$D$2:$D$1295, $D35, annual_details_by_tech!$B$2:$B$1295, "capital_outlay")</f>
        <v>0</v>
      </c>
      <c r="AI35" s="32">
        <f>SUMIFS(annual_details_by_tech!AE$2:AE$1295, annual_details_by_tech!$A$2:$A$1295, "HECO", annual_details_by_tech!$C$2:$C$1295, $F35, annual_details_by_tech!$D$2:$D$1295, $D35, annual_details_by_tech!$B$2:$B$1295, "capital_outlay")</f>
        <v>0</v>
      </c>
    </row>
    <row r="36" spans="1:35" x14ac:dyDescent="0.2">
      <c r="B36" s="6"/>
      <c r="C36" s="6"/>
      <c r="D36" s="31" t="str">
        <f>IF(AND(annual_details_by_tech!$A28="HECO",annual_details_by_tech!$B28=annual_details_by_tech!$B$2), annual_details_by_tech!$D28, "-
")</f>
        <v xml:space="preserve">-
</v>
      </c>
      <c r="F36" s="31" t="str">
        <f>IF(AND(annual_details_by_tech!$A28="HECO",annual_details_by_tech!$B28=annual_details_by_tech!$B$2), annual_details_by_tech!$C28, "-
")</f>
        <v xml:space="preserve">-
</v>
      </c>
      <c r="G36" s="32"/>
      <c r="H36" s="32"/>
      <c r="I36" s="32"/>
      <c r="J36" s="32">
        <f>SUMIFS(annual_details_by_tech!F$2:F$1295, annual_details_by_tech!$A$2:$A$1295, "HECO", annual_details_by_tech!$C$2:$C$1295, $F36, annual_details_by_tech!$D$2:$D$1295, $D36, annual_details_by_tech!$B$2:$B$1295, "capital_outlay")</f>
        <v>0</v>
      </c>
      <c r="K36" s="32">
        <f>SUMIFS(annual_details_by_tech!G$2:G$1295, annual_details_by_tech!$A$2:$A$1295, "HECO", annual_details_by_tech!$C$2:$C$1295, $F36, annual_details_by_tech!$D$2:$D$1295, $D36, annual_details_by_tech!$B$2:$B$1295, "capital_outlay")</f>
        <v>0</v>
      </c>
      <c r="L36" s="32">
        <f>SUMIFS(annual_details_by_tech!H$2:H$1295, annual_details_by_tech!$A$2:$A$1295, "HECO", annual_details_by_tech!$C$2:$C$1295, $F36, annual_details_by_tech!$D$2:$D$1295, $D36, annual_details_by_tech!$B$2:$B$1295, "capital_outlay")</f>
        <v>0</v>
      </c>
      <c r="M36" s="32">
        <f>SUMIFS(annual_details_by_tech!I$2:I$1295, annual_details_by_tech!$A$2:$A$1295, "HECO", annual_details_by_tech!$C$2:$C$1295, $F36, annual_details_by_tech!$D$2:$D$1295, $D36, annual_details_by_tech!$B$2:$B$1295, "capital_outlay")</f>
        <v>0</v>
      </c>
      <c r="N36" s="32">
        <f>SUMIFS(annual_details_by_tech!J$2:J$1295, annual_details_by_tech!$A$2:$A$1295, "HECO", annual_details_by_tech!$C$2:$C$1295, $F36, annual_details_by_tech!$D$2:$D$1295, $D36, annual_details_by_tech!$B$2:$B$1295, "capital_outlay")</f>
        <v>0</v>
      </c>
      <c r="O36" s="32">
        <f>SUMIFS(annual_details_by_tech!K$2:K$1295, annual_details_by_tech!$A$2:$A$1295, "HECO", annual_details_by_tech!$C$2:$C$1295, $F36, annual_details_by_tech!$D$2:$D$1295, $D36, annual_details_by_tech!$B$2:$B$1295, "capital_outlay")</f>
        <v>0</v>
      </c>
      <c r="P36" s="32">
        <f>SUMIFS(annual_details_by_tech!L$2:L$1295, annual_details_by_tech!$A$2:$A$1295, "HECO", annual_details_by_tech!$C$2:$C$1295, $F36, annual_details_by_tech!$D$2:$D$1295, $D36, annual_details_by_tech!$B$2:$B$1295, "capital_outlay")</f>
        <v>0</v>
      </c>
      <c r="Q36" s="32">
        <f>SUMIFS(annual_details_by_tech!M$2:M$1295, annual_details_by_tech!$A$2:$A$1295, "HECO", annual_details_by_tech!$C$2:$C$1295, $F36, annual_details_by_tech!$D$2:$D$1295, $D36, annual_details_by_tech!$B$2:$B$1295, "capital_outlay")</f>
        <v>0</v>
      </c>
      <c r="R36" s="32">
        <f>SUMIFS(annual_details_by_tech!N$2:N$1295, annual_details_by_tech!$A$2:$A$1295, "HECO", annual_details_by_tech!$C$2:$C$1295, $F36, annual_details_by_tech!$D$2:$D$1295, $D36, annual_details_by_tech!$B$2:$B$1295, "capital_outlay")</f>
        <v>0</v>
      </c>
      <c r="S36" s="32">
        <f>SUMIFS(annual_details_by_tech!O$2:O$1295, annual_details_by_tech!$A$2:$A$1295, "HECO", annual_details_by_tech!$C$2:$C$1295, $F36, annual_details_by_tech!$D$2:$D$1295, $D36, annual_details_by_tech!$B$2:$B$1295, "capital_outlay")</f>
        <v>0</v>
      </c>
      <c r="T36" s="32">
        <f>SUMIFS(annual_details_by_tech!P$2:P$1295, annual_details_by_tech!$A$2:$A$1295, "HECO", annual_details_by_tech!$C$2:$C$1295, $F36, annual_details_by_tech!$D$2:$D$1295, $D36, annual_details_by_tech!$B$2:$B$1295, "capital_outlay")</f>
        <v>0</v>
      </c>
      <c r="U36" s="32">
        <f>SUMIFS(annual_details_by_tech!Q$2:Q$1295, annual_details_by_tech!$A$2:$A$1295, "HECO", annual_details_by_tech!$C$2:$C$1295, $F36, annual_details_by_tech!$D$2:$D$1295, $D36, annual_details_by_tech!$B$2:$B$1295, "capital_outlay")</f>
        <v>0</v>
      </c>
      <c r="V36" s="32">
        <f>SUMIFS(annual_details_by_tech!R$2:R$1295, annual_details_by_tech!$A$2:$A$1295, "HECO", annual_details_by_tech!$C$2:$C$1295, $F36, annual_details_by_tech!$D$2:$D$1295, $D36, annual_details_by_tech!$B$2:$B$1295, "capital_outlay")</f>
        <v>0</v>
      </c>
      <c r="W36" s="32">
        <f>SUMIFS(annual_details_by_tech!S$2:S$1295, annual_details_by_tech!$A$2:$A$1295, "HECO", annual_details_by_tech!$C$2:$C$1295, $F36, annual_details_by_tech!$D$2:$D$1295, $D36, annual_details_by_tech!$B$2:$B$1295, "capital_outlay")</f>
        <v>0</v>
      </c>
      <c r="X36" s="32">
        <f>SUMIFS(annual_details_by_tech!T$2:T$1295, annual_details_by_tech!$A$2:$A$1295, "HECO", annual_details_by_tech!$C$2:$C$1295, $F36, annual_details_by_tech!$D$2:$D$1295, $D36, annual_details_by_tech!$B$2:$B$1295, "capital_outlay")</f>
        <v>0</v>
      </c>
      <c r="Y36" s="32">
        <f>SUMIFS(annual_details_by_tech!U$2:U$1295, annual_details_by_tech!$A$2:$A$1295, "HECO", annual_details_by_tech!$C$2:$C$1295, $F36, annual_details_by_tech!$D$2:$D$1295, $D36, annual_details_by_tech!$B$2:$B$1295, "capital_outlay")</f>
        <v>0</v>
      </c>
      <c r="Z36" s="32">
        <f>SUMIFS(annual_details_by_tech!V$2:V$1295, annual_details_by_tech!$A$2:$A$1295, "HECO", annual_details_by_tech!$C$2:$C$1295, $F36, annual_details_by_tech!$D$2:$D$1295, $D36, annual_details_by_tech!$B$2:$B$1295, "capital_outlay")</f>
        <v>0</v>
      </c>
      <c r="AA36" s="32">
        <f>SUMIFS(annual_details_by_tech!W$2:W$1295, annual_details_by_tech!$A$2:$A$1295, "HECO", annual_details_by_tech!$C$2:$C$1295, $F36, annual_details_by_tech!$D$2:$D$1295, $D36, annual_details_by_tech!$B$2:$B$1295, "capital_outlay")</f>
        <v>0</v>
      </c>
      <c r="AB36" s="32">
        <f>SUMIFS(annual_details_by_tech!X$2:X$1295, annual_details_by_tech!$A$2:$A$1295, "HECO", annual_details_by_tech!$C$2:$C$1295, $F36, annual_details_by_tech!$D$2:$D$1295, $D36, annual_details_by_tech!$B$2:$B$1295, "capital_outlay")</f>
        <v>0</v>
      </c>
      <c r="AC36" s="32">
        <f>SUMIFS(annual_details_by_tech!Y$2:Y$1295, annual_details_by_tech!$A$2:$A$1295, "HECO", annual_details_by_tech!$C$2:$C$1295, $F36, annual_details_by_tech!$D$2:$D$1295, $D36, annual_details_by_tech!$B$2:$B$1295, "capital_outlay")</f>
        <v>0</v>
      </c>
      <c r="AD36" s="32">
        <f>SUMIFS(annual_details_by_tech!Z$2:Z$1295, annual_details_by_tech!$A$2:$A$1295, "HECO", annual_details_by_tech!$C$2:$C$1295, $F36, annual_details_by_tech!$D$2:$D$1295, $D36, annual_details_by_tech!$B$2:$B$1295, "capital_outlay")</f>
        <v>0</v>
      </c>
      <c r="AE36" s="32">
        <f>SUMIFS(annual_details_by_tech!AA$2:AA$1295, annual_details_by_tech!$A$2:$A$1295, "HECO", annual_details_by_tech!$C$2:$C$1295, $F36, annual_details_by_tech!$D$2:$D$1295, $D36, annual_details_by_tech!$B$2:$B$1295, "capital_outlay")</f>
        <v>0</v>
      </c>
      <c r="AF36" s="32">
        <f>SUMIFS(annual_details_by_tech!AB$2:AB$1295, annual_details_by_tech!$A$2:$A$1295, "HECO", annual_details_by_tech!$C$2:$C$1295, $F36, annual_details_by_tech!$D$2:$D$1295, $D36, annual_details_by_tech!$B$2:$B$1295, "capital_outlay")</f>
        <v>0</v>
      </c>
      <c r="AG36" s="32">
        <f>SUMIFS(annual_details_by_tech!AC$2:AC$1295, annual_details_by_tech!$A$2:$A$1295, "HECO", annual_details_by_tech!$C$2:$C$1295, $F36, annual_details_by_tech!$D$2:$D$1295, $D36, annual_details_by_tech!$B$2:$B$1295, "capital_outlay")</f>
        <v>0</v>
      </c>
      <c r="AH36" s="32">
        <f>SUMIFS(annual_details_by_tech!AD$2:AD$1295, annual_details_by_tech!$A$2:$A$1295, "HECO", annual_details_by_tech!$C$2:$C$1295, $F36, annual_details_by_tech!$D$2:$D$1295, $D36, annual_details_by_tech!$B$2:$B$1295, "capital_outlay")</f>
        <v>0</v>
      </c>
      <c r="AI36" s="32">
        <f>SUMIFS(annual_details_by_tech!AE$2:AE$1295, annual_details_by_tech!$A$2:$A$1295, "HECO", annual_details_by_tech!$C$2:$C$1295, $F36, annual_details_by_tech!$D$2:$D$1295, $D36, annual_details_by_tech!$B$2:$B$1295, "capital_outlay")</f>
        <v>0</v>
      </c>
    </row>
    <row r="37" spans="1:35" x14ac:dyDescent="0.2">
      <c r="B37" s="6"/>
      <c r="C37" s="6"/>
      <c r="D37" s="31" t="str">
        <f>IF(AND(annual_details_by_tech!$A29="HECO",annual_details_by_tech!$B29=annual_details_by_tech!$B$2), annual_details_by_tech!$D29, "-
")</f>
        <v xml:space="preserve">-
</v>
      </c>
      <c r="F37" s="31" t="str">
        <f>IF(AND(annual_details_by_tech!$A29="HECO",annual_details_by_tech!$B29=annual_details_by_tech!$B$2), annual_details_by_tech!$C29, "-
")</f>
        <v xml:space="preserve">-
</v>
      </c>
      <c r="G37" s="32"/>
      <c r="H37" s="32"/>
      <c r="I37" s="32"/>
      <c r="J37" s="32">
        <f>SUMIFS(annual_details_by_tech!F$2:F$1295, annual_details_by_tech!$A$2:$A$1295, "HECO", annual_details_by_tech!$C$2:$C$1295, $F37, annual_details_by_tech!$D$2:$D$1295, $D37, annual_details_by_tech!$B$2:$B$1295, "capital_outlay")</f>
        <v>0</v>
      </c>
      <c r="K37" s="32">
        <f>SUMIFS(annual_details_by_tech!G$2:G$1295, annual_details_by_tech!$A$2:$A$1295, "HECO", annual_details_by_tech!$C$2:$C$1295, $F37, annual_details_by_tech!$D$2:$D$1295, $D37, annual_details_by_tech!$B$2:$B$1295, "capital_outlay")</f>
        <v>0</v>
      </c>
      <c r="L37" s="32">
        <f>SUMIFS(annual_details_by_tech!H$2:H$1295, annual_details_by_tech!$A$2:$A$1295, "HECO", annual_details_by_tech!$C$2:$C$1295, $F37, annual_details_by_tech!$D$2:$D$1295, $D37, annual_details_by_tech!$B$2:$B$1295, "capital_outlay")</f>
        <v>0</v>
      </c>
      <c r="M37" s="32">
        <f>SUMIFS(annual_details_by_tech!I$2:I$1295, annual_details_by_tech!$A$2:$A$1295, "HECO", annual_details_by_tech!$C$2:$C$1295, $F37, annual_details_by_tech!$D$2:$D$1295, $D37, annual_details_by_tech!$B$2:$B$1295, "capital_outlay")</f>
        <v>0</v>
      </c>
      <c r="N37" s="32">
        <f>SUMIFS(annual_details_by_tech!J$2:J$1295, annual_details_by_tech!$A$2:$A$1295, "HECO", annual_details_by_tech!$C$2:$C$1295, $F37, annual_details_by_tech!$D$2:$D$1295, $D37, annual_details_by_tech!$B$2:$B$1295, "capital_outlay")</f>
        <v>0</v>
      </c>
      <c r="O37" s="32">
        <f>SUMIFS(annual_details_by_tech!K$2:K$1295, annual_details_by_tech!$A$2:$A$1295, "HECO", annual_details_by_tech!$C$2:$C$1295, $F37, annual_details_by_tech!$D$2:$D$1295, $D37, annual_details_by_tech!$B$2:$B$1295, "capital_outlay")</f>
        <v>0</v>
      </c>
      <c r="P37" s="32">
        <f>SUMIFS(annual_details_by_tech!L$2:L$1295, annual_details_by_tech!$A$2:$A$1295, "HECO", annual_details_by_tech!$C$2:$C$1295, $F37, annual_details_by_tech!$D$2:$D$1295, $D37, annual_details_by_tech!$B$2:$B$1295, "capital_outlay")</f>
        <v>0</v>
      </c>
      <c r="Q37" s="32">
        <f>SUMIFS(annual_details_by_tech!M$2:M$1295, annual_details_by_tech!$A$2:$A$1295, "HECO", annual_details_by_tech!$C$2:$C$1295, $F37, annual_details_by_tech!$D$2:$D$1295, $D37, annual_details_by_tech!$B$2:$B$1295, "capital_outlay")</f>
        <v>0</v>
      </c>
      <c r="R37" s="32">
        <f>SUMIFS(annual_details_by_tech!N$2:N$1295, annual_details_by_tech!$A$2:$A$1295, "HECO", annual_details_by_tech!$C$2:$C$1295, $F37, annual_details_by_tech!$D$2:$D$1295, $D37, annual_details_by_tech!$B$2:$B$1295, "capital_outlay")</f>
        <v>0</v>
      </c>
      <c r="S37" s="32">
        <f>SUMIFS(annual_details_by_tech!O$2:O$1295, annual_details_by_tech!$A$2:$A$1295, "HECO", annual_details_by_tech!$C$2:$C$1295, $F37, annual_details_by_tech!$D$2:$D$1295, $D37, annual_details_by_tech!$B$2:$B$1295, "capital_outlay")</f>
        <v>0</v>
      </c>
      <c r="T37" s="32">
        <f>SUMIFS(annual_details_by_tech!P$2:P$1295, annual_details_by_tech!$A$2:$A$1295, "HECO", annual_details_by_tech!$C$2:$C$1295, $F37, annual_details_by_tech!$D$2:$D$1295, $D37, annual_details_by_tech!$B$2:$B$1295, "capital_outlay")</f>
        <v>0</v>
      </c>
      <c r="U37" s="32">
        <f>SUMIFS(annual_details_by_tech!Q$2:Q$1295, annual_details_by_tech!$A$2:$A$1295, "HECO", annual_details_by_tech!$C$2:$C$1295, $F37, annual_details_by_tech!$D$2:$D$1295, $D37, annual_details_by_tech!$B$2:$B$1295, "capital_outlay")</f>
        <v>0</v>
      </c>
      <c r="V37" s="32">
        <f>SUMIFS(annual_details_by_tech!R$2:R$1295, annual_details_by_tech!$A$2:$A$1295, "HECO", annual_details_by_tech!$C$2:$C$1295, $F37, annual_details_by_tech!$D$2:$D$1295, $D37, annual_details_by_tech!$B$2:$B$1295, "capital_outlay")</f>
        <v>0</v>
      </c>
      <c r="W37" s="32">
        <f>SUMIFS(annual_details_by_tech!S$2:S$1295, annual_details_by_tech!$A$2:$A$1295, "HECO", annual_details_by_tech!$C$2:$C$1295, $F37, annual_details_by_tech!$D$2:$D$1295, $D37, annual_details_by_tech!$B$2:$B$1295, "capital_outlay")</f>
        <v>0</v>
      </c>
      <c r="X37" s="32">
        <f>SUMIFS(annual_details_by_tech!T$2:T$1295, annual_details_by_tech!$A$2:$A$1295, "HECO", annual_details_by_tech!$C$2:$C$1295, $F37, annual_details_by_tech!$D$2:$D$1295, $D37, annual_details_by_tech!$B$2:$B$1295, "capital_outlay")</f>
        <v>0</v>
      </c>
      <c r="Y37" s="32">
        <f>SUMIFS(annual_details_by_tech!U$2:U$1295, annual_details_by_tech!$A$2:$A$1295, "HECO", annual_details_by_tech!$C$2:$C$1295, $F37, annual_details_by_tech!$D$2:$D$1295, $D37, annual_details_by_tech!$B$2:$B$1295, "capital_outlay")</f>
        <v>0</v>
      </c>
      <c r="Z37" s="32">
        <f>SUMIFS(annual_details_by_tech!V$2:V$1295, annual_details_by_tech!$A$2:$A$1295, "HECO", annual_details_by_tech!$C$2:$C$1295, $F37, annual_details_by_tech!$D$2:$D$1295, $D37, annual_details_by_tech!$B$2:$B$1295, "capital_outlay")</f>
        <v>0</v>
      </c>
      <c r="AA37" s="32">
        <f>SUMIFS(annual_details_by_tech!W$2:W$1295, annual_details_by_tech!$A$2:$A$1295, "HECO", annual_details_by_tech!$C$2:$C$1295, $F37, annual_details_by_tech!$D$2:$D$1295, $D37, annual_details_by_tech!$B$2:$B$1295, "capital_outlay")</f>
        <v>0</v>
      </c>
      <c r="AB37" s="32">
        <f>SUMIFS(annual_details_by_tech!X$2:X$1295, annual_details_by_tech!$A$2:$A$1295, "HECO", annual_details_by_tech!$C$2:$C$1295, $F37, annual_details_by_tech!$D$2:$D$1295, $D37, annual_details_by_tech!$B$2:$B$1295, "capital_outlay")</f>
        <v>0</v>
      </c>
      <c r="AC37" s="32">
        <f>SUMIFS(annual_details_by_tech!Y$2:Y$1295, annual_details_by_tech!$A$2:$A$1295, "HECO", annual_details_by_tech!$C$2:$C$1295, $F37, annual_details_by_tech!$D$2:$D$1295, $D37, annual_details_by_tech!$B$2:$B$1295, "capital_outlay")</f>
        <v>0</v>
      </c>
      <c r="AD37" s="32">
        <f>SUMIFS(annual_details_by_tech!Z$2:Z$1295, annual_details_by_tech!$A$2:$A$1295, "HECO", annual_details_by_tech!$C$2:$C$1295, $F37, annual_details_by_tech!$D$2:$D$1295, $D37, annual_details_by_tech!$B$2:$B$1295, "capital_outlay")</f>
        <v>0</v>
      </c>
      <c r="AE37" s="32">
        <f>SUMIFS(annual_details_by_tech!AA$2:AA$1295, annual_details_by_tech!$A$2:$A$1295, "HECO", annual_details_by_tech!$C$2:$C$1295, $F37, annual_details_by_tech!$D$2:$D$1295, $D37, annual_details_by_tech!$B$2:$B$1295, "capital_outlay")</f>
        <v>0</v>
      </c>
      <c r="AF37" s="32">
        <f>SUMIFS(annual_details_by_tech!AB$2:AB$1295, annual_details_by_tech!$A$2:$A$1295, "HECO", annual_details_by_tech!$C$2:$C$1295, $F37, annual_details_by_tech!$D$2:$D$1295, $D37, annual_details_by_tech!$B$2:$B$1295, "capital_outlay")</f>
        <v>0</v>
      </c>
      <c r="AG37" s="32">
        <f>SUMIFS(annual_details_by_tech!AC$2:AC$1295, annual_details_by_tech!$A$2:$A$1295, "HECO", annual_details_by_tech!$C$2:$C$1295, $F37, annual_details_by_tech!$D$2:$D$1295, $D37, annual_details_by_tech!$B$2:$B$1295, "capital_outlay")</f>
        <v>0</v>
      </c>
      <c r="AH37" s="32">
        <f>SUMIFS(annual_details_by_tech!AD$2:AD$1295, annual_details_by_tech!$A$2:$A$1295, "HECO", annual_details_by_tech!$C$2:$C$1295, $F37, annual_details_by_tech!$D$2:$D$1295, $D37, annual_details_by_tech!$B$2:$B$1295, "capital_outlay")</f>
        <v>0</v>
      </c>
      <c r="AI37" s="32">
        <f>SUMIFS(annual_details_by_tech!AE$2:AE$1295, annual_details_by_tech!$A$2:$A$1295, "HECO", annual_details_by_tech!$C$2:$C$1295, $F37, annual_details_by_tech!$D$2:$D$1295, $D37, annual_details_by_tech!$B$2:$B$1295, "capital_outlay")</f>
        <v>0</v>
      </c>
    </row>
    <row r="38" spans="1:35" x14ac:dyDescent="0.2">
      <c r="B38" s="6"/>
      <c r="C38" s="6"/>
      <c r="D38" s="31" t="str">
        <f>IF(AND(annual_details_by_tech!$A30="HECO",annual_details_by_tech!$B30=annual_details_by_tech!$B$2), annual_details_by_tech!$D30, "-
")</f>
        <v xml:space="preserve">-
</v>
      </c>
      <c r="F38" s="31" t="str">
        <f>IF(AND(annual_details_by_tech!$A30="HECO",annual_details_by_tech!$B30=annual_details_by_tech!$B$2), annual_details_by_tech!$C30, "-
")</f>
        <v xml:space="preserve">-
</v>
      </c>
      <c r="G38" s="32"/>
      <c r="H38" s="32"/>
      <c r="I38" s="32"/>
      <c r="J38" s="32">
        <f>SUMIFS(annual_details_by_tech!F$2:F$1295, annual_details_by_tech!$A$2:$A$1295, "HECO", annual_details_by_tech!$C$2:$C$1295, $F38, annual_details_by_tech!$D$2:$D$1295, $D38, annual_details_by_tech!$B$2:$B$1295, "capital_outlay")</f>
        <v>0</v>
      </c>
      <c r="K38" s="32">
        <f>SUMIFS(annual_details_by_tech!G$2:G$1295, annual_details_by_tech!$A$2:$A$1295, "HECO", annual_details_by_tech!$C$2:$C$1295, $F38, annual_details_by_tech!$D$2:$D$1295, $D38, annual_details_by_tech!$B$2:$B$1295, "capital_outlay")</f>
        <v>0</v>
      </c>
      <c r="L38" s="32">
        <f>SUMIFS(annual_details_by_tech!H$2:H$1295, annual_details_by_tech!$A$2:$A$1295, "HECO", annual_details_by_tech!$C$2:$C$1295, $F38, annual_details_by_tech!$D$2:$D$1295, $D38, annual_details_by_tech!$B$2:$B$1295, "capital_outlay")</f>
        <v>0</v>
      </c>
      <c r="M38" s="32">
        <f>SUMIFS(annual_details_by_tech!I$2:I$1295, annual_details_by_tech!$A$2:$A$1295, "HECO", annual_details_by_tech!$C$2:$C$1295, $F38, annual_details_by_tech!$D$2:$D$1295, $D38, annual_details_by_tech!$B$2:$B$1295, "capital_outlay")</f>
        <v>0</v>
      </c>
      <c r="N38" s="32">
        <f>SUMIFS(annual_details_by_tech!J$2:J$1295, annual_details_by_tech!$A$2:$A$1295, "HECO", annual_details_by_tech!$C$2:$C$1295, $F38, annual_details_by_tech!$D$2:$D$1295, $D38, annual_details_by_tech!$B$2:$B$1295, "capital_outlay")</f>
        <v>0</v>
      </c>
      <c r="O38" s="32">
        <f>SUMIFS(annual_details_by_tech!K$2:K$1295, annual_details_by_tech!$A$2:$A$1295, "HECO", annual_details_by_tech!$C$2:$C$1295, $F38, annual_details_by_tech!$D$2:$D$1295, $D38, annual_details_by_tech!$B$2:$B$1295, "capital_outlay")</f>
        <v>0</v>
      </c>
      <c r="P38" s="32">
        <f>SUMIFS(annual_details_by_tech!L$2:L$1295, annual_details_by_tech!$A$2:$A$1295, "HECO", annual_details_by_tech!$C$2:$C$1295, $F38, annual_details_by_tech!$D$2:$D$1295, $D38, annual_details_by_tech!$B$2:$B$1295, "capital_outlay")</f>
        <v>0</v>
      </c>
      <c r="Q38" s="32">
        <f>SUMIFS(annual_details_by_tech!M$2:M$1295, annual_details_by_tech!$A$2:$A$1295, "HECO", annual_details_by_tech!$C$2:$C$1295, $F38, annual_details_by_tech!$D$2:$D$1295, $D38, annual_details_by_tech!$B$2:$B$1295, "capital_outlay")</f>
        <v>0</v>
      </c>
      <c r="R38" s="32">
        <f>SUMIFS(annual_details_by_tech!N$2:N$1295, annual_details_by_tech!$A$2:$A$1295, "HECO", annual_details_by_tech!$C$2:$C$1295, $F38, annual_details_by_tech!$D$2:$D$1295, $D38, annual_details_by_tech!$B$2:$B$1295, "capital_outlay")</f>
        <v>0</v>
      </c>
      <c r="S38" s="32">
        <f>SUMIFS(annual_details_by_tech!O$2:O$1295, annual_details_by_tech!$A$2:$A$1295, "HECO", annual_details_by_tech!$C$2:$C$1295, $F38, annual_details_by_tech!$D$2:$D$1295, $D38, annual_details_by_tech!$B$2:$B$1295, "capital_outlay")</f>
        <v>0</v>
      </c>
      <c r="T38" s="32">
        <f>SUMIFS(annual_details_by_tech!P$2:P$1295, annual_details_by_tech!$A$2:$A$1295, "HECO", annual_details_by_tech!$C$2:$C$1295, $F38, annual_details_by_tech!$D$2:$D$1295, $D38, annual_details_by_tech!$B$2:$B$1295, "capital_outlay")</f>
        <v>0</v>
      </c>
      <c r="U38" s="32">
        <f>SUMIFS(annual_details_by_tech!Q$2:Q$1295, annual_details_by_tech!$A$2:$A$1295, "HECO", annual_details_by_tech!$C$2:$C$1295, $F38, annual_details_by_tech!$D$2:$D$1295, $D38, annual_details_by_tech!$B$2:$B$1295, "capital_outlay")</f>
        <v>0</v>
      </c>
      <c r="V38" s="32">
        <f>SUMIFS(annual_details_by_tech!R$2:R$1295, annual_details_by_tech!$A$2:$A$1295, "HECO", annual_details_by_tech!$C$2:$C$1295, $F38, annual_details_by_tech!$D$2:$D$1295, $D38, annual_details_by_tech!$B$2:$B$1295, "capital_outlay")</f>
        <v>0</v>
      </c>
      <c r="W38" s="32">
        <f>SUMIFS(annual_details_by_tech!S$2:S$1295, annual_details_by_tech!$A$2:$A$1295, "HECO", annual_details_by_tech!$C$2:$C$1295, $F38, annual_details_by_tech!$D$2:$D$1295, $D38, annual_details_by_tech!$B$2:$B$1295, "capital_outlay")</f>
        <v>0</v>
      </c>
      <c r="X38" s="32">
        <f>SUMIFS(annual_details_by_tech!T$2:T$1295, annual_details_by_tech!$A$2:$A$1295, "HECO", annual_details_by_tech!$C$2:$C$1295, $F38, annual_details_by_tech!$D$2:$D$1295, $D38, annual_details_by_tech!$B$2:$B$1295, "capital_outlay")</f>
        <v>0</v>
      </c>
      <c r="Y38" s="32">
        <f>SUMIFS(annual_details_by_tech!U$2:U$1295, annual_details_by_tech!$A$2:$A$1295, "HECO", annual_details_by_tech!$C$2:$C$1295, $F38, annual_details_by_tech!$D$2:$D$1295, $D38, annual_details_by_tech!$B$2:$B$1295, "capital_outlay")</f>
        <v>0</v>
      </c>
      <c r="Z38" s="32">
        <f>SUMIFS(annual_details_by_tech!V$2:V$1295, annual_details_by_tech!$A$2:$A$1295, "HECO", annual_details_by_tech!$C$2:$C$1295, $F38, annual_details_by_tech!$D$2:$D$1295, $D38, annual_details_by_tech!$B$2:$B$1295, "capital_outlay")</f>
        <v>0</v>
      </c>
      <c r="AA38" s="32">
        <f>SUMIFS(annual_details_by_tech!W$2:W$1295, annual_details_by_tech!$A$2:$A$1295, "HECO", annual_details_by_tech!$C$2:$C$1295, $F38, annual_details_by_tech!$D$2:$D$1295, $D38, annual_details_by_tech!$B$2:$B$1295, "capital_outlay")</f>
        <v>0</v>
      </c>
      <c r="AB38" s="32">
        <f>SUMIFS(annual_details_by_tech!X$2:X$1295, annual_details_by_tech!$A$2:$A$1295, "HECO", annual_details_by_tech!$C$2:$C$1295, $F38, annual_details_by_tech!$D$2:$D$1295, $D38, annual_details_by_tech!$B$2:$B$1295, "capital_outlay")</f>
        <v>0</v>
      </c>
      <c r="AC38" s="32">
        <f>SUMIFS(annual_details_by_tech!Y$2:Y$1295, annual_details_by_tech!$A$2:$A$1295, "HECO", annual_details_by_tech!$C$2:$C$1295, $F38, annual_details_by_tech!$D$2:$D$1295, $D38, annual_details_by_tech!$B$2:$B$1295, "capital_outlay")</f>
        <v>0</v>
      </c>
      <c r="AD38" s="32">
        <f>SUMIFS(annual_details_by_tech!Z$2:Z$1295, annual_details_by_tech!$A$2:$A$1295, "HECO", annual_details_by_tech!$C$2:$C$1295, $F38, annual_details_by_tech!$D$2:$D$1295, $D38, annual_details_by_tech!$B$2:$B$1295, "capital_outlay")</f>
        <v>0</v>
      </c>
      <c r="AE38" s="32">
        <f>SUMIFS(annual_details_by_tech!AA$2:AA$1295, annual_details_by_tech!$A$2:$A$1295, "HECO", annual_details_by_tech!$C$2:$C$1295, $F38, annual_details_by_tech!$D$2:$D$1295, $D38, annual_details_by_tech!$B$2:$B$1295, "capital_outlay")</f>
        <v>0</v>
      </c>
      <c r="AF38" s="32">
        <f>SUMIFS(annual_details_by_tech!AB$2:AB$1295, annual_details_by_tech!$A$2:$A$1295, "HECO", annual_details_by_tech!$C$2:$C$1295, $F38, annual_details_by_tech!$D$2:$D$1295, $D38, annual_details_by_tech!$B$2:$B$1295, "capital_outlay")</f>
        <v>0</v>
      </c>
      <c r="AG38" s="32">
        <f>SUMIFS(annual_details_by_tech!AC$2:AC$1295, annual_details_by_tech!$A$2:$A$1295, "HECO", annual_details_by_tech!$C$2:$C$1295, $F38, annual_details_by_tech!$D$2:$D$1295, $D38, annual_details_by_tech!$B$2:$B$1295, "capital_outlay")</f>
        <v>0</v>
      </c>
      <c r="AH38" s="32">
        <f>SUMIFS(annual_details_by_tech!AD$2:AD$1295, annual_details_by_tech!$A$2:$A$1295, "HECO", annual_details_by_tech!$C$2:$C$1295, $F38, annual_details_by_tech!$D$2:$D$1295, $D38, annual_details_by_tech!$B$2:$B$1295, "capital_outlay")</f>
        <v>0</v>
      </c>
      <c r="AI38" s="32">
        <f>SUMIFS(annual_details_by_tech!AE$2:AE$1295, annual_details_by_tech!$A$2:$A$1295, "HECO", annual_details_by_tech!$C$2:$C$1295, $F38, annual_details_by_tech!$D$2:$D$1295, $D38, annual_details_by_tech!$B$2:$B$1295, "capital_outlay")</f>
        <v>0</v>
      </c>
    </row>
    <row r="39" spans="1:35" x14ac:dyDescent="0.2">
      <c r="B39" s="6"/>
      <c r="C39" s="6"/>
      <c r="D39" s="31" t="str">
        <f>IF(AND(annual_details_by_tech!$A31="HECO",annual_details_by_tech!$B31=annual_details_by_tech!$B$2), annual_details_by_tech!$D31, "-
")</f>
        <v xml:space="preserve">-
</v>
      </c>
      <c r="F39" s="31" t="str">
        <f>IF(AND(annual_details_by_tech!$A31="HECO",annual_details_by_tech!$B31=annual_details_by_tech!$B$2), annual_details_by_tech!$C31, "-
")</f>
        <v xml:space="preserve">-
</v>
      </c>
      <c r="G39" s="32"/>
      <c r="H39" s="32"/>
      <c r="I39" s="32"/>
      <c r="J39" s="32">
        <f>SUMIFS(annual_details_by_tech!F$2:F$1295, annual_details_by_tech!$A$2:$A$1295, "HECO", annual_details_by_tech!$C$2:$C$1295, $F39, annual_details_by_tech!$D$2:$D$1295, $D39, annual_details_by_tech!$B$2:$B$1295, "capital_outlay")</f>
        <v>0</v>
      </c>
      <c r="K39" s="32">
        <f>SUMIFS(annual_details_by_tech!G$2:G$1295, annual_details_by_tech!$A$2:$A$1295, "HECO", annual_details_by_tech!$C$2:$C$1295, $F39, annual_details_by_tech!$D$2:$D$1295, $D39, annual_details_by_tech!$B$2:$B$1295, "capital_outlay")</f>
        <v>0</v>
      </c>
      <c r="L39" s="32">
        <f>SUMIFS(annual_details_by_tech!H$2:H$1295, annual_details_by_tech!$A$2:$A$1295, "HECO", annual_details_by_tech!$C$2:$C$1295, $F39, annual_details_by_tech!$D$2:$D$1295, $D39, annual_details_by_tech!$B$2:$B$1295, "capital_outlay")</f>
        <v>0</v>
      </c>
      <c r="M39" s="32">
        <f>SUMIFS(annual_details_by_tech!I$2:I$1295, annual_details_by_tech!$A$2:$A$1295, "HECO", annual_details_by_tech!$C$2:$C$1295, $F39, annual_details_by_tech!$D$2:$D$1295, $D39, annual_details_by_tech!$B$2:$B$1295, "capital_outlay")</f>
        <v>0</v>
      </c>
      <c r="N39" s="32">
        <f>SUMIFS(annual_details_by_tech!J$2:J$1295, annual_details_by_tech!$A$2:$A$1295, "HECO", annual_details_by_tech!$C$2:$C$1295, $F39, annual_details_by_tech!$D$2:$D$1295, $D39, annual_details_by_tech!$B$2:$B$1295, "capital_outlay")</f>
        <v>0</v>
      </c>
      <c r="O39" s="32">
        <f>SUMIFS(annual_details_by_tech!K$2:K$1295, annual_details_by_tech!$A$2:$A$1295, "HECO", annual_details_by_tech!$C$2:$C$1295, $F39, annual_details_by_tech!$D$2:$D$1295, $D39, annual_details_by_tech!$B$2:$B$1295, "capital_outlay")</f>
        <v>0</v>
      </c>
      <c r="P39" s="32">
        <f>SUMIFS(annual_details_by_tech!L$2:L$1295, annual_details_by_tech!$A$2:$A$1295, "HECO", annual_details_by_tech!$C$2:$C$1295, $F39, annual_details_by_tech!$D$2:$D$1295, $D39, annual_details_by_tech!$B$2:$B$1295, "capital_outlay")</f>
        <v>0</v>
      </c>
      <c r="Q39" s="32">
        <f>SUMIFS(annual_details_by_tech!M$2:M$1295, annual_details_by_tech!$A$2:$A$1295, "HECO", annual_details_by_tech!$C$2:$C$1295, $F39, annual_details_by_tech!$D$2:$D$1295, $D39, annual_details_by_tech!$B$2:$B$1295, "capital_outlay")</f>
        <v>0</v>
      </c>
      <c r="R39" s="32">
        <f>SUMIFS(annual_details_by_tech!N$2:N$1295, annual_details_by_tech!$A$2:$A$1295, "HECO", annual_details_by_tech!$C$2:$C$1295, $F39, annual_details_by_tech!$D$2:$D$1295, $D39, annual_details_by_tech!$B$2:$B$1295, "capital_outlay")</f>
        <v>0</v>
      </c>
      <c r="S39" s="32">
        <f>SUMIFS(annual_details_by_tech!O$2:O$1295, annual_details_by_tech!$A$2:$A$1295, "HECO", annual_details_by_tech!$C$2:$C$1295, $F39, annual_details_by_tech!$D$2:$D$1295, $D39, annual_details_by_tech!$B$2:$B$1295, "capital_outlay")</f>
        <v>0</v>
      </c>
      <c r="T39" s="32">
        <f>SUMIFS(annual_details_by_tech!P$2:P$1295, annual_details_by_tech!$A$2:$A$1295, "HECO", annual_details_by_tech!$C$2:$C$1295, $F39, annual_details_by_tech!$D$2:$D$1295, $D39, annual_details_by_tech!$B$2:$B$1295, "capital_outlay")</f>
        <v>0</v>
      </c>
      <c r="U39" s="32">
        <f>SUMIFS(annual_details_by_tech!Q$2:Q$1295, annual_details_by_tech!$A$2:$A$1295, "HECO", annual_details_by_tech!$C$2:$C$1295, $F39, annual_details_by_tech!$D$2:$D$1295, $D39, annual_details_by_tech!$B$2:$B$1295, "capital_outlay")</f>
        <v>0</v>
      </c>
      <c r="V39" s="32">
        <f>SUMIFS(annual_details_by_tech!R$2:R$1295, annual_details_by_tech!$A$2:$A$1295, "HECO", annual_details_by_tech!$C$2:$C$1295, $F39, annual_details_by_tech!$D$2:$D$1295, $D39, annual_details_by_tech!$B$2:$B$1295, "capital_outlay")</f>
        <v>0</v>
      </c>
      <c r="W39" s="32">
        <f>SUMIFS(annual_details_by_tech!S$2:S$1295, annual_details_by_tech!$A$2:$A$1295, "HECO", annual_details_by_tech!$C$2:$C$1295, $F39, annual_details_by_tech!$D$2:$D$1295, $D39, annual_details_by_tech!$B$2:$B$1295, "capital_outlay")</f>
        <v>0</v>
      </c>
      <c r="X39" s="32">
        <f>SUMIFS(annual_details_by_tech!T$2:T$1295, annual_details_by_tech!$A$2:$A$1295, "HECO", annual_details_by_tech!$C$2:$C$1295, $F39, annual_details_by_tech!$D$2:$D$1295, $D39, annual_details_by_tech!$B$2:$B$1295, "capital_outlay")</f>
        <v>0</v>
      </c>
      <c r="Y39" s="32">
        <f>SUMIFS(annual_details_by_tech!U$2:U$1295, annual_details_by_tech!$A$2:$A$1295, "HECO", annual_details_by_tech!$C$2:$C$1295, $F39, annual_details_by_tech!$D$2:$D$1295, $D39, annual_details_by_tech!$B$2:$B$1295, "capital_outlay")</f>
        <v>0</v>
      </c>
      <c r="Z39" s="32">
        <f>SUMIFS(annual_details_by_tech!V$2:V$1295, annual_details_by_tech!$A$2:$A$1295, "HECO", annual_details_by_tech!$C$2:$C$1295, $F39, annual_details_by_tech!$D$2:$D$1295, $D39, annual_details_by_tech!$B$2:$B$1295, "capital_outlay")</f>
        <v>0</v>
      </c>
      <c r="AA39" s="32">
        <f>SUMIFS(annual_details_by_tech!W$2:W$1295, annual_details_by_tech!$A$2:$A$1295, "HECO", annual_details_by_tech!$C$2:$C$1295, $F39, annual_details_by_tech!$D$2:$D$1295, $D39, annual_details_by_tech!$B$2:$B$1295, "capital_outlay")</f>
        <v>0</v>
      </c>
      <c r="AB39" s="32">
        <f>SUMIFS(annual_details_by_tech!X$2:X$1295, annual_details_by_tech!$A$2:$A$1295, "HECO", annual_details_by_tech!$C$2:$C$1295, $F39, annual_details_by_tech!$D$2:$D$1295, $D39, annual_details_by_tech!$B$2:$B$1295, "capital_outlay")</f>
        <v>0</v>
      </c>
      <c r="AC39" s="32">
        <f>SUMIFS(annual_details_by_tech!Y$2:Y$1295, annual_details_by_tech!$A$2:$A$1295, "HECO", annual_details_by_tech!$C$2:$C$1295, $F39, annual_details_by_tech!$D$2:$D$1295, $D39, annual_details_by_tech!$B$2:$B$1295, "capital_outlay")</f>
        <v>0</v>
      </c>
      <c r="AD39" s="32">
        <f>SUMIFS(annual_details_by_tech!Z$2:Z$1295, annual_details_by_tech!$A$2:$A$1295, "HECO", annual_details_by_tech!$C$2:$C$1295, $F39, annual_details_by_tech!$D$2:$D$1295, $D39, annual_details_by_tech!$B$2:$B$1295, "capital_outlay")</f>
        <v>0</v>
      </c>
      <c r="AE39" s="32">
        <f>SUMIFS(annual_details_by_tech!AA$2:AA$1295, annual_details_by_tech!$A$2:$A$1295, "HECO", annual_details_by_tech!$C$2:$C$1295, $F39, annual_details_by_tech!$D$2:$D$1295, $D39, annual_details_by_tech!$B$2:$B$1295, "capital_outlay")</f>
        <v>0</v>
      </c>
      <c r="AF39" s="32">
        <f>SUMIFS(annual_details_by_tech!AB$2:AB$1295, annual_details_by_tech!$A$2:$A$1295, "HECO", annual_details_by_tech!$C$2:$C$1295, $F39, annual_details_by_tech!$D$2:$D$1295, $D39, annual_details_by_tech!$B$2:$B$1295, "capital_outlay")</f>
        <v>0</v>
      </c>
      <c r="AG39" s="32">
        <f>SUMIFS(annual_details_by_tech!AC$2:AC$1295, annual_details_by_tech!$A$2:$A$1295, "HECO", annual_details_by_tech!$C$2:$C$1295, $F39, annual_details_by_tech!$D$2:$D$1295, $D39, annual_details_by_tech!$B$2:$B$1295, "capital_outlay")</f>
        <v>0</v>
      </c>
      <c r="AH39" s="32">
        <f>SUMIFS(annual_details_by_tech!AD$2:AD$1295, annual_details_by_tech!$A$2:$A$1295, "HECO", annual_details_by_tech!$C$2:$C$1295, $F39, annual_details_by_tech!$D$2:$D$1295, $D39, annual_details_by_tech!$B$2:$B$1295, "capital_outlay")</f>
        <v>0</v>
      </c>
      <c r="AI39" s="32">
        <f>SUMIFS(annual_details_by_tech!AE$2:AE$1295, annual_details_by_tech!$A$2:$A$1295, "HECO", annual_details_by_tech!$C$2:$C$1295, $F39, annual_details_by_tech!$D$2:$D$1295, $D39, annual_details_by_tech!$B$2:$B$1295, "capital_outlay")</f>
        <v>0</v>
      </c>
    </row>
    <row r="40" spans="1:35" x14ac:dyDescent="0.2">
      <c r="B40" s="6"/>
      <c r="C40" s="6"/>
      <c r="D40" s="31" t="str">
        <f>IF(AND(annual_details_by_tech!$A32="HECO",annual_details_by_tech!$B32=annual_details_by_tech!$B$2), annual_details_by_tech!$D32, "-
")</f>
        <v xml:space="preserve">-
</v>
      </c>
      <c r="F40" s="31" t="str">
        <f>IF(AND(annual_details_by_tech!$A32="HECO",annual_details_by_tech!$B32=annual_details_by_tech!$B$2), annual_details_by_tech!$C32, "-
")</f>
        <v xml:space="preserve">-
</v>
      </c>
      <c r="G40" s="32"/>
      <c r="H40" s="32"/>
      <c r="I40" s="32"/>
      <c r="J40" s="32">
        <f>SUMIFS(annual_details_by_tech!F$2:F$1295, annual_details_by_tech!$A$2:$A$1295, "HECO", annual_details_by_tech!$C$2:$C$1295, $F40, annual_details_by_tech!$D$2:$D$1295, $D40, annual_details_by_tech!$B$2:$B$1295, "capital_outlay")</f>
        <v>0</v>
      </c>
      <c r="K40" s="32">
        <f>SUMIFS(annual_details_by_tech!G$2:G$1295, annual_details_by_tech!$A$2:$A$1295, "HECO", annual_details_by_tech!$C$2:$C$1295, $F40, annual_details_by_tech!$D$2:$D$1295, $D40, annual_details_by_tech!$B$2:$B$1295, "capital_outlay")</f>
        <v>0</v>
      </c>
      <c r="L40" s="32">
        <f>SUMIFS(annual_details_by_tech!H$2:H$1295, annual_details_by_tech!$A$2:$A$1295, "HECO", annual_details_by_tech!$C$2:$C$1295, $F40, annual_details_by_tech!$D$2:$D$1295, $D40, annual_details_by_tech!$B$2:$B$1295, "capital_outlay")</f>
        <v>0</v>
      </c>
      <c r="M40" s="32">
        <f>SUMIFS(annual_details_by_tech!I$2:I$1295, annual_details_by_tech!$A$2:$A$1295, "HECO", annual_details_by_tech!$C$2:$C$1295, $F40, annual_details_by_tech!$D$2:$D$1295, $D40, annual_details_by_tech!$B$2:$B$1295, "capital_outlay")</f>
        <v>0</v>
      </c>
      <c r="N40" s="32">
        <f>SUMIFS(annual_details_by_tech!J$2:J$1295, annual_details_by_tech!$A$2:$A$1295, "HECO", annual_details_by_tech!$C$2:$C$1295, $F40, annual_details_by_tech!$D$2:$D$1295, $D40, annual_details_by_tech!$B$2:$B$1295, "capital_outlay")</f>
        <v>0</v>
      </c>
      <c r="O40" s="32">
        <f>SUMIFS(annual_details_by_tech!K$2:K$1295, annual_details_by_tech!$A$2:$A$1295, "HECO", annual_details_by_tech!$C$2:$C$1295, $F40, annual_details_by_tech!$D$2:$D$1295, $D40, annual_details_by_tech!$B$2:$B$1295, "capital_outlay")</f>
        <v>0</v>
      </c>
      <c r="P40" s="32">
        <f>SUMIFS(annual_details_by_tech!L$2:L$1295, annual_details_by_tech!$A$2:$A$1295, "HECO", annual_details_by_tech!$C$2:$C$1295, $F40, annual_details_by_tech!$D$2:$D$1295, $D40, annual_details_by_tech!$B$2:$B$1295, "capital_outlay")</f>
        <v>0</v>
      </c>
      <c r="Q40" s="32">
        <f>SUMIFS(annual_details_by_tech!M$2:M$1295, annual_details_by_tech!$A$2:$A$1295, "HECO", annual_details_by_tech!$C$2:$C$1295, $F40, annual_details_by_tech!$D$2:$D$1295, $D40, annual_details_by_tech!$B$2:$B$1295, "capital_outlay")</f>
        <v>0</v>
      </c>
      <c r="R40" s="32">
        <f>SUMIFS(annual_details_by_tech!N$2:N$1295, annual_details_by_tech!$A$2:$A$1295, "HECO", annual_details_by_tech!$C$2:$C$1295, $F40, annual_details_by_tech!$D$2:$D$1295, $D40, annual_details_by_tech!$B$2:$B$1295, "capital_outlay")</f>
        <v>0</v>
      </c>
      <c r="S40" s="32">
        <f>SUMIFS(annual_details_by_tech!O$2:O$1295, annual_details_by_tech!$A$2:$A$1295, "HECO", annual_details_by_tech!$C$2:$C$1295, $F40, annual_details_by_tech!$D$2:$D$1295, $D40, annual_details_by_tech!$B$2:$B$1295, "capital_outlay")</f>
        <v>0</v>
      </c>
      <c r="T40" s="32">
        <f>SUMIFS(annual_details_by_tech!P$2:P$1295, annual_details_by_tech!$A$2:$A$1295, "HECO", annual_details_by_tech!$C$2:$C$1295, $F40, annual_details_by_tech!$D$2:$D$1295, $D40, annual_details_by_tech!$B$2:$B$1295, "capital_outlay")</f>
        <v>0</v>
      </c>
      <c r="U40" s="32">
        <f>SUMIFS(annual_details_by_tech!Q$2:Q$1295, annual_details_by_tech!$A$2:$A$1295, "HECO", annual_details_by_tech!$C$2:$C$1295, $F40, annual_details_by_tech!$D$2:$D$1295, $D40, annual_details_by_tech!$B$2:$B$1295, "capital_outlay")</f>
        <v>0</v>
      </c>
      <c r="V40" s="32">
        <f>SUMIFS(annual_details_by_tech!R$2:R$1295, annual_details_by_tech!$A$2:$A$1295, "HECO", annual_details_by_tech!$C$2:$C$1295, $F40, annual_details_by_tech!$D$2:$D$1295, $D40, annual_details_by_tech!$B$2:$B$1295, "capital_outlay")</f>
        <v>0</v>
      </c>
      <c r="W40" s="32">
        <f>SUMIFS(annual_details_by_tech!S$2:S$1295, annual_details_by_tech!$A$2:$A$1295, "HECO", annual_details_by_tech!$C$2:$C$1295, $F40, annual_details_by_tech!$D$2:$D$1295, $D40, annual_details_by_tech!$B$2:$B$1295, "capital_outlay")</f>
        <v>0</v>
      </c>
      <c r="X40" s="32">
        <f>SUMIFS(annual_details_by_tech!T$2:T$1295, annual_details_by_tech!$A$2:$A$1295, "HECO", annual_details_by_tech!$C$2:$C$1295, $F40, annual_details_by_tech!$D$2:$D$1295, $D40, annual_details_by_tech!$B$2:$B$1295, "capital_outlay")</f>
        <v>0</v>
      </c>
      <c r="Y40" s="32">
        <f>SUMIFS(annual_details_by_tech!U$2:U$1295, annual_details_by_tech!$A$2:$A$1295, "HECO", annual_details_by_tech!$C$2:$C$1295, $F40, annual_details_by_tech!$D$2:$D$1295, $D40, annual_details_by_tech!$B$2:$B$1295, "capital_outlay")</f>
        <v>0</v>
      </c>
      <c r="Z40" s="32">
        <f>SUMIFS(annual_details_by_tech!V$2:V$1295, annual_details_by_tech!$A$2:$A$1295, "HECO", annual_details_by_tech!$C$2:$C$1295, $F40, annual_details_by_tech!$D$2:$D$1295, $D40, annual_details_by_tech!$B$2:$B$1295, "capital_outlay")</f>
        <v>0</v>
      </c>
      <c r="AA40" s="32">
        <f>SUMIFS(annual_details_by_tech!W$2:W$1295, annual_details_by_tech!$A$2:$A$1295, "HECO", annual_details_by_tech!$C$2:$C$1295, $F40, annual_details_by_tech!$D$2:$D$1295, $D40, annual_details_by_tech!$B$2:$B$1295, "capital_outlay")</f>
        <v>0</v>
      </c>
      <c r="AB40" s="32">
        <f>SUMIFS(annual_details_by_tech!X$2:X$1295, annual_details_by_tech!$A$2:$A$1295, "HECO", annual_details_by_tech!$C$2:$C$1295, $F40, annual_details_by_tech!$D$2:$D$1295, $D40, annual_details_by_tech!$B$2:$B$1295, "capital_outlay")</f>
        <v>0</v>
      </c>
      <c r="AC40" s="32">
        <f>SUMIFS(annual_details_by_tech!Y$2:Y$1295, annual_details_by_tech!$A$2:$A$1295, "HECO", annual_details_by_tech!$C$2:$C$1295, $F40, annual_details_by_tech!$D$2:$D$1295, $D40, annual_details_by_tech!$B$2:$B$1295, "capital_outlay")</f>
        <v>0</v>
      </c>
      <c r="AD40" s="32">
        <f>SUMIFS(annual_details_by_tech!Z$2:Z$1295, annual_details_by_tech!$A$2:$A$1295, "HECO", annual_details_by_tech!$C$2:$C$1295, $F40, annual_details_by_tech!$D$2:$D$1295, $D40, annual_details_by_tech!$B$2:$B$1295, "capital_outlay")</f>
        <v>0</v>
      </c>
      <c r="AE40" s="32">
        <f>SUMIFS(annual_details_by_tech!AA$2:AA$1295, annual_details_by_tech!$A$2:$A$1295, "HECO", annual_details_by_tech!$C$2:$C$1295, $F40, annual_details_by_tech!$D$2:$D$1295, $D40, annual_details_by_tech!$B$2:$B$1295, "capital_outlay")</f>
        <v>0</v>
      </c>
      <c r="AF40" s="32">
        <f>SUMIFS(annual_details_by_tech!AB$2:AB$1295, annual_details_by_tech!$A$2:$A$1295, "HECO", annual_details_by_tech!$C$2:$C$1295, $F40, annual_details_by_tech!$D$2:$D$1295, $D40, annual_details_by_tech!$B$2:$B$1295, "capital_outlay")</f>
        <v>0</v>
      </c>
      <c r="AG40" s="32">
        <f>SUMIFS(annual_details_by_tech!AC$2:AC$1295, annual_details_by_tech!$A$2:$A$1295, "HECO", annual_details_by_tech!$C$2:$C$1295, $F40, annual_details_by_tech!$D$2:$D$1295, $D40, annual_details_by_tech!$B$2:$B$1295, "capital_outlay")</f>
        <v>0</v>
      </c>
      <c r="AH40" s="32">
        <f>SUMIFS(annual_details_by_tech!AD$2:AD$1295, annual_details_by_tech!$A$2:$A$1295, "HECO", annual_details_by_tech!$C$2:$C$1295, $F40, annual_details_by_tech!$D$2:$D$1295, $D40, annual_details_by_tech!$B$2:$B$1295, "capital_outlay")</f>
        <v>0</v>
      </c>
      <c r="AI40" s="32">
        <f>SUMIFS(annual_details_by_tech!AE$2:AE$1295, annual_details_by_tech!$A$2:$A$1295, "HECO", annual_details_by_tech!$C$2:$C$1295, $F40, annual_details_by_tech!$D$2:$D$1295, $D40, annual_details_by_tech!$B$2:$B$1295, "capital_outlay")</f>
        <v>0</v>
      </c>
    </row>
    <row r="41" spans="1:35" x14ac:dyDescent="0.2">
      <c r="B41" s="6"/>
      <c r="C41" s="6"/>
      <c r="D41" s="31" t="str">
        <f>IF(AND(annual_details_by_tech!$A33="HECO",annual_details_by_tech!$B33=annual_details_by_tech!$B$2), annual_details_by_tech!$D33, "-
")</f>
        <v xml:space="preserve">-
</v>
      </c>
      <c r="F41" s="31" t="str">
        <f>IF(AND(annual_details_by_tech!$A33="HECO",annual_details_by_tech!$B33=annual_details_by_tech!$B$2), annual_details_by_tech!$C33, "-
")</f>
        <v xml:space="preserve">-
</v>
      </c>
      <c r="G41" s="32"/>
      <c r="H41" s="32"/>
      <c r="I41" s="32"/>
      <c r="J41" s="32">
        <f>SUMIFS(annual_details_by_tech!F$2:F$1295, annual_details_by_tech!$A$2:$A$1295, "HECO", annual_details_by_tech!$C$2:$C$1295, $F41, annual_details_by_tech!$D$2:$D$1295, $D41, annual_details_by_tech!$B$2:$B$1295, "capital_outlay")</f>
        <v>0</v>
      </c>
      <c r="K41" s="32">
        <f>SUMIFS(annual_details_by_tech!G$2:G$1295, annual_details_by_tech!$A$2:$A$1295, "HECO", annual_details_by_tech!$C$2:$C$1295, $F41, annual_details_by_tech!$D$2:$D$1295, $D41, annual_details_by_tech!$B$2:$B$1295, "capital_outlay")</f>
        <v>0</v>
      </c>
      <c r="L41" s="32">
        <f>SUMIFS(annual_details_by_tech!H$2:H$1295, annual_details_by_tech!$A$2:$A$1295, "HECO", annual_details_by_tech!$C$2:$C$1295, $F41, annual_details_by_tech!$D$2:$D$1295, $D41, annual_details_by_tech!$B$2:$B$1295, "capital_outlay")</f>
        <v>0</v>
      </c>
      <c r="M41" s="32">
        <f>SUMIFS(annual_details_by_tech!I$2:I$1295, annual_details_by_tech!$A$2:$A$1295, "HECO", annual_details_by_tech!$C$2:$C$1295, $F41, annual_details_by_tech!$D$2:$D$1295, $D41, annual_details_by_tech!$B$2:$B$1295, "capital_outlay")</f>
        <v>0</v>
      </c>
      <c r="N41" s="32">
        <f>SUMIFS(annual_details_by_tech!J$2:J$1295, annual_details_by_tech!$A$2:$A$1295, "HECO", annual_details_by_tech!$C$2:$C$1295, $F41, annual_details_by_tech!$D$2:$D$1295, $D41, annual_details_by_tech!$B$2:$B$1295, "capital_outlay")</f>
        <v>0</v>
      </c>
      <c r="O41" s="32">
        <f>SUMIFS(annual_details_by_tech!K$2:K$1295, annual_details_by_tech!$A$2:$A$1295, "HECO", annual_details_by_tech!$C$2:$C$1295, $F41, annual_details_by_tech!$D$2:$D$1295, $D41, annual_details_by_tech!$B$2:$B$1295, "capital_outlay")</f>
        <v>0</v>
      </c>
      <c r="P41" s="32">
        <f>SUMIFS(annual_details_by_tech!L$2:L$1295, annual_details_by_tech!$A$2:$A$1295, "HECO", annual_details_by_tech!$C$2:$C$1295, $F41, annual_details_by_tech!$D$2:$D$1295, $D41, annual_details_by_tech!$B$2:$B$1295, "capital_outlay")</f>
        <v>0</v>
      </c>
      <c r="Q41" s="32">
        <f>SUMIFS(annual_details_by_tech!M$2:M$1295, annual_details_by_tech!$A$2:$A$1295, "HECO", annual_details_by_tech!$C$2:$C$1295, $F41, annual_details_by_tech!$D$2:$D$1295, $D41, annual_details_by_tech!$B$2:$B$1295, "capital_outlay")</f>
        <v>0</v>
      </c>
      <c r="R41" s="32">
        <f>SUMIFS(annual_details_by_tech!N$2:N$1295, annual_details_by_tech!$A$2:$A$1295, "HECO", annual_details_by_tech!$C$2:$C$1295, $F41, annual_details_by_tech!$D$2:$D$1295, $D41, annual_details_by_tech!$B$2:$B$1295, "capital_outlay")</f>
        <v>0</v>
      </c>
      <c r="S41" s="32">
        <f>SUMIFS(annual_details_by_tech!O$2:O$1295, annual_details_by_tech!$A$2:$A$1295, "HECO", annual_details_by_tech!$C$2:$C$1295, $F41, annual_details_by_tech!$D$2:$D$1295, $D41, annual_details_by_tech!$B$2:$B$1295, "capital_outlay")</f>
        <v>0</v>
      </c>
      <c r="T41" s="32">
        <f>SUMIFS(annual_details_by_tech!P$2:P$1295, annual_details_by_tech!$A$2:$A$1295, "HECO", annual_details_by_tech!$C$2:$C$1295, $F41, annual_details_by_tech!$D$2:$D$1295, $D41, annual_details_by_tech!$B$2:$B$1295, "capital_outlay")</f>
        <v>0</v>
      </c>
      <c r="U41" s="32">
        <f>SUMIFS(annual_details_by_tech!Q$2:Q$1295, annual_details_by_tech!$A$2:$A$1295, "HECO", annual_details_by_tech!$C$2:$C$1295, $F41, annual_details_by_tech!$D$2:$D$1295, $D41, annual_details_by_tech!$B$2:$B$1295, "capital_outlay")</f>
        <v>0</v>
      </c>
      <c r="V41" s="32">
        <f>SUMIFS(annual_details_by_tech!R$2:R$1295, annual_details_by_tech!$A$2:$A$1295, "HECO", annual_details_by_tech!$C$2:$C$1295, $F41, annual_details_by_tech!$D$2:$D$1295, $D41, annual_details_by_tech!$B$2:$B$1295, "capital_outlay")</f>
        <v>0</v>
      </c>
      <c r="W41" s="32">
        <f>SUMIFS(annual_details_by_tech!S$2:S$1295, annual_details_by_tech!$A$2:$A$1295, "HECO", annual_details_by_tech!$C$2:$C$1295, $F41, annual_details_by_tech!$D$2:$D$1295, $D41, annual_details_by_tech!$B$2:$B$1295, "capital_outlay")</f>
        <v>0</v>
      </c>
      <c r="X41" s="32">
        <f>SUMIFS(annual_details_by_tech!T$2:T$1295, annual_details_by_tech!$A$2:$A$1295, "HECO", annual_details_by_tech!$C$2:$C$1295, $F41, annual_details_by_tech!$D$2:$D$1295, $D41, annual_details_by_tech!$B$2:$B$1295, "capital_outlay")</f>
        <v>0</v>
      </c>
      <c r="Y41" s="32">
        <f>SUMIFS(annual_details_by_tech!U$2:U$1295, annual_details_by_tech!$A$2:$A$1295, "HECO", annual_details_by_tech!$C$2:$C$1295, $F41, annual_details_by_tech!$D$2:$D$1295, $D41, annual_details_by_tech!$B$2:$B$1295, "capital_outlay")</f>
        <v>0</v>
      </c>
      <c r="Z41" s="32">
        <f>SUMIFS(annual_details_by_tech!V$2:V$1295, annual_details_by_tech!$A$2:$A$1295, "HECO", annual_details_by_tech!$C$2:$C$1295, $F41, annual_details_by_tech!$D$2:$D$1295, $D41, annual_details_by_tech!$B$2:$B$1295, "capital_outlay")</f>
        <v>0</v>
      </c>
      <c r="AA41" s="32">
        <f>SUMIFS(annual_details_by_tech!W$2:W$1295, annual_details_by_tech!$A$2:$A$1295, "HECO", annual_details_by_tech!$C$2:$C$1295, $F41, annual_details_by_tech!$D$2:$D$1295, $D41, annual_details_by_tech!$B$2:$B$1295, "capital_outlay")</f>
        <v>0</v>
      </c>
      <c r="AB41" s="32">
        <f>SUMIFS(annual_details_by_tech!X$2:X$1295, annual_details_by_tech!$A$2:$A$1295, "HECO", annual_details_by_tech!$C$2:$C$1295, $F41, annual_details_by_tech!$D$2:$D$1295, $D41, annual_details_by_tech!$B$2:$B$1295, "capital_outlay")</f>
        <v>0</v>
      </c>
      <c r="AC41" s="32">
        <f>SUMIFS(annual_details_by_tech!Y$2:Y$1295, annual_details_by_tech!$A$2:$A$1295, "HECO", annual_details_by_tech!$C$2:$C$1295, $F41, annual_details_by_tech!$D$2:$D$1295, $D41, annual_details_by_tech!$B$2:$B$1295, "capital_outlay")</f>
        <v>0</v>
      </c>
      <c r="AD41" s="32">
        <f>SUMIFS(annual_details_by_tech!Z$2:Z$1295, annual_details_by_tech!$A$2:$A$1295, "HECO", annual_details_by_tech!$C$2:$C$1295, $F41, annual_details_by_tech!$D$2:$D$1295, $D41, annual_details_by_tech!$B$2:$B$1295, "capital_outlay")</f>
        <v>0</v>
      </c>
      <c r="AE41" s="32">
        <f>SUMIFS(annual_details_by_tech!AA$2:AA$1295, annual_details_by_tech!$A$2:$A$1295, "HECO", annual_details_by_tech!$C$2:$C$1295, $F41, annual_details_by_tech!$D$2:$D$1295, $D41, annual_details_by_tech!$B$2:$B$1295, "capital_outlay")</f>
        <v>0</v>
      </c>
      <c r="AF41" s="32">
        <f>SUMIFS(annual_details_by_tech!AB$2:AB$1295, annual_details_by_tech!$A$2:$A$1295, "HECO", annual_details_by_tech!$C$2:$C$1295, $F41, annual_details_by_tech!$D$2:$D$1295, $D41, annual_details_by_tech!$B$2:$B$1295, "capital_outlay")</f>
        <v>0</v>
      </c>
      <c r="AG41" s="32">
        <f>SUMIFS(annual_details_by_tech!AC$2:AC$1295, annual_details_by_tech!$A$2:$A$1295, "HECO", annual_details_by_tech!$C$2:$C$1295, $F41, annual_details_by_tech!$D$2:$D$1295, $D41, annual_details_by_tech!$B$2:$B$1295, "capital_outlay")</f>
        <v>0</v>
      </c>
      <c r="AH41" s="32">
        <f>SUMIFS(annual_details_by_tech!AD$2:AD$1295, annual_details_by_tech!$A$2:$A$1295, "HECO", annual_details_by_tech!$C$2:$C$1295, $F41, annual_details_by_tech!$D$2:$D$1295, $D41, annual_details_by_tech!$B$2:$B$1295, "capital_outlay")</f>
        <v>0</v>
      </c>
      <c r="AI41" s="32">
        <f>SUMIFS(annual_details_by_tech!AE$2:AE$1295, annual_details_by_tech!$A$2:$A$1295, "HECO", annual_details_by_tech!$C$2:$C$1295, $F41, annual_details_by_tech!$D$2:$D$1295, $D41, annual_details_by_tech!$B$2:$B$1295, "capital_outlay")</f>
        <v>0</v>
      </c>
    </row>
    <row r="42" spans="1:35" x14ac:dyDescent="0.2">
      <c r="B42" s="6"/>
      <c r="C42" s="6"/>
      <c r="D42" s="31" t="str">
        <f>IF(AND(annual_details_by_tech!$A34="HECO",annual_details_by_tech!$B34=annual_details_by_tech!$B$2), annual_details_by_tech!$D34, "-
")</f>
        <v xml:space="preserve">-
</v>
      </c>
      <c r="F42" s="31" t="str">
        <f>IF(AND(annual_details_by_tech!$A34="HECO",annual_details_by_tech!$B34=annual_details_by_tech!$B$2), annual_details_by_tech!$C34, "-
")</f>
        <v xml:space="preserve">-
</v>
      </c>
      <c r="G42" s="32"/>
      <c r="H42" s="32"/>
      <c r="I42" s="32"/>
      <c r="J42" s="32">
        <f>SUMIFS(annual_details_by_tech!F$2:F$1295, annual_details_by_tech!$A$2:$A$1295, "HECO", annual_details_by_tech!$C$2:$C$1295, $F42, annual_details_by_tech!$D$2:$D$1295, $D42, annual_details_by_tech!$B$2:$B$1295, "capital_outlay")</f>
        <v>0</v>
      </c>
      <c r="K42" s="32">
        <f>SUMIFS(annual_details_by_tech!G$2:G$1295, annual_details_by_tech!$A$2:$A$1295, "HECO", annual_details_by_tech!$C$2:$C$1295, $F42, annual_details_by_tech!$D$2:$D$1295, $D42, annual_details_by_tech!$B$2:$B$1295, "capital_outlay")</f>
        <v>0</v>
      </c>
      <c r="L42" s="32">
        <f>SUMIFS(annual_details_by_tech!H$2:H$1295, annual_details_by_tech!$A$2:$A$1295, "HECO", annual_details_by_tech!$C$2:$C$1295, $F42, annual_details_by_tech!$D$2:$D$1295, $D42, annual_details_by_tech!$B$2:$B$1295, "capital_outlay")</f>
        <v>0</v>
      </c>
      <c r="M42" s="32">
        <f>SUMIFS(annual_details_by_tech!I$2:I$1295, annual_details_by_tech!$A$2:$A$1295, "HECO", annual_details_by_tech!$C$2:$C$1295, $F42, annual_details_by_tech!$D$2:$D$1295, $D42, annual_details_by_tech!$B$2:$B$1295, "capital_outlay")</f>
        <v>0</v>
      </c>
      <c r="N42" s="32">
        <f>SUMIFS(annual_details_by_tech!J$2:J$1295, annual_details_by_tech!$A$2:$A$1295, "HECO", annual_details_by_tech!$C$2:$C$1295, $F42, annual_details_by_tech!$D$2:$D$1295, $D42, annual_details_by_tech!$B$2:$B$1295, "capital_outlay")</f>
        <v>0</v>
      </c>
      <c r="O42" s="32">
        <f>SUMIFS(annual_details_by_tech!K$2:K$1295, annual_details_by_tech!$A$2:$A$1295, "HECO", annual_details_by_tech!$C$2:$C$1295, $F42, annual_details_by_tech!$D$2:$D$1295, $D42, annual_details_by_tech!$B$2:$B$1295, "capital_outlay")</f>
        <v>0</v>
      </c>
      <c r="P42" s="32">
        <f>SUMIFS(annual_details_by_tech!L$2:L$1295, annual_details_by_tech!$A$2:$A$1295, "HECO", annual_details_by_tech!$C$2:$C$1295, $F42, annual_details_by_tech!$D$2:$D$1295, $D42, annual_details_by_tech!$B$2:$B$1295, "capital_outlay")</f>
        <v>0</v>
      </c>
      <c r="Q42" s="32">
        <f>SUMIFS(annual_details_by_tech!M$2:M$1295, annual_details_by_tech!$A$2:$A$1295, "HECO", annual_details_by_tech!$C$2:$C$1295, $F42, annual_details_by_tech!$D$2:$D$1295, $D42, annual_details_by_tech!$B$2:$B$1295, "capital_outlay")</f>
        <v>0</v>
      </c>
      <c r="R42" s="32">
        <f>SUMIFS(annual_details_by_tech!N$2:N$1295, annual_details_by_tech!$A$2:$A$1295, "HECO", annual_details_by_tech!$C$2:$C$1295, $F42, annual_details_by_tech!$D$2:$D$1295, $D42, annual_details_by_tech!$B$2:$B$1295, "capital_outlay")</f>
        <v>0</v>
      </c>
      <c r="S42" s="32">
        <f>SUMIFS(annual_details_by_tech!O$2:O$1295, annual_details_by_tech!$A$2:$A$1295, "HECO", annual_details_by_tech!$C$2:$C$1295, $F42, annual_details_by_tech!$D$2:$D$1295, $D42, annual_details_by_tech!$B$2:$B$1295, "capital_outlay")</f>
        <v>0</v>
      </c>
      <c r="T42" s="32">
        <f>SUMIFS(annual_details_by_tech!P$2:P$1295, annual_details_by_tech!$A$2:$A$1295, "HECO", annual_details_by_tech!$C$2:$C$1295, $F42, annual_details_by_tech!$D$2:$D$1295, $D42, annual_details_by_tech!$B$2:$B$1295, "capital_outlay")</f>
        <v>0</v>
      </c>
      <c r="U42" s="32">
        <f>SUMIFS(annual_details_by_tech!Q$2:Q$1295, annual_details_by_tech!$A$2:$A$1295, "HECO", annual_details_by_tech!$C$2:$C$1295, $F42, annual_details_by_tech!$D$2:$D$1295, $D42, annual_details_by_tech!$B$2:$B$1295, "capital_outlay")</f>
        <v>0</v>
      </c>
      <c r="V42" s="32">
        <f>SUMIFS(annual_details_by_tech!R$2:R$1295, annual_details_by_tech!$A$2:$A$1295, "HECO", annual_details_by_tech!$C$2:$C$1295, $F42, annual_details_by_tech!$D$2:$D$1295, $D42, annual_details_by_tech!$B$2:$B$1295, "capital_outlay")</f>
        <v>0</v>
      </c>
      <c r="W42" s="32">
        <f>SUMIFS(annual_details_by_tech!S$2:S$1295, annual_details_by_tech!$A$2:$A$1295, "HECO", annual_details_by_tech!$C$2:$C$1295, $F42, annual_details_by_tech!$D$2:$D$1295, $D42, annual_details_by_tech!$B$2:$B$1295, "capital_outlay")</f>
        <v>0</v>
      </c>
      <c r="X42" s="32">
        <f>SUMIFS(annual_details_by_tech!T$2:T$1295, annual_details_by_tech!$A$2:$A$1295, "HECO", annual_details_by_tech!$C$2:$C$1295, $F42, annual_details_by_tech!$D$2:$D$1295, $D42, annual_details_by_tech!$B$2:$B$1295, "capital_outlay")</f>
        <v>0</v>
      </c>
      <c r="Y42" s="32">
        <f>SUMIFS(annual_details_by_tech!U$2:U$1295, annual_details_by_tech!$A$2:$A$1295, "HECO", annual_details_by_tech!$C$2:$C$1295, $F42, annual_details_by_tech!$D$2:$D$1295, $D42, annual_details_by_tech!$B$2:$B$1295, "capital_outlay")</f>
        <v>0</v>
      </c>
      <c r="Z42" s="32">
        <f>SUMIFS(annual_details_by_tech!V$2:V$1295, annual_details_by_tech!$A$2:$A$1295, "HECO", annual_details_by_tech!$C$2:$C$1295, $F42, annual_details_by_tech!$D$2:$D$1295, $D42, annual_details_by_tech!$B$2:$B$1295, "capital_outlay")</f>
        <v>0</v>
      </c>
      <c r="AA42" s="32">
        <f>SUMIFS(annual_details_by_tech!W$2:W$1295, annual_details_by_tech!$A$2:$A$1295, "HECO", annual_details_by_tech!$C$2:$C$1295, $F42, annual_details_by_tech!$D$2:$D$1295, $D42, annual_details_by_tech!$B$2:$B$1295, "capital_outlay")</f>
        <v>0</v>
      </c>
      <c r="AB42" s="32">
        <f>SUMIFS(annual_details_by_tech!X$2:X$1295, annual_details_by_tech!$A$2:$A$1295, "HECO", annual_details_by_tech!$C$2:$C$1295, $F42, annual_details_by_tech!$D$2:$D$1295, $D42, annual_details_by_tech!$B$2:$B$1295, "capital_outlay")</f>
        <v>0</v>
      </c>
      <c r="AC42" s="32">
        <f>SUMIFS(annual_details_by_tech!Y$2:Y$1295, annual_details_by_tech!$A$2:$A$1295, "HECO", annual_details_by_tech!$C$2:$C$1295, $F42, annual_details_by_tech!$D$2:$D$1295, $D42, annual_details_by_tech!$B$2:$B$1295, "capital_outlay")</f>
        <v>0</v>
      </c>
      <c r="AD42" s="32">
        <f>SUMIFS(annual_details_by_tech!Z$2:Z$1295, annual_details_by_tech!$A$2:$A$1295, "HECO", annual_details_by_tech!$C$2:$C$1295, $F42, annual_details_by_tech!$D$2:$D$1295, $D42, annual_details_by_tech!$B$2:$B$1295, "capital_outlay")</f>
        <v>0</v>
      </c>
      <c r="AE42" s="32">
        <f>SUMIFS(annual_details_by_tech!AA$2:AA$1295, annual_details_by_tech!$A$2:$A$1295, "HECO", annual_details_by_tech!$C$2:$C$1295, $F42, annual_details_by_tech!$D$2:$D$1295, $D42, annual_details_by_tech!$B$2:$B$1295, "capital_outlay")</f>
        <v>0</v>
      </c>
      <c r="AF42" s="32">
        <f>SUMIFS(annual_details_by_tech!AB$2:AB$1295, annual_details_by_tech!$A$2:$A$1295, "HECO", annual_details_by_tech!$C$2:$C$1295, $F42, annual_details_by_tech!$D$2:$D$1295, $D42, annual_details_by_tech!$B$2:$B$1295, "capital_outlay")</f>
        <v>0</v>
      </c>
      <c r="AG42" s="32">
        <f>SUMIFS(annual_details_by_tech!AC$2:AC$1295, annual_details_by_tech!$A$2:$A$1295, "HECO", annual_details_by_tech!$C$2:$C$1295, $F42, annual_details_by_tech!$D$2:$D$1295, $D42, annual_details_by_tech!$B$2:$B$1295, "capital_outlay")</f>
        <v>0</v>
      </c>
      <c r="AH42" s="32">
        <f>SUMIFS(annual_details_by_tech!AD$2:AD$1295, annual_details_by_tech!$A$2:$A$1295, "HECO", annual_details_by_tech!$C$2:$C$1295, $F42, annual_details_by_tech!$D$2:$D$1295, $D42, annual_details_by_tech!$B$2:$B$1295, "capital_outlay")</f>
        <v>0</v>
      </c>
      <c r="AI42" s="32">
        <f>SUMIFS(annual_details_by_tech!AE$2:AE$1295, annual_details_by_tech!$A$2:$A$1295, "HECO", annual_details_by_tech!$C$2:$C$1295, $F42, annual_details_by_tech!$D$2:$D$1295, $D42, annual_details_by_tech!$B$2:$B$1295, "capital_outlay")</f>
        <v>0</v>
      </c>
    </row>
    <row r="43" spans="1:35" x14ac:dyDescent="0.2">
      <c r="B43" s="6"/>
      <c r="C43" s="6"/>
      <c r="D43" s="31" t="str">
        <f>IF(AND(annual_details_by_tech!$A35="HECO",annual_details_by_tech!$B35=annual_details_by_tech!$B$2), annual_details_by_tech!$D35, "-
")</f>
        <v xml:space="preserve">-
</v>
      </c>
      <c r="F43" s="31" t="str">
        <f>IF(AND(annual_details_by_tech!$A35="HECO",annual_details_by_tech!$B35=annual_details_by_tech!$B$2), annual_details_by_tech!$C35, "-
")</f>
        <v xml:space="preserve">-
</v>
      </c>
      <c r="G43" s="32"/>
      <c r="H43" s="32"/>
      <c r="I43" s="32"/>
      <c r="J43" s="32">
        <f>SUMIFS(annual_details_by_tech!F$2:F$1295, annual_details_by_tech!$A$2:$A$1295, "HECO", annual_details_by_tech!$C$2:$C$1295, $F43, annual_details_by_tech!$D$2:$D$1295, $D43, annual_details_by_tech!$B$2:$B$1295, "capital_outlay")</f>
        <v>0</v>
      </c>
      <c r="K43" s="32">
        <f>SUMIFS(annual_details_by_tech!G$2:G$1295, annual_details_by_tech!$A$2:$A$1295, "HECO", annual_details_by_tech!$C$2:$C$1295, $F43, annual_details_by_tech!$D$2:$D$1295, $D43, annual_details_by_tech!$B$2:$B$1295, "capital_outlay")</f>
        <v>0</v>
      </c>
      <c r="L43" s="32">
        <f>SUMIFS(annual_details_by_tech!H$2:H$1295, annual_details_by_tech!$A$2:$A$1295, "HECO", annual_details_by_tech!$C$2:$C$1295, $F43, annual_details_by_tech!$D$2:$D$1295, $D43, annual_details_by_tech!$B$2:$B$1295, "capital_outlay")</f>
        <v>0</v>
      </c>
      <c r="M43" s="32">
        <f>SUMIFS(annual_details_by_tech!I$2:I$1295, annual_details_by_tech!$A$2:$A$1295, "HECO", annual_details_by_tech!$C$2:$C$1295, $F43, annual_details_by_tech!$D$2:$D$1295, $D43, annual_details_by_tech!$B$2:$B$1295, "capital_outlay")</f>
        <v>0</v>
      </c>
      <c r="N43" s="32">
        <f>SUMIFS(annual_details_by_tech!J$2:J$1295, annual_details_by_tech!$A$2:$A$1295, "HECO", annual_details_by_tech!$C$2:$C$1295, $F43, annual_details_by_tech!$D$2:$D$1295, $D43, annual_details_by_tech!$B$2:$B$1295, "capital_outlay")</f>
        <v>0</v>
      </c>
      <c r="O43" s="32">
        <f>SUMIFS(annual_details_by_tech!K$2:K$1295, annual_details_by_tech!$A$2:$A$1295, "HECO", annual_details_by_tech!$C$2:$C$1295, $F43, annual_details_by_tech!$D$2:$D$1295, $D43, annual_details_by_tech!$B$2:$B$1295, "capital_outlay")</f>
        <v>0</v>
      </c>
      <c r="P43" s="32">
        <f>SUMIFS(annual_details_by_tech!L$2:L$1295, annual_details_by_tech!$A$2:$A$1295, "HECO", annual_details_by_tech!$C$2:$C$1295, $F43, annual_details_by_tech!$D$2:$D$1295, $D43, annual_details_by_tech!$B$2:$B$1295, "capital_outlay")</f>
        <v>0</v>
      </c>
      <c r="Q43" s="32">
        <f>SUMIFS(annual_details_by_tech!M$2:M$1295, annual_details_by_tech!$A$2:$A$1295, "HECO", annual_details_by_tech!$C$2:$C$1295, $F43, annual_details_by_tech!$D$2:$D$1295, $D43, annual_details_by_tech!$B$2:$B$1295, "capital_outlay")</f>
        <v>0</v>
      </c>
      <c r="R43" s="32">
        <f>SUMIFS(annual_details_by_tech!N$2:N$1295, annual_details_by_tech!$A$2:$A$1295, "HECO", annual_details_by_tech!$C$2:$C$1295, $F43, annual_details_by_tech!$D$2:$D$1295, $D43, annual_details_by_tech!$B$2:$B$1295, "capital_outlay")</f>
        <v>0</v>
      </c>
      <c r="S43" s="32">
        <f>SUMIFS(annual_details_by_tech!O$2:O$1295, annual_details_by_tech!$A$2:$A$1295, "HECO", annual_details_by_tech!$C$2:$C$1295, $F43, annual_details_by_tech!$D$2:$D$1295, $D43, annual_details_by_tech!$B$2:$B$1295, "capital_outlay")</f>
        <v>0</v>
      </c>
      <c r="T43" s="32">
        <f>SUMIFS(annual_details_by_tech!P$2:P$1295, annual_details_by_tech!$A$2:$A$1295, "HECO", annual_details_by_tech!$C$2:$C$1295, $F43, annual_details_by_tech!$D$2:$D$1295, $D43, annual_details_by_tech!$B$2:$B$1295, "capital_outlay")</f>
        <v>0</v>
      </c>
      <c r="U43" s="32">
        <f>SUMIFS(annual_details_by_tech!Q$2:Q$1295, annual_details_by_tech!$A$2:$A$1295, "HECO", annual_details_by_tech!$C$2:$C$1295, $F43, annual_details_by_tech!$D$2:$D$1295, $D43, annual_details_by_tech!$B$2:$B$1295, "capital_outlay")</f>
        <v>0</v>
      </c>
      <c r="V43" s="32">
        <f>SUMIFS(annual_details_by_tech!R$2:R$1295, annual_details_by_tech!$A$2:$A$1295, "HECO", annual_details_by_tech!$C$2:$C$1295, $F43, annual_details_by_tech!$D$2:$D$1295, $D43, annual_details_by_tech!$B$2:$B$1295, "capital_outlay")</f>
        <v>0</v>
      </c>
      <c r="W43" s="32">
        <f>SUMIFS(annual_details_by_tech!S$2:S$1295, annual_details_by_tech!$A$2:$A$1295, "HECO", annual_details_by_tech!$C$2:$C$1295, $F43, annual_details_by_tech!$D$2:$D$1295, $D43, annual_details_by_tech!$B$2:$B$1295, "capital_outlay")</f>
        <v>0</v>
      </c>
      <c r="X43" s="32">
        <f>SUMIFS(annual_details_by_tech!T$2:T$1295, annual_details_by_tech!$A$2:$A$1295, "HECO", annual_details_by_tech!$C$2:$C$1295, $F43, annual_details_by_tech!$D$2:$D$1295, $D43, annual_details_by_tech!$B$2:$B$1295, "capital_outlay")</f>
        <v>0</v>
      </c>
      <c r="Y43" s="32">
        <f>SUMIFS(annual_details_by_tech!U$2:U$1295, annual_details_by_tech!$A$2:$A$1295, "HECO", annual_details_by_tech!$C$2:$C$1295, $F43, annual_details_by_tech!$D$2:$D$1295, $D43, annual_details_by_tech!$B$2:$B$1295, "capital_outlay")</f>
        <v>0</v>
      </c>
      <c r="Z43" s="32">
        <f>SUMIFS(annual_details_by_tech!V$2:V$1295, annual_details_by_tech!$A$2:$A$1295, "HECO", annual_details_by_tech!$C$2:$C$1295, $F43, annual_details_by_tech!$D$2:$D$1295, $D43, annual_details_by_tech!$B$2:$B$1295, "capital_outlay")</f>
        <v>0</v>
      </c>
      <c r="AA43" s="32">
        <f>SUMIFS(annual_details_by_tech!W$2:W$1295, annual_details_by_tech!$A$2:$A$1295, "HECO", annual_details_by_tech!$C$2:$C$1295, $F43, annual_details_by_tech!$D$2:$D$1295, $D43, annual_details_by_tech!$B$2:$B$1295, "capital_outlay")</f>
        <v>0</v>
      </c>
      <c r="AB43" s="32">
        <f>SUMIFS(annual_details_by_tech!X$2:X$1295, annual_details_by_tech!$A$2:$A$1295, "HECO", annual_details_by_tech!$C$2:$C$1295, $F43, annual_details_by_tech!$D$2:$D$1295, $D43, annual_details_by_tech!$B$2:$B$1295, "capital_outlay")</f>
        <v>0</v>
      </c>
      <c r="AC43" s="32">
        <f>SUMIFS(annual_details_by_tech!Y$2:Y$1295, annual_details_by_tech!$A$2:$A$1295, "HECO", annual_details_by_tech!$C$2:$C$1295, $F43, annual_details_by_tech!$D$2:$D$1295, $D43, annual_details_by_tech!$B$2:$B$1295, "capital_outlay")</f>
        <v>0</v>
      </c>
      <c r="AD43" s="32">
        <f>SUMIFS(annual_details_by_tech!Z$2:Z$1295, annual_details_by_tech!$A$2:$A$1295, "HECO", annual_details_by_tech!$C$2:$C$1295, $F43, annual_details_by_tech!$D$2:$D$1295, $D43, annual_details_by_tech!$B$2:$B$1295, "capital_outlay")</f>
        <v>0</v>
      </c>
      <c r="AE43" s="32">
        <f>SUMIFS(annual_details_by_tech!AA$2:AA$1295, annual_details_by_tech!$A$2:$A$1295, "HECO", annual_details_by_tech!$C$2:$C$1295, $F43, annual_details_by_tech!$D$2:$D$1295, $D43, annual_details_by_tech!$B$2:$B$1295, "capital_outlay")</f>
        <v>0</v>
      </c>
      <c r="AF43" s="32">
        <f>SUMIFS(annual_details_by_tech!AB$2:AB$1295, annual_details_by_tech!$A$2:$A$1295, "HECO", annual_details_by_tech!$C$2:$C$1295, $F43, annual_details_by_tech!$D$2:$D$1295, $D43, annual_details_by_tech!$B$2:$B$1295, "capital_outlay")</f>
        <v>0</v>
      </c>
      <c r="AG43" s="32">
        <f>SUMIFS(annual_details_by_tech!AC$2:AC$1295, annual_details_by_tech!$A$2:$A$1295, "HECO", annual_details_by_tech!$C$2:$C$1295, $F43, annual_details_by_tech!$D$2:$D$1295, $D43, annual_details_by_tech!$B$2:$B$1295, "capital_outlay")</f>
        <v>0</v>
      </c>
      <c r="AH43" s="32">
        <f>SUMIFS(annual_details_by_tech!AD$2:AD$1295, annual_details_by_tech!$A$2:$A$1295, "HECO", annual_details_by_tech!$C$2:$C$1295, $F43, annual_details_by_tech!$D$2:$D$1295, $D43, annual_details_by_tech!$B$2:$B$1295, "capital_outlay")</f>
        <v>0</v>
      </c>
      <c r="AI43" s="32">
        <f>SUMIFS(annual_details_by_tech!AE$2:AE$1295, annual_details_by_tech!$A$2:$A$1295, "HECO", annual_details_by_tech!$C$2:$C$1295, $F43, annual_details_by_tech!$D$2:$D$1295, $D43, annual_details_by_tech!$B$2:$B$1295, "capital_outlay")</f>
        <v>0</v>
      </c>
    </row>
    <row r="44" spans="1:35" x14ac:dyDescent="0.2">
      <c r="B44" s="6"/>
      <c r="C44" s="6"/>
      <c r="D44" s="31" t="str">
        <f>IF(AND(annual_details_by_tech!$A36="HECO",annual_details_by_tech!$B36=annual_details_by_tech!$B$2), annual_details_by_tech!$D36, "-
")</f>
        <v xml:space="preserve">-
</v>
      </c>
      <c r="F44" s="31" t="str">
        <f>IF(AND(annual_details_by_tech!$A36="HECO",annual_details_by_tech!$B36=annual_details_by_tech!$B$2), annual_details_by_tech!$C36, "-
")</f>
        <v xml:space="preserve">-
</v>
      </c>
      <c r="G44" s="32"/>
      <c r="H44" s="32"/>
      <c r="I44" s="32"/>
      <c r="J44" s="32">
        <f>SUMIFS(annual_details_by_tech!F$2:F$1295, annual_details_by_tech!$A$2:$A$1295, "HECO", annual_details_by_tech!$C$2:$C$1295, $F44, annual_details_by_tech!$D$2:$D$1295, $D44, annual_details_by_tech!$B$2:$B$1295, "capital_outlay")</f>
        <v>0</v>
      </c>
      <c r="K44" s="32">
        <f>SUMIFS(annual_details_by_tech!G$2:G$1295, annual_details_by_tech!$A$2:$A$1295, "HECO", annual_details_by_tech!$C$2:$C$1295, $F44, annual_details_by_tech!$D$2:$D$1295, $D44, annual_details_by_tech!$B$2:$B$1295, "capital_outlay")</f>
        <v>0</v>
      </c>
      <c r="L44" s="32">
        <f>SUMIFS(annual_details_by_tech!H$2:H$1295, annual_details_by_tech!$A$2:$A$1295, "HECO", annual_details_by_tech!$C$2:$C$1295, $F44, annual_details_by_tech!$D$2:$D$1295, $D44, annual_details_by_tech!$B$2:$B$1295, "capital_outlay")</f>
        <v>0</v>
      </c>
      <c r="M44" s="32">
        <f>SUMIFS(annual_details_by_tech!I$2:I$1295, annual_details_by_tech!$A$2:$A$1295, "HECO", annual_details_by_tech!$C$2:$C$1295, $F44, annual_details_by_tech!$D$2:$D$1295, $D44, annual_details_by_tech!$B$2:$B$1295, "capital_outlay")</f>
        <v>0</v>
      </c>
      <c r="N44" s="32">
        <f>SUMIFS(annual_details_by_tech!J$2:J$1295, annual_details_by_tech!$A$2:$A$1295, "HECO", annual_details_by_tech!$C$2:$C$1295, $F44, annual_details_by_tech!$D$2:$D$1295, $D44, annual_details_by_tech!$B$2:$B$1295, "capital_outlay")</f>
        <v>0</v>
      </c>
      <c r="O44" s="32">
        <f>SUMIFS(annual_details_by_tech!K$2:K$1295, annual_details_by_tech!$A$2:$A$1295, "HECO", annual_details_by_tech!$C$2:$C$1295, $F44, annual_details_by_tech!$D$2:$D$1295, $D44, annual_details_by_tech!$B$2:$B$1295, "capital_outlay")</f>
        <v>0</v>
      </c>
      <c r="P44" s="32">
        <f>SUMIFS(annual_details_by_tech!L$2:L$1295, annual_details_by_tech!$A$2:$A$1295, "HECO", annual_details_by_tech!$C$2:$C$1295, $F44, annual_details_by_tech!$D$2:$D$1295, $D44, annual_details_by_tech!$B$2:$B$1295, "capital_outlay")</f>
        <v>0</v>
      </c>
      <c r="Q44" s="32">
        <f>SUMIFS(annual_details_by_tech!M$2:M$1295, annual_details_by_tech!$A$2:$A$1295, "HECO", annual_details_by_tech!$C$2:$C$1295, $F44, annual_details_by_tech!$D$2:$D$1295, $D44, annual_details_by_tech!$B$2:$B$1295, "capital_outlay")</f>
        <v>0</v>
      </c>
      <c r="R44" s="32">
        <f>SUMIFS(annual_details_by_tech!N$2:N$1295, annual_details_by_tech!$A$2:$A$1295, "HECO", annual_details_by_tech!$C$2:$C$1295, $F44, annual_details_by_tech!$D$2:$D$1295, $D44, annual_details_by_tech!$B$2:$B$1295, "capital_outlay")</f>
        <v>0</v>
      </c>
      <c r="S44" s="32">
        <f>SUMIFS(annual_details_by_tech!O$2:O$1295, annual_details_by_tech!$A$2:$A$1295, "HECO", annual_details_by_tech!$C$2:$C$1295, $F44, annual_details_by_tech!$D$2:$D$1295, $D44, annual_details_by_tech!$B$2:$B$1295, "capital_outlay")</f>
        <v>0</v>
      </c>
      <c r="T44" s="32">
        <f>SUMIFS(annual_details_by_tech!P$2:P$1295, annual_details_by_tech!$A$2:$A$1295, "HECO", annual_details_by_tech!$C$2:$C$1295, $F44, annual_details_by_tech!$D$2:$D$1295, $D44, annual_details_by_tech!$B$2:$B$1295, "capital_outlay")</f>
        <v>0</v>
      </c>
      <c r="U44" s="32">
        <f>SUMIFS(annual_details_by_tech!Q$2:Q$1295, annual_details_by_tech!$A$2:$A$1295, "HECO", annual_details_by_tech!$C$2:$C$1295, $F44, annual_details_by_tech!$D$2:$D$1295, $D44, annual_details_by_tech!$B$2:$B$1295, "capital_outlay")</f>
        <v>0</v>
      </c>
      <c r="V44" s="32">
        <f>SUMIFS(annual_details_by_tech!R$2:R$1295, annual_details_by_tech!$A$2:$A$1295, "HECO", annual_details_by_tech!$C$2:$C$1295, $F44, annual_details_by_tech!$D$2:$D$1295, $D44, annual_details_by_tech!$B$2:$B$1295, "capital_outlay")</f>
        <v>0</v>
      </c>
      <c r="W44" s="32">
        <f>SUMIFS(annual_details_by_tech!S$2:S$1295, annual_details_by_tech!$A$2:$A$1295, "HECO", annual_details_by_tech!$C$2:$C$1295, $F44, annual_details_by_tech!$D$2:$D$1295, $D44, annual_details_by_tech!$B$2:$B$1295, "capital_outlay")</f>
        <v>0</v>
      </c>
      <c r="X44" s="32">
        <f>SUMIFS(annual_details_by_tech!T$2:T$1295, annual_details_by_tech!$A$2:$A$1295, "HECO", annual_details_by_tech!$C$2:$C$1295, $F44, annual_details_by_tech!$D$2:$D$1295, $D44, annual_details_by_tech!$B$2:$B$1295, "capital_outlay")</f>
        <v>0</v>
      </c>
      <c r="Y44" s="32">
        <f>SUMIFS(annual_details_by_tech!U$2:U$1295, annual_details_by_tech!$A$2:$A$1295, "HECO", annual_details_by_tech!$C$2:$C$1295, $F44, annual_details_by_tech!$D$2:$D$1295, $D44, annual_details_by_tech!$B$2:$B$1295, "capital_outlay")</f>
        <v>0</v>
      </c>
      <c r="Z44" s="32">
        <f>SUMIFS(annual_details_by_tech!V$2:V$1295, annual_details_by_tech!$A$2:$A$1295, "HECO", annual_details_by_tech!$C$2:$C$1295, $F44, annual_details_by_tech!$D$2:$D$1295, $D44, annual_details_by_tech!$B$2:$B$1295, "capital_outlay")</f>
        <v>0</v>
      </c>
      <c r="AA44" s="32">
        <f>SUMIFS(annual_details_by_tech!W$2:W$1295, annual_details_by_tech!$A$2:$A$1295, "HECO", annual_details_by_tech!$C$2:$C$1295, $F44, annual_details_by_tech!$D$2:$D$1295, $D44, annual_details_by_tech!$B$2:$B$1295, "capital_outlay")</f>
        <v>0</v>
      </c>
      <c r="AB44" s="32">
        <f>SUMIFS(annual_details_by_tech!X$2:X$1295, annual_details_by_tech!$A$2:$A$1295, "HECO", annual_details_by_tech!$C$2:$C$1295, $F44, annual_details_by_tech!$D$2:$D$1295, $D44, annual_details_by_tech!$B$2:$B$1295, "capital_outlay")</f>
        <v>0</v>
      </c>
      <c r="AC44" s="32">
        <f>SUMIFS(annual_details_by_tech!Y$2:Y$1295, annual_details_by_tech!$A$2:$A$1295, "HECO", annual_details_by_tech!$C$2:$C$1295, $F44, annual_details_by_tech!$D$2:$D$1295, $D44, annual_details_by_tech!$B$2:$B$1295, "capital_outlay")</f>
        <v>0</v>
      </c>
      <c r="AD44" s="32">
        <f>SUMIFS(annual_details_by_tech!Z$2:Z$1295, annual_details_by_tech!$A$2:$A$1295, "HECO", annual_details_by_tech!$C$2:$C$1295, $F44, annual_details_by_tech!$D$2:$D$1295, $D44, annual_details_by_tech!$B$2:$B$1295, "capital_outlay")</f>
        <v>0</v>
      </c>
      <c r="AE44" s="32">
        <f>SUMIFS(annual_details_by_tech!AA$2:AA$1295, annual_details_by_tech!$A$2:$A$1295, "HECO", annual_details_by_tech!$C$2:$C$1295, $F44, annual_details_by_tech!$D$2:$D$1295, $D44, annual_details_by_tech!$B$2:$B$1295, "capital_outlay")</f>
        <v>0</v>
      </c>
      <c r="AF44" s="32">
        <f>SUMIFS(annual_details_by_tech!AB$2:AB$1295, annual_details_by_tech!$A$2:$A$1295, "HECO", annual_details_by_tech!$C$2:$C$1295, $F44, annual_details_by_tech!$D$2:$D$1295, $D44, annual_details_by_tech!$B$2:$B$1295, "capital_outlay")</f>
        <v>0</v>
      </c>
      <c r="AG44" s="32">
        <f>SUMIFS(annual_details_by_tech!AC$2:AC$1295, annual_details_by_tech!$A$2:$A$1295, "HECO", annual_details_by_tech!$C$2:$C$1295, $F44, annual_details_by_tech!$D$2:$D$1295, $D44, annual_details_by_tech!$B$2:$B$1295, "capital_outlay")</f>
        <v>0</v>
      </c>
      <c r="AH44" s="32">
        <f>SUMIFS(annual_details_by_tech!AD$2:AD$1295, annual_details_by_tech!$A$2:$A$1295, "HECO", annual_details_by_tech!$C$2:$C$1295, $F44, annual_details_by_tech!$D$2:$D$1295, $D44, annual_details_by_tech!$B$2:$B$1295, "capital_outlay")</f>
        <v>0</v>
      </c>
      <c r="AI44" s="32">
        <f>SUMIFS(annual_details_by_tech!AE$2:AE$1295, annual_details_by_tech!$A$2:$A$1295, "HECO", annual_details_by_tech!$C$2:$C$1295, $F44, annual_details_by_tech!$D$2:$D$1295, $D44, annual_details_by_tech!$B$2:$B$1295, "capital_outlay")</f>
        <v>0</v>
      </c>
    </row>
    <row r="45" spans="1:35" x14ac:dyDescent="0.2">
      <c r="B45" s="6"/>
      <c r="C45" s="6"/>
      <c r="D45" s="31" t="str">
        <f>IF(AND(annual_details_by_tech!$A37="HECO",annual_details_by_tech!$B37=annual_details_by_tech!$B$2), annual_details_by_tech!$D37, "-
")</f>
        <v xml:space="preserve">-
</v>
      </c>
      <c r="F45" s="31" t="str">
        <f>IF(AND(annual_details_by_tech!$A37="HECO",annual_details_by_tech!$B37=annual_details_by_tech!$B$2), annual_details_by_tech!$C37, "-
")</f>
        <v xml:space="preserve">-
</v>
      </c>
      <c r="G45" s="32"/>
      <c r="H45" s="32"/>
      <c r="I45" s="32"/>
      <c r="J45" s="32">
        <f>SUMIFS(annual_details_by_tech!F$2:F$1295, annual_details_by_tech!$A$2:$A$1295, "HECO", annual_details_by_tech!$C$2:$C$1295, $F45, annual_details_by_tech!$D$2:$D$1295, $D45, annual_details_by_tech!$B$2:$B$1295, "capital_outlay")</f>
        <v>0</v>
      </c>
      <c r="K45" s="32">
        <f>SUMIFS(annual_details_by_tech!G$2:G$1295, annual_details_by_tech!$A$2:$A$1295, "HECO", annual_details_by_tech!$C$2:$C$1295, $F45, annual_details_by_tech!$D$2:$D$1295, $D45, annual_details_by_tech!$B$2:$B$1295, "capital_outlay")</f>
        <v>0</v>
      </c>
      <c r="L45" s="32">
        <f>SUMIFS(annual_details_by_tech!H$2:H$1295, annual_details_by_tech!$A$2:$A$1295, "HECO", annual_details_by_tech!$C$2:$C$1295, $F45, annual_details_by_tech!$D$2:$D$1295, $D45, annual_details_by_tech!$B$2:$B$1295, "capital_outlay")</f>
        <v>0</v>
      </c>
      <c r="M45" s="32">
        <f>SUMIFS(annual_details_by_tech!I$2:I$1295, annual_details_by_tech!$A$2:$A$1295, "HECO", annual_details_by_tech!$C$2:$C$1295, $F45, annual_details_by_tech!$D$2:$D$1295, $D45, annual_details_by_tech!$B$2:$B$1295, "capital_outlay")</f>
        <v>0</v>
      </c>
      <c r="N45" s="32">
        <f>SUMIFS(annual_details_by_tech!J$2:J$1295, annual_details_by_tech!$A$2:$A$1295, "HECO", annual_details_by_tech!$C$2:$C$1295, $F45, annual_details_by_tech!$D$2:$D$1295, $D45, annual_details_by_tech!$B$2:$B$1295, "capital_outlay")</f>
        <v>0</v>
      </c>
      <c r="O45" s="32">
        <f>SUMIFS(annual_details_by_tech!K$2:K$1295, annual_details_by_tech!$A$2:$A$1295, "HECO", annual_details_by_tech!$C$2:$C$1295, $F45, annual_details_by_tech!$D$2:$D$1295, $D45, annual_details_by_tech!$B$2:$B$1295, "capital_outlay")</f>
        <v>0</v>
      </c>
      <c r="P45" s="32">
        <f>SUMIFS(annual_details_by_tech!L$2:L$1295, annual_details_by_tech!$A$2:$A$1295, "HECO", annual_details_by_tech!$C$2:$C$1295, $F45, annual_details_by_tech!$D$2:$D$1295, $D45, annual_details_by_tech!$B$2:$B$1295, "capital_outlay")</f>
        <v>0</v>
      </c>
      <c r="Q45" s="32">
        <f>SUMIFS(annual_details_by_tech!M$2:M$1295, annual_details_by_tech!$A$2:$A$1295, "HECO", annual_details_by_tech!$C$2:$C$1295, $F45, annual_details_by_tech!$D$2:$D$1295, $D45, annual_details_by_tech!$B$2:$B$1295, "capital_outlay")</f>
        <v>0</v>
      </c>
      <c r="R45" s="32">
        <f>SUMIFS(annual_details_by_tech!N$2:N$1295, annual_details_by_tech!$A$2:$A$1295, "HECO", annual_details_by_tech!$C$2:$C$1295, $F45, annual_details_by_tech!$D$2:$D$1295, $D45, annual_details_by_tech!$B$2:$B$1295, "capital_outlay")</f>
        <v>0</v>
      </c>
      <c r="S45" s="32">
        <f>SUMIFS(annual_details_by_tech!O$2:O$1295, annual_details_by_tech!$A$2:$A$1295, "HECO", annual_details_by_tech!$C$2:$C$1295, $F45, annual_details_by_tech!$D$2:$D$1295, $D45, annual_details_by_tech!$B$2:$B$1295, "capital_outlay")</f>
        <v>0</v>
      </c>
      <c r="T45" s="32">
        <f>SUMIFS(annual_details_by_tech!P$2:P$1295, annual_details_by_tech!$A$2:$A$1295, "HECO", annual_details_by_tech!$C$2:$C$1295, $F45, annual_details_by_tech!$D$2:$D$1295, $D45, annual_details_by_tech!$B$2:$B$1295, "capital_outlay")</f>
        <v>0</v>
      </c>
      <c r="U45" s="32">
        <f>SUMIFS(annual_details_by_tech!Q$2:Q$1295, annual_details_by_tech!$A$2:$A$1295, "HECO", annual_details_by_tech!$C$2:$C$1295, $F45, annual_details_by_tech!$D$2:$D$1295, $D45, annual_details_by_tech!$B$2:$B$1295, "capital_outlay")</f>
        <v>0</v>
      </c>
      <c r="V45" s="32">
        <f>SUMIFS(annual_details_by_tech!R$2:R$1295, annual_details_by_tech!$A$2:$A$1295, "HECO", annual_details_by_tech!$C$2:$C$1295, $F45, annual_details_by_tech!$D$2:$D$1295, $D45, annual_details_by_tech!$B$2:$B$1295, "capital_outlay")</f>
        <v>0</v>
      </c>
      <c r="W45" s="32">
        <f>SUMIFS(annual_details_by_tech!S$2:S$1295, annual_details_by_tech!$A$2:$A$1295, "HECO", annual_details_by_tech!$C$2:$C$1295, $F45, annual_details_by_tech!$D$2:$D$1295, $D45, annual_details_by_tech!$B$2:$B$1295, "capital_outlay")</f>
        <v>0</v>
      </c>
      <c r="X45" s="32">
        <f>SUMIFS(annual_details_by_tech!T$2:T$1295, annual_details_by_tech!$A$2:$A$1295, "HECO", annual_details_by_tech!$C$2:$C$1295, $F45, annual_details_by_tech!$D$2:$D$1295, $D45, annual_details_by_tech!$B$2:$B$1295, "capital_outlay")</f>
        <v>0</v>
      </c>
      <c r="Y45" s="32">
        <f>SUMIFS(annual_details_by_tech!U$2:U$1295, annual_details_by_tech!$A$2:$A$1295, "HECO", annual_details_by_tech!$C$2:$C$1295, $F45, annual_details_by_tech!$D$2:$D$1295, $D45, annual_details_by_tech!$B$2:$B$1295, "capital_outlay")</f>
        <v>0</v>
      </c>
      <c r="Z45" s="32">
        <f>SUMIFS(annual_details_by_tech!V$2:V$1295, annual_details_by_tech!$A$2:$A$1295, "HECO", annual_details_by_tech!$C$2:$C$1295, $F45, annual_details_by_tech!$D$2:$D$1295, $D45, annual_details_by_tech!$B$2:$B$1295, "capital_outlay")</f>
        <v>0</v>
      </c>
      <c r="AA45" s="32">
        <f>SUMIFS(annual_details_by_tech!W$2:W$1295, annual_details_by_tech!$A$2:$A$1295, "HECO", annual_details_by_tech!$C$2:$C$1295, $F45, annual_details_by_tech!$D$2:$D$1295, $D45, annual_details_by_tech!$B$2:$B$1295, "capital_outlay")</f>
        <v>0</v>
      </c>
      <c r="AB45" s="32">
        <f>SUMIFS(annual_details_by_tech!X$2:X$1295, annual_details_by_tech!$A$2:$A$1295, "HECO", annual_details_by_tech!$C$2:$C$1295, $F45, annual_details_by_tech!$D$2:$D$1295, $D45, annual_details_by_tech!$B$2:$B$1295, "capital_outlay")</f>
        <v>0</v>
      </c>
      <c r="AC45" s="32">
        <f>SUMIFS(annual_details_by_tech!Y$2:Y$1295, annual_details_by_tech!$A$2:$A$1295, "HECO", annual_details_by_tech!$C$2:$C$1295, $F45, annual_details_by_tech!$D$2:$D$1295, $D45, annual_details_by_tech!$B$2:$B$1295, "capital_outlay")</f>
        <v>0</v>
      </c>
      <c r="AD45" s="32">
        <f>SUMIFS(annual_details_by_tech!Z$2:Z$1295, annual_details_by_tech!$A$2:$A$1295, "HECO", annual_details_by_tech!$C$2:$C$1295, $F45, annual_details_by_tech!$D$2:$D$1295, $D45, annual_details_by_tech!$B$2:$B$1295, "capital_outlay")</f>
        <v>0</v>
      </c>
      <c r="AE45" s="32">
        <f>SUMIFS(annual_details_by_tech!AA$2:AA$1295, annual_details_by_tech!$A$2:$A$1295, "HECO", annual_details_by_tech!$C$2:$C$1295, $F45, annual_details_by_tech!$D$2:$D$1295, $D45, annual_details_by_tech!$B$2:$B$1295, "capital_outlay")</f>
        <v>0</v>
      </c>
      <c r="AF45" s="32">
        <f>SUMIFS(annual_details_by_tech!AB$2:AB$1295, annual_details_by_tech!$A$2:$A$1295, "HECO", annual_details_by_tech!$C$2:$C$1295, $F45, annual_details_by_tech!$D$2:$D$1295, $D45, annual_details_by_tech!$B$2:$B$1295, "capital_outlay")</f>
        <v>0</v>
      </c>
      <c r="AG45" s="32">
        <f>SUMIFS(annual_details_by_tech!AC$2:AC$1295, annual_details_by_tech!$A$2:$A$1295, "HECO", annual_details_by_tech!$C$2:$C$1295, $F45, annual_details_by_tech!$D$2:$D$1295, $D45, annual_details_by_tech!$B$2:$B$1295, "capital_outlay")</f>
        <v>0</v>
      </c>
      <c r="AH45" s="32">
        <f>SUMIFS(annual_details_by_tech!AD$2:AD$1295, annual_details_by_tech!$A$2:$A$1295, "HECO", annual_details_by_tech!$C$2:$C$1295, $F45, annual_details_by_tech!$D$2:$D$1295, $D45, annual_details_by_tech!$B$2:$B$1295, "capital_outlay")</f>
        <v>0</v>
      </c>
      <c r="AI45" s="32">
        <f>SUMIFS(annual_details_by_tech!AE$2:AE$1295, annual_details_by_tech!$A$2:$A$1295, "HECO", annual_details_by_tech!$C$2:$C$1295, $F45, annual_details_by_tech!$D$2:$D$1295, $D45, annual_details_by_tech!$B$2:$B$1295, "capital_outlay")</f>
        <v>0</v>
      </c>
    </row>
    <row r="46" spans="1:35" x14ac:dyDescent="0.2">
      <c r="B46" s="10"/>
      <c r="C46" s="10"/>
      <c r="D46" s="10"/>
      <c r="F46" s="25" t="s">
        <v>8</v>
      </c>
      <c r="G46" s="27"/>
      <c r="H46" s="27"/>
      <c r="I46" s="27">
        <f t="shared" ref="I46:AB46" si="10">SUM(I47:I48)</f>
        <v>0</v>
      </c>
      <c r="J46" s="27">
        <f t="shared" si="10"/>
        <v>0</v>
      </c>
      <c r="K46" s="27">
        <f t="shared" si="10"/>
        <v>0</v>
      </c>
      <c r="L46" s="27">
        <f t="shared" si="10"/>
        <v>0</v>
      </c>
      <c r="M46" s="27">
        <f t="shared" si="10"/>
        <v>0</v>
      </c>
      <c r="N46" s="27">
        <f t="shared" si="10"/>
        <v>0</v>
      </c>
      <c r="O46" s="27">
        <f t="shared" si="10"/>
        <v>0</v>
      </c>
      <c r="P46" s="27">
        <f t="shared" si="10"/>
        <v>0</v>
      </c>
      <c r="Q46" s="27">
        <f t="shared" si="10"/>
        <v>0</v>
      </c>
      <c r="R46" s="27">
        <f t="shared" si="10"/>
        <v>0</v>
      </c>
      <c r="S46" s="27">
        <f t="shared" si="10"/>
        <v>0</v>
      </c>
      <c r="T46" s="27">
        <f t="shared" si="10"/>
        <v>0</v>
      </c>
      <c r="U46" s="27">
        <f t="shared" si="10"/>
        <v>0</v>
      </c>
      <c r="V46" s="27">
        <f t="shared" si="10"/>
        <v>0</v>
      </c>
      <c r="W46" s="27">
        <f t="shared" si="10"/>
        <v>0</v>
      </c>
      <c r="X46" s="27">
        <f t="shared" si="10"/>
        <v>0</v>
      </c>
      <c r="Y46" s="27">
        <f t="shared" si="10"/>
        <v>0</v>
      </c>
      <c r="Z46" s="27">
        <f t="shared" si="10"/>
        <v>0</v>
      </c>
      <c r="AA46" s="27">
        <f t="shared" si="10"/>
        <v>0</v>
      </c>
      <c r="AB46" s="27">
        <f t="shared" si="10"/>
        <v>0</v>
      </c>
      <c r="AC46" s="27">
        <f t="shared" ref="AC46:AI46" si="11">SUM(AC47:AC48)</f>
        <v>0</v>
      </c>
      <c r="AD46" s="27">
        <f t="shared" si="11"/>
        <v>0</v>
      </c>
      <c r="AE46" s="27">
        <f t="shared" si="11"/>
        <v>0</v>
      </c>
      <c r="AF46" s="27">
        <f t="shared" si="11"/>
        <v>0</v>
      </c>
      <c r="AG46" s="27">
        <f t="shared" si="11"/>
        <v>0</v>
      </c>
      <c r="AH46" s="27">
        <f t="shared" si="11"/>
        <v>0</v>
      </c>
      <c r="AI46" s="27">
        <f t="shared" si="11"/>
        <v>0</v>
      </c>
    </row>
    <row r="47" spans="1:35" s="5" customFormat="1" x14ac:dyDescent="0.2">
      <c r="A47" s="17"/>
      <c r="B47" s="6"/>
      <c r="C47" s="6"/>
      <c r="D47" s="7"/>
      <c r="E47" s="17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s="5" customFormat="1" x14ac:dyDescent="0.2">
      <c r="A48" s="17"/>
      <c r="B48" s="6"/>
      <c r="C48" s="6"/>
      <c r="D48" s="7"/>
      <c r="E48" s="17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s="5" customFormat="1" x14ac:dyDescent="0.2">
      <c r="A49" s="17"/>
      <c r="B49" s="6"/>
      <c r="C49" s="6"/>
      <c r="D49" s="7"/>
      <c r="E49" s="17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s="5" customFormat="1" x14ac:dyDescent="0.2">
      <c r="A50" s="17"/>
      <c r="B50" s="6"/>
      <c r="C50" s="6"/>
      <c r="D50" s="7"/>
      <c r="E50" s="17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B51" s="5"/>
      <c r="C51" s="5"/>
      <c r="D51" s="11"/>
      <c r="F51" s="25" t="s">
        <v>9</v>
      </c>
      <c r="G51" s="27"/>
      <c r="H51" s="27"/>
      <c r="I51" s="27">
        <f t="shared" ref="I51:AB51" si="12">SUM(I52:I56)</f>
        <v>0</v>
      </c>
      <c r="J51" s="27">
        <f t="shared" si="12"/>
        <v>0</v>
      </c>
      <c r="K51" s="27">
        <f t="shared" si="12"/>
        <v>0</v>
      </c>
      <c r="L51" s="27">
        <f t="shared" si="12"/>
        <v>0</v>
      </c>
      <c r="M51" s="27">
        <f t="shared" si="12"/>
        <v>0</v>
      </c>
      <c r="N51" s="27">
        <f t="shared" si="12"/>
        <v>0</v>
      </c>
      <c r="O51" s="27">
        <f t="shared" si="12"/>
        <v>0</v>
      </c>
      <c r="P51" s="27">
        <f t="shared" si="12"/>
        <v>0</v>
      </c>
      <c r="Q51" s="27">
        <f t="shared" si="12"/>
        <v>0</v>
      </c>
      <c r="R51" s="27">
        <f t="shared" si="12"/>
        <v>0</v>
      </c>
      <c r="S51" s="27">
        <f t="shared" si="12"/>
        <v>0</v>
      </c>
      <c r="T51" s="27">
        <f t="shared" si="12"/>
        <v>0</v>
      </c>
      <c r="U51" s="27">
        <f t="shared" si="12"/>
        <v>0</v>
      </c>
      <c r="V51" s="27">
        <f t="shared" si="12"/>
        <v>0</v>
      </c>
      <c r="W51" s="27">
        <f t="shared" si="12"/>
        <v>0</v>
      </c>
      <c r="X51" s="27">
        <f t="shared" si="12"/>
        <v>0</v>
      </c>
      <c r="Y51" s="27">
        <f t="shared" si="12"/>
        <v>0</v>
      </c>
      <c r="Z51" s="27">
        <f t="shared" si="12"/>
        <v>0</v>
      </c>
      <c r="AA51" s="27">
        <f t="shared" si="12"/>
        <v>0</v>
      </c>
      <c r="AB51" s="27">
        <f t="shared" si="12"/>
        <v>0</v>
      </c>
      <c r="AC51" s="27">
        <f t="shared" ref="AC51:AI51" si="13">SUM(AC52:AC56)</f>
        <v>0</v>
      </c>
      <c r="AD51" s="27">
        <f t="shared" si="13"/>
        <v>0</v>
      </c>
      <c r="AE51" s="27">
        <f t="shared" si="13"/>
        <v>0</v>
      </c>
      <c r="AF51" s="27">
        <f t="shared" si="13"/>
        <v>0</v>
      </c>
      <c r="AG51" s="27">
        <f t="shared" si="13"/>
        <v>0</v>
      </c>
      <c r="AH51" s="27">
        <f t="shared" si="13"/>
        <v>0</v>
      </c>
      <c r="AI51" s="27">
        <f t="shared" si="13"/>
        <v>0</v>
      </c>
    </row>
    <row r="52" spans="1:35" x14ac:dyDescent="0.2">
      <c r="B52" s="6"/>
      <c r="C52" s="6"/>
      <c r="D52" s="7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">
      <c r="B53" s="6"/>
      <c r="C53" s="6"/>
      <c r="D53" s="7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">
      <c r="B54" s="6"/>
      <c r="C54" s="6"/>
      <c r="D54" s="7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">
      <c r="B55" s="6"/>
      <c r="C55" s="6"/>
      <c r="D55" s="7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x14ac:dyDescent="0.2">
      <c r="B56" s="6"/>
      <c r="C56" s="6"/>
      <c r="D56" s="7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x14ac:dyDescent="0.2">
      <c r="B57" s="6"/>
      <c r="C57" s="6"/>
      <c r="D57" s="7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x14ac:dyDescent="0.2">
      <c r="B58" s="6"/>
      <c r="C58" s="6"/>
      <c r="D58" s="7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x14ac:dyDescent="0.2">
      <c r="B59" s="5"/>
      <c r="C59" s="5"/>
      <c r="D59" s="5"/>
      <c r="F59" s="25" t="s">
        <v>10</v>
      </c>
      <c r="G59" s="27"/>
      <c r="H59" s="27"/>
      <c r="I59" s="27">
        <f>I60</f>
        <v>0</v>
      </c>
      <c r="J59" s="27">
        <f t="shared" ref="J59:AI59" si="14">J60</f>
        <v>0</v>
      </c>
      <c r="K59" s="27">
        <f t="shared" si="14"/>
        <v>0</v>
      </c>
      <c r="L59" s="27">
        <f t="shared" si="14"/>
        <v>0</v>
      </c>
      <c r="M59" s="27">
        <f t="shared" si="14"/>
        <v>0</v>
      </c>
      <c r="N59" s="27">
        <f t="shared" si="14"/>
        <v>0</v>
      </c>
      <c r="O59" s="27">
        <f t="shared" si="14"/>
        <v>0</v>
      </c>
      <c r="P59" s="27">
        <f t="shared" si="14"/>
        <v>0</v>
      </c>
      <c r="Q59" s="27">
        <f t="shared" si="14"/>
        <v>0</v>
      </c>
      <c r="R59" s="27">
        <f t="shared" si="14"/>
        <v>0</v>
      </c>
      <c r="S59" s="27">
        <f t="shared" si="14"/>
        <v>0</v>
      </c>
      <c r="T59" s="27">
        <f t="shared" si="14"/>
        <v>0</v>
      </c>
      <c r="U59" s="27">
        <f t="shared" si="14"/>
        <v>0</v>
      </c>
      <c r="V59" s="27">
        <f t="shared" si="14"/>
        <v>0</v>
      </c>
      <c r="W59" s="27">
        <f t="shared" si="14"/>
        <v>0</v>
      </c>
      <c r="X59" s="27">
        <f t="shared" si="14"/>
        <v>0</v>
      </c>
      <c r="Y59" s="27">
        <f t="shared" si="14"/>
        <v>0</v>
      </c>
      <c r="Z59" s="27">
        <f t="shared" si="14"/>
        <v>0</v>
      </c>
      <c r="AA59" s="27">
        <f t="shared" si="14"/>
        <v>0</v>
      </c>
      <c r="AB59" s="27">
        <f t="shared" si="14"/>
        <v>0</v>
      </c>
      <c r="AC59" s="27">
        <f t="shared" si="14"/>
        <v>0</v>
      </c>
      <c r="AD59" s="27">
        <f t="shared" si="14"/>
        <v>0</v>
      </c>
      <c r="AE59" s="27">
        <f t="shared" si="14"/>
        <v>0</v>
      </c>
      <c r="AF59" s="27">
        <f t="shared" si="14"/>
        <v>0</v>
      </c>
      <c r="AG59" s="27">
        <f t="shared" si="14"/>
        <v>0</v>
      </c>
      <c r="AH59" s="27">
        <f t="shared" si="14"/>
        <v>0</v>
      </c>
      <c r="AI59" s="27">
        <f t="shared" si="14"/>
        <v>0</v>
      </c>
    </row>
    <row r="60" spans="1:35" x14ac:dyDescent="0.2">
      <c r="B60" s="6"/>
      <c r="C60" s="6"/>
      <c r="D60" s="7"/>
      <c r="F60" s="6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x14ac:dyDescent="0.2">
      <c r="B61" s="6"/>
      <c r="C61" s="6"/>
      <c r="D61" s="7"/>
      <c r="F61" s="6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2">
      <c r="B62" s="6"/>
      <c r="C62" s="6"/>
      <c r="D62" s="7"/>
      <c r="F62" s="6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x14ac:dyDescent="0.2">
      <c r="B63" s="6"/>
      <c r="C63" s="6"/>
      <c r="D63" s="7"/>
      <c r="F63" s="6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x14ac:dyDescent="0.2">
      <c r="B64" s="6"/>
      <c r="C64" s="6"/>
      <c r="D64" s="7"/>
      <c r="F64" s="6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6:35" s="26" customFormat="1" x14ac:dyDescent="0.2"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</row>
    <row r="66" spans="6:35" x14ac:dyDescent="0.2"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</row>
    <row r="67" spans="6:35" x14ac:dyDescent="0.2">
      <c r="F67" s="17" t="s">
        <v>11</v>
      </c>
      <c r="G67" s="29"/>
      <c r="H67" s="29">
        <f t="shared" ref="H67:AB67" si="15">H51+H46+H9+H59</f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si="15"/>
        <v>0</v>
      </c>
      <c r="Q67" s="29">
        <f t="shared" si="15"/>
        <v>0</v>
      </c>
      <c r="R67" s="29">
        <f t="shared" si="15"/>
        <v>0</v>
      </c>
      <c r="S67" s="29">
        <f t="shared" si="15"/>
        <v>0</v>
      </c>
      <c r="T67" s="29">
        <f t="shared" si="15"/>
        <v>0</v>
      </c>
      <c r="U67" s="29">
        <f t="shared" si="15"/>
        <v>0</v>
      </c>
      <c r="V67" s="29">
        <f t="shared" si="15"/>
        <v>0</v>
      </c>
      <c r="W67" s="29">
        <f t="shared" si="15"/>
        <v>0</v>
      </c>
      <c r="X67" s="29">
        <f t="shared" si="15"/>
        <v>0</v>
      </c>
      <c r="Y67" s="29">
        <f t="shared" si="15"/>
        <v>0</v>
      </c>
      <c r="Z67" s="29">
        <f t="shared" si="15"/>
        <v>0</v>
      </c>
      <c r="AA67" s="29">
        <f t="shared" si="15"/>
        <v>0</v>
      </c>
      <c r="AB67" s="29">
        <f t="shared" si="15"/>
        <v>0</v>
      </c>
      <c r="AC67" s="29">
        <f t="shared" ref="AC67:AI67" si="16">AC51+AC46+AC9+AC59</f>
        <v>0</v>
      </c>
      <c r="AD67" s="29">
        <f t="shared" si="16"/>
        <v>0</v>
      </c>
      <c r="AE67" s="29">
        <f t="shared" si="16"/>
        <v>0</v>
      </c>
      <c r="AF67" s="29">
        <f t="shared" si="16"/>
        <v>0</v>
      </c>
      <c r="AG67" s="29">
        <f t="shared" si="16"/>
        <v>0</v>
      </c>
      <c r="AH67" s="29">
        <f t="shared" si="16"/>
        <v>0</v>
      </c>
      <c r="AI67" s="29">
        <f t="shared" si="16"/>
        <v>0</v>
      </c>
    </row>
    <row r="68" spans="6:35" x14ac:dyDescent="0.2"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</row>
    <row r="69" spans="6:35" x14ac:dyDescent="0.2">
      <c r="F69" s="1" t="s">
        <v>25</v>
      </c>
      <c r="G69" s="29"/>
      <c r="H69" s="29"/>
      <c r="I69" s="30">
        <v>2019</v>
      </c>
      <c r="J69" s="30">
        <f>I69+1</f>
        <v>2020</v>
      </c>
      <c r="K69" s="30">
        <f t="shared" ref="K69:AB69" si="17">J69+1</f>
        <v>2021</v>
      </c>
      <c r="L69" s="30">
        <f t="shared" si="17"/>
        <v>2022</v>
      </c>
      <c r="M69" s="30">
        <f t="shared" si="17"/>
        <v>2023</v>
      </c>
      <c r="N69" s="30">
        <f t="shared" si="17"/>
        <v>2024</v>
      </c>
      <c r="O69" s="30">
        <f t="shared" si="17"/>
        <v>2025</v>
      </c>
      <c r="P69" s="30">
        <f t="shared" si="17"/>
        <v>2026</v>
      </c>
      <c r="Q69" s="30">
        <f t="shared" si="17"/>
        <v>2027</v>
      </c>
      <c r="R69" s="30">
        <f t="shared" si="17"/>
        <v>2028</v>
      </c>
      <c r="S69" s="30">
        <f t="shared" si="17"/>
        <v>2029</v>
      </c>
      <c r="T69" s="30">
        <f t="shared" si="17"/>
        <v>2030</v>
      </c>
      <c r="U69" s="30">
        <f t="shared" si="17"/>
        <v>2031</v>
      </c>
      <c r="V69" s="30">
        <f t="shared" si="17"/>
        <v>2032</v>
      </c>
      <c r="W69" s="30">
        <f t="shared" si="17"/>
        <v>2033</v>
      </c>
      <c r="X69" s="30">
        <f t="shared" si="17"/>
        <v>2034</v>
      </c>
      <c r="Y69" s="30">
        <f t="shared" si="17"/>
        <v>2035</v>
      </c>
      <c r="Z69" s="30">
        <f t="shared" si="17"/>
        <v>2036</v>
      </c>
      <c r="AA69" s="30">
        <f t="shared" si="17"/>
        <v>2037</v>
      </c>
      <c r="AB69" s="30">
        <f t="shared" si="17"/>
        <v>2038</v>
      </c>
      <c r="AC69" s="30">
        <f t="shared" ref="AC69" si="18">AB69+1</f>
        <v>2039</v>
      </c>
      <c r="AD69" s="30">
        <f t="shared" ref="AD69" si="19">AC69+1</f>
        <v>2040</v>
      </c>
      <c r="AE69" s="30">
        <f t="shared" ref="AE69" si="20">AD69+1</f>
        <v>2041</v>
      </c>
      <c r="AF69" s="30">
        <f t="shared" ref="AF69" si="21">AE69+1</f>
        <v>2042</v>
      </c>
      <c r="AG69" s="30">
        <f t="shared" ref="AG69" si="22">AF69+1</f>
        <v>2043</v>
      </c>
      <c r="AH69" s="30">
        <f t="shared" ref="AH69" si="23">AG69+1</f>
        <v>2044</v>
      </c>
      <c r="AI69" s="30">
        <f t="shared" ref="AI69" si="24">AH69+1</f>
        <v>2045</v>
      </c>
    </row>
    <row r="70" spans="6:35" x14ac:dyDescent="0.2">
      <c r="F70" s="17" t="s">
        <v>12</v>
      </c>
      <c r="G70" s="29"/>
      <c r="H70" s="29"/>
      <c r="I70" s="32"/>
      <c r="J70" s="32">
        <f>0.001*SUMIFS(annual_details_by_tech!F$2:F$1295, annual_details_by_tech!$A$2:$A$1295, "HECO", annual_details_by_tech!$B$2:$B$1295, "fuel_cost")</f>
        <v>385313.73150511336</v>
      </c>
      <c r="K70" s="32">
        <f>0.001*SUMIFS(annual_details_by_tech!G$2:G$1295, annual_details_by_tech!$A$2:$A$1295, "HECO", annual_details_by_tech!$B$2:$B$1295, "fuel_cost")</f>
        <v>363039.91608845431</v>
      </c>
      <c r="L70" s="32">
        <f>0.001*SUMIFS(annual_details_by_tech!H$2:H$1295, annual_details_by_tech!$A$2:$A$1295, "HECO", annual_details_by_tech!$B$2:$B$1295, "fuel_cost")</f>
        <v>352884.48489343538</v>
      </c>
      <c r="M70" s="32">
        <f>0.001*SUMIFS(annual_details_by_tech!I$2:I$1295, annual_details_by_tech!$A$2:$A$1295, "HECO", annual_details_by_tech!$B$2:$B$1295, "fuel_cost")</f>
        <v>422890.63075399888</v>
      </c>
      <c r="N70" s="32">
        <f>0.001*SUMIFS(annual_details_by_tech!J$2:J$1295, annual_details_by_tech!$A$2:$A$1295, "HECO", annual_details_by_tech!$B$2:$B$1295, "fuel_cost")</f>
        <v>440903.61143797525</v>
      </c>
      <c r="O70" s="32">
        <f>0.001*SUMIFS(annual_details_by_tech!K$2:K$1295, annual_details_by_tech!$A$2:$A$1295, "HECO", annual_details_by_tech!$B$2:$B$1295, "fuel_cost")</f>
        <v>295140.68499038898</v>
      </c>
      <c r="P70" s="32">
        <f>0.001*SUMIFS(annual_details_by_tech!L$2:L$1295, annual_details_by_tech!$A$2:$A$1295, "HECO", annual_details_by_tech!$B$2:$B$1295, "fuel_cost")</f>
        <v>307612.54939257633</v>
      </c>
      <c r="Q70" s="32">
        <f>0.001*SUMIFS(annual_details_by_tech!M$2:M$1295, annual_details_by_tech!$A$2:$A$1295, "HECO", annual_details_by_tech!$B$2:$B$1295, "fuel_cost")</f>
        <v>316189.0626404857</v>
      </c>
      <c r="R70" s="32">
        <f>0.001*SUMIFS(annual_details_by_tech!N$2:N$1295, annual_details_by_tech!$A$2:$A$1295, "HECO", annual_details_by_tech!$B$2:$B$1295, "fuel_cost")</f>
        <v>325663.49288102327</v>
      </c>
      <c r="S70" s="32">
        <f>0.001*SUMIFS(annual_details_by_tech!O$2:O$1295, annual_details_by_tech!$A$2:$A$1295, "HECO", annual_details_by_tech!$B$2:$B$1295, "fuel_cost")</f>
        <v>336645.9689218807</v>
      </c>
      <c r="T70" s="32">
        <f>0.001*SUMIFS(annual_details_by_tech!P$2:P$1295, annual_details_by_tech!$A$2:$A$1295, "HECO", annual_details_by_tech!$B$2:$B$1295, "fuel_cost")</f>
        <v>25061.039873621154</v>
      </c>
      <c r="U70" s="32">
        <f>0.001*SUMIFS(annual_details_by_tech!Q$2:Q$1295, annual_details_by_tech!$A$2:$A$1295, "HECO", annual_details_by_tech!$B$2:$B$1295, "fuel_cost")</f>
        <v>23395.902504540307</v>
      </c>
      <c r="V70" s="32">
        <f>0.001*SUMIFS(annual_details_by_tech!R$2:R$1295, annual_details_by_tech!$A$2:$A$1295, "HECO", annual_details_by_tech!$B$2:$B$1295, "fuel_cost")</f>
        <v>23034.71420850293</v>
      </c>
      <c r="W70" s="32">
        <f>0.001*SUMIFS(annual_details_by_tech!S$2:S$1295, annual_details_by_tech!$A$2:$A$1295, "HECO", annual_details_by_tech!$B$2:$B$1295, "fuel_cost")</f>
        <v>26518.967341052321</v>
      </c>
      <c r="X70" s="32">
        <f>0.001*SUMIFS(annual_details_by_tech!T$2:T$1295, annual_details_by_tech!$A$2:$A$1295, "HECO", annual_details_by_tech!$B$2:$B$1295, "fuel_cost")</f>
        <v>26792.992813524004</v>
      </c>
      <c r="Y70" s="32">
        <f>0.001*SUMIFS(annual_details_by_tech!U$2:U$1295, annual_details_by_tech!$A$2:$A$1295, "HECO", annual_details_by_tech!$B$2:$B$1295, "fuel_cost")</f>
        <v>0</v>
      </c>
      <c r="Z70" s="32">
        <f>0.001*SUMIFS(annual_details_by_tech!V$2:V$1295, annual_details_by_tech!$A$2:$A$1295, "HECO", annual_details_by_tech!$B$2:$B$1295, "fuel_cost")</f>
        <v>0</v>
      </c>
      <c r="AA70" s="32">
        <f>0.001*SUMIFS(annual_details_by_tech!W$2:W$1295, annual_details_by_tech!$A$2:$A$1295, "HECO", annual_details_by_tech!$B$2:$B$1295, "fuel_cost")</f>
        <v>3.3348357279765299E-11</v>
      </c>
      <c r="AB70" s="32">
        <f>0.001*SUMIFS(annual_details_by_tech!X$2:X$1295, annual_details_by_tech!$A$2:$A$1295, "HECO", annual_details_by_tech!$B$2:$B$1295, "fuel_cost")</f>
        <v>0</v>
      </c>
      <c r="AC70" s="32">
        <f>0.001*SUMIFS(annual_details_by_tech!Y$2:Y$1295, annual_details_by_tech!$A$2:$A$1295, "HECO", annual_details_by_tech!$B$2:$B$1295, "fuel_cost")</f>
        <v>0</v>
      </c>
      <c r="AD70" s="32">
        <f>0.001*SUMIFS(annual_details_by_tech!Z$2:Z$1295, annual_details_by_tech!$A$2:$A$1295, "HECO", annual_details_by_tech!$B$2:$B$1295, "fuel_cost")</f>
        <v>0</v>
      </c>
      <c r="AE70" s="32">
        <f>0.001*SUMIFS(annual_details_by_tech!AA$2:AA$1295, annual_details_by_tech!$A$2:$A$1295, "HECO", annual_details_by_tech!$B$2:$B$1295, "fuel_cost")</f>
        <v>0</v>
      </c>
      <c r="AF70" s="32">
        <f>0.001*SUMIFS(annual_details_by_tech!AB$2:AB$1295, annual_details_by_tech!$A$2:$A$1295, "HECO", annual_details_by_tech!$B$2:$B$1295, "fuel_cost")</f>
        <v>6.8259128363404E-10</v>
      </c>
      <c r="AG70" s="32">
        <f>0.001*SUMIFS(annual_details_by_tech!AC$2:AC$1295, annual_details_by_tech!$A$2:$A$1295, "HECO", annual_details_by_tech!$B$2:$B$1295, "fuel_cost")</f>
        <v>1.04180038859029E-9</v>
      </c>
      <c r="AH70" s="32">
        <f>0.001*SUMIFS(annual_details_by_tech!AD$2:AD$1295, annual_details_by_tech!$A$2:$A$1295, "HECO", annual_details_by_tech!$B$2:$B$1295, "fuel_cost")</f>
        <v>4.24319058077171E-13</v>
      </c>
      <c r="AI70" s="32">
        <f>0.001*SUMIFS(annual_details_by_tech!AE$2:AE$1295, annual_details_by_tech!$A$2:$A$1295, "HECO", annual_details_by_tech!$B$2:$B$1295, "fuel_cost")</f>
        <v>0</v>
      </c>
    </row>
    <row r="71" spans="6:35" x14ac:dyDescent="0.2">
      <c r="F71" s="17" t="s">
        <v>96</v>
      </c>
      <c r="G71" s="29"/>
      <c r="H71" s="29"/>
      <c r="I71" s="32"/>
      <c r="J71" s="32" cm="1">
        <f t="array" ref="J71">0.001*SUM(SUMIFS(annual_details_by_tech!F$2:F$1295, annual_details_by_tech!$A$2:$A$1295, "PPA", annual_details_by_tech!$E$2:$E$1295, 0, annual_details_by_tech!$B$2:$B$1295, {"amortized_cost","fuel_cost","fixed_om","variable_om","startup_om","ppa_cost"}))</f>
        <v>401724.0234145369</v>
      </c>
      <c r="K71" s="32" cm="1">
        <f t="array" ref="K71">0.001*SUM(SUMIFS(annual_details_by_tech!G$2:G$1295, annual_details_by_tech!$A$2:$A$1295, "PPA", annual_details_by_tech!$E$2:$E$1295, 0, annual_details_by_tech!$B$2:$B$1295, {"amortized_cost","fuel_cost","fixed_om","variable_om","startup_om","ppa_cost"}))</f>
        <v>368103.77351286559</v>
      </c>
      <c r="L71" s="32" cm="1">
        <f t="array" ref="L71">0.001*SUM(SUMIFS(annual_details_by_tech!H$2:H$1295, annual_details_by_tech!$A$2:$A$1295, "PPA", annual_details_by_tech!$E$2:$E$1295, 0, annual_details_by_tech!$B$2:$B$1295, {"amortized_cost","fuel_cost","fixed_om","variable_om","startup_om","ppa_cost"}))</f>
        <v>439727.7183140837</v>
      </c>
      <c r="M71" s="32" cm="1">
        <f t="array" ref="M71">0.001*SUM(SUMIFS(annual_details_by_tech!I$2:I$1295, annual_details_by_tech!$A$2:$A$1295, "PPA", annual_details_by_tech!$E$2:$E$1295, 0, annual_details_by_tech!$B$2:$B$1295, {"amortized_cost","fuel_cost","fixed_om","variable_om","startup_om","ppa_cost"}))</f>
        <v>405511.54536110343</v>
      </c>
      <c r="N71" s="32" cm="1">
        <f t="array" ref="N71">0.001*SUM(SUMIFS(annual_details_by_tech!J$2:J$1295, annual_details_by_tech!$A$2:$A$1295, "PPA", annual_details_by_tech!$E$2:$E$1295, 0, annual_details_by_tech!$B$2:$B$1295, {"amortized_cost","fuel_cost","fixed_om","variable_om","startup_om","ppa_cost"}))</f>
        <v>410424.83601034404</v>
      </c>
      <c r="O71" s="32" cm="1">
        <f t="array" ref="O71">0.001*SUM(SUMIFS(annual_details_by_tech!K$2:K$1295, annual_details_by_tech!$A$2:$A$1295, "PPA", annual_details_by_tech!$E$2:$E$1295, 0, annual_details_by_tech!$B$2:$B$1295, {"amortized_cost","fuel_cost","fixed_om","variable_om","startup_om","ppa_cost"}))</f>
        <v>407883.06922029634</v>
      </c>
      <c r="P71" s="32" cm="1">
        <f t="array" ref="P71">0.001*SUM(SUMIFS(annual_details_by_tech!L$2:L$1295, annual_details_by_tech!$A$2:$A$1295, "PPA", annual_details_by_tech!$E$2:$E$1295, 0, annual_details_by_tech!$B$2:$B$1295, {"amortized_cost","fuel_cost","fixed_om","variable_om","startup_om","ppa_cost"}))</f>
        <v>413971.9372235355</v>
      </c>
      <c r="Q71" s="32" cm="1">
        <f t="array" ref="Q71">0.001*SUM(SUMIFS(annual_details_by_tech!M$2:M$1295, annual_details_by_tech!$A$2:$A$1295, "PPA", annual_details_by_tech!$E$2:$E$1295, 0, annual_details_by_tech!$B$2:$B$1295, {"amortized_cost","fuel_cost","fixed_om","variable_om","startup_om","ppa_cost"}))</f>
        <v>418495.9748392615</v>
      </c>
      <c r="R71" s="32" cm="1">
        <f t="array" ref="R71">0.001*SUM(SUMIFS(annual_details_by_tech!N$2:N$1295, annual_details_by_tech!$A$2:$A$1295, "PPA", annual_details_by_tech!$E$2:$E$1295, 0, annual_details_by_tech!$B$2:$B$1295, {"amortized_cost","fuel_cost","fixed_om","variable_om","startup_om","ppa_cost"}))</f>
        <v>422515.71516970027</v>
      </c>
      <c r="S71" s="32" cm="1">
        <f t="array" ref="S71">0.001*SUM(SUMIFS(annual_details_by_tech!O$2:O$1295, annual_details_by_tech!$A$2:$A$1295, "PPA", annual_details_by_tech!$E$2:$E$1295, 0, annual_details_by_tech!$B$2:$B$1295, {"amortized_cost","fuel_cost","fixed_om","variable_om","startup_om","ppa_cost"}))</f>
        <v>427755.86756474973</v>
      </c>
      <c r="T71" s="32" cm="1">
        <f t="array" ref="T71">0.001*SUM(SUMIFS(annual_details_by_tech!P$2:P$1295, annual_details_by_tech!$A$2:$A$1295, "PPA", annual_details_by_tech!$E$2:$E$1295, 0, annual_details_by_tech!$B$2:$B$1295, {"amortized_cost","fuel_cost","fixed_om","variable_om","startup_om","ppa_cost"}))</f>
        <v>733981.19098468428</v>
      </c>
      <c r="U71" s="32" cm="1">
        <f t="array" ref="U71">0.001*SUM(SUMIFS(annual_details_by_tech!Q$2:Q$1295, annual_details_by_tech!$A$2:$A$1295, "PPA", annual_details_by_tech!$E$2:$E$1295, 0, annual_details_by_tech!$B$2:$B$1295, {"amortized_cost","fuel_cost","fixed_om","variable_om","startup_om","ppa_cost"}))</f>
        <v>744486.7637429114</v>
      </c>
      <c r="V71" s="32" cm="1">
        <f t="array" ref="V71">0.001*SUM(SUMIFS(annual_details_by_tech!R$2:R$1295, annual_details_by_tech!$A$2:$A$1295, "PPA", annual_details_by_tech!$E$2:$E$1295, 0, annual_details_by_tech!$B$2:$B$1295, {"amortized_cost","fuel_cost","fixed_om","variable_om","startup_om","ppa_cost"}))</f>
        <v>749978.08798296715</v>
      </c>
      <c r="W71" s="32" cm="1">
        <f t="array" ref="W71">0.001*SUM(SUMIFS(annual_details_by_tech!S$2:S$1295, annual_details_by_tech!$A$2:$A$1295, "PPA", annual_details_by_tech!$E$2:$E$1295, 0, annual_details_by_tech!$B$2:$B$1295, {"amortized_cost","fuel_cost","fixed_om","variable_om","startup_om","ppa_cost"}))</f>
        <v>763014.97896001022</v>
      </c>
      <c r="X71" s="32" cm="1">
        <f t="array" ref="X71">0.001*SUM(SUMIFS(annual_details_by_tech!T$2:T$1295, annual_details_by_tech!$A$2:$A$1295, "PPA", annual_details_by_tech!$E$2:$E$1295, 0, annual_details_by_tech!$B$2:$B$1295, {"amortized_cost","fuel_cost","fixed_om","variable_om","startup_om","ppa_cost"}))</f>
        <v>770588.68882486015</v>
      </c>
      <c r="Y71" s="32" cm="1">
        <f t="array" ref="Y71">0.001*SUM(SUMIFS(annual_details_by_tech!U$2:U$1295, annual_details_by_tech!$A$2:$A$1295, "PPA", annual_details_by_tech!$E$2:$E$1295, 0, annual_details_by_tech!$B$2:$B$1295, {"amortized_cost","fuel_cost","fixed_om","variable_om","startup_om","ppa_cost"}))</f>
        <v>841900.69287102693</v>
      </c>
      <c r="Z71" s="32" cm="1">
        <f t="array" ref="Z71">0.001*SUM(SUMIFS(annual_details_by_tech!V$2:V$1295, annual_details_by_tech!$A$2:$A$1295, "PPA", annual_details_by_tech!$E$2:$E$1295, 0, annual_details_by_tech!$B$2:$B$1295, {"amortized_cost","fuel_cost","fixed_om","variable_om","startup_om","ppa_cost"}))</f>
        <v>851134.35618781706</v>
      </c>
      <c r="AA71" s="32" cm="1">
        <f t="array" ref="AA71">0.001*SUM(SUMIFS(annual_details_by_tech!W$2:W$1295, annual_details_by_tech!$A$2:$A$1295, "PPA", annual_details_by_tech!$E$2:$E$1295, 0, annual_details_by_tech!$B$2:$B$1295, {"amortized_cost","fuel_cost","fixed_om","variable_om","startup_om","ppa_cost"}))</f>
        <v>826931.12437377172</v>
      </c>
      <c r="AB71" s="32" cm="1">
        <f t="array" ref="AB71">0.001*SUM(SUMIFS(annual_details_by_tech!X$2:X$1295, annual_details_by_tech!$A$2:$A$1295, "PPA", annual_details_by_tech!$E$2:$E$1295, 0, annual_details_by_tech!$B$2:$B$1295, {"amortized_cost","fuel_cost","fixed_om","variable_om","startup_om","ppa_cost"}))</f>
        <v>838060.44174358994</v>
      </c>
      <c r="AC71" s="32" cm="1">
        <f t="array" ref="AC71">0.001*SUM(SUMIFS(annual_details_by_tech!Y$2:Y$1295, annual_details_by_tech!$A$2:$A$1295, "PPA", annual_details_by_tech!$E$2:$E$1295, 0, annual_details_by_tech!$B$2:$B$1295, {"amortized_cost","fuel_cost","fixed_om","variable_om","startup_om","ppa_cost"}))</f>
        <v>852287.51020409085</v>
      </c>
      <c r="AD71" s="32" cm="1">
        <f t="array" ref="AD71">0.001*SUM(SUMIFS(annual_details_by_tech!Z$2:Z$1295, annual_details_by_tech!$A$2:$A$1295, "PPA", annual_details_by_tech!$E$2:$E$1295, 0, annual_details_by_tech!$B$2:$B$1295, {"amortized_cost","fuel_cost","fixed_om","variable_om","startup_om","ppa_cost"}))</f>
        <v>955487.08243377961</v>
      </c>
      <c r="AE71" s="32" cm="1">
        <f t="array" ref="AE71">0.001*SUM(SUMIFS(annual_details_by_tech!AA$2:AA$1295, annual_details_by_tech!$A$2:$A$1295, "PPA", annual_details_by_tech!$E$2:$E$1295, 0, annual_details_by_tech!$B$2:$B$1295, {"amortized_cost","fuel_cost","fixed_om","variable_om","startup_om","ppa_cost"}))</f>
        <v>959968.34358026797</v>
      </c>
      <c r="AF71" s="32" cm="1">
        <f t="array" ref="AF71">0.001*SUM(SUMIFS(annual_details_by_tech!AB$2:AB$1295, annual_details_by_tech!$A$2:$A$1295, "PPA", annual_details_by_tech!$E$2:$E$1295, 0, annual_details_by_tech!$B$2:$B$1295, {"amortized_cost","fuel_cost","fixed_om","variable_om","startup_om","ppa_cost"}))</f>
        <v>953242.49925582914</v>
      </c>
      <c r="AG71" s="32" cm="1">
        <f t="array" ref="AG71">0.001*SUM(SUMIFS(annual_details_by_tech!AC$2:AC$1295, annual_details_by_tech!$A$2:$A$1295, "PPA", annual_details_by_tech!$E$2:$E$1295, 0, annual_details_by_tech!$B$2:$B$1295, {"amortized_cost","fuel_cost","fixed_om","variable_om","startup_om","ppa_cost"}))</f>
        <v>970372.59570315795</v>
      </c>
      <c r="AH71" s="32" cm="1">
        <f t="array" ref="AH71">0.001*SUM(SUMIFS(annual_details_by_tech!AD$2:AD$1295, annual_details_by_tech!$A$2:$A$1295, "PPA", annual_details_by_tech!$E$2:$E$1295, 0, annual_details_by_tech!$B$2:$B$1295, {"amortized_cost","fuel_cost","fixed_om","variable_om","startup_om","ppa_cost"}))</f>
        <v>990892.50493905414</v>
      </c>
      <c r="AI71" s="32" cm="1">
        <f t="array" ref="AI71">0.001*SUM(SUMIFS(annual_details_by_tech!AE$2:AE$1295, annual_details_by_tech!$A$2:$A$1295, "PPA", annual_details_by_tech!$E$2:$E$1295, 0, annual_details_by_tech!$B$2:$B$1295, {"amortized_cost","fuel_cost","fixed_om","variable_om","startup_om","ppa_cost"}))</f>
        <v>889276.43182889768</v>
      </c>
    </row>
    <row r="72" spans="6:35" x14ac:dyDescent="0.2">
      <c r="F72" s="17" t="s">
        <v>97</v>
      </c>
      <c r="G72" s="29"/>
      <c r="H72" s="29"/>
      <c r="I72" s="32"/>
      <c r="J72" s="32" cm="1">
        <f t="array" ref="J72">0.001*SUM(SUMIFS(annual_details_by_tech!F$2:F$1295, annual_details_by_tech!$A$2:$A$1295, "PPA", annual_details_by_tech!$E$2:$E$1295, 1, annual_details_by_tech!$B$2:$B$1295, {"amortized_cost","fuel_cost","fixed_om","variable_om","startup_om","ppa_cost"}))</f>
        <v>82712.269731446402</v>
      </c>
      <c r="K72" s="32" cm="1">
        <f t="array" ref="K72">0.001*SUM(SUMIFS(annual_details_by_tech!G$2:G$1295, annual_details_by_tech!$A$2:$A$1295, "PPA", annual_details_by_tech!$E$2:$E$1295, 1, annual_details_by_tech!$B$2:$B$1295, {"amortized_cost","fuel_cost","fixed_om","variable_om","startup_om","ppa_cost"}))</f>
        <v>90842.070013988166</v>
      </c>
      <c r="L72" s="32" cm="1">
        <f t="array" ref="L72">0.001*SUM(SUMIFS(annual_details_by_tech!H$2:H$1295, annual_details_by_tech!$A$2:$A$1295, "PPA", annual_details_by_tech!$E$2:$E$1295, 1, annual_details_by_tech!$B$2:$B$1295, {"amortized_cost","fuel_cost","fixed_om","variable_om","startup_om","ppa_cost"}))</f>
        <v>110606.03736973986</v>
      </c>
      <c r="M72" s="32" cm="1">
        <f t="array" ref="M72">0.001*SUM(SUMIFS(annual_details_by_tech!I$2:I$1295, annual_details_by_tech!$A$2:$A$1295, "PPA", annual_details_by_tech!$E$2:$E$1295, 1, annual_details_by_tech!$B$2:$B$1295, {"amortized_cost","fuel_cost","fixed_om","variable_om","startup_om","ppa_cost"}))</f>
        <v>110606.03736973986</v>
      </c>
      <c r="N72" s="32" cm="1">
        <f t="array" ref="N72">0.001*SUM(SUMIFS(annual_details_by_tech!J$2:J$1295, annual_details_by_tech!$A$2:$A$1295, "PPA", annual_details_by_tech!$E$2:$E$1295, 1, annual_details_by_tech!$B$2:$B$1295, {"amortized_cost","fuel_cost","fixed_om","variable_om","startup_om","ppa_cost"}))</f>
        <v>110606.03736973986</v>
      </c>
      <c r="O72" s="32" cm="1">
        <f t="array" ref="O72">0.001*SUM(SUMIFS(annual_details_by_tech!K$2:K$1295, annual_details_by_tech!$A$2:$A$1295, "PPA", annual_details_by_tech!$E$2:$E$1295, 1, annual_details_by_tech!$B$2:$B$1295, {"amortized_cost","fuel_cost","fixed_om","variable_om","startup_om","ppa_cost"}))</f>
        <v>198263.47172139835</v>
      </c>
      <c r="P72" s="32" cm="1">
        <f t="array" ref="P72">0.001*SUM(SUMIFS(annual_details_by_tech!L$2:L$1295, annual_details_by_tech!$A$2:$A$1295, "PPA", annual_details_by_tech!$E$2:$E$1295, 1, annual_details_by_tech!$B$2:$B$1295, {"amortized_cost","fuel_cost","fixed_om","variable_om","startup_om","ppa_cost"}))</f>
        <v>198263.47172139835</v>
      </c>
      <c r="Q72" s="32" cm="1">
        <f t="array" ref="Q72">0.001*SUM(SUMIFS(annual_details_by_tech!M$2:M$1295, annual_details_by_tech!$A$2:$A$1295, "PPA", annual_details_by_tech!$E$2:$E$1295, 1, annual_details_by_tech!$B$2:$B$1295, {"amortized_cost","fuel_cost","fixed_om","variable_om","startup_om","ppa_cost"}))</f>
        <v>198263.47172139835</v>
      </c>
      <c r="R72" s="32" cm="1">
        <f t="array" ref="R72">0.001*SUM(SUMIFS(annual_details_by_tech!N$2:N$1295, annual_details_by_tech!$A$2:$A$1295, "PPA", annual_details_by_tech!$E$2:$E$1295, 1, annual_details_by_tech!$B$2:$B$1295, {"amortized_cost","fuel_cost","fixed_om","variable_om","startup_om","ppa_cost"}))</f>
        <v>198263.47172139835</v>
      </c>
      <c r="S72" s="32" cm="1">
        <f t="array" ref="S72">0.001*SUM(SUMIFS(annual_details_by_tech!O$2:O$1295, annual_details_by_tech!$A$2:$A$1295, "PPA", annual_details_by_tech!$E$2:$E$1295, 1, annual_details_by_tech!$B$2:$B$1295, {"amortized_cost","fuel_cost","fixed_om","variable_om","startup_om","ppa_cost"}))</f>
        <v>198263.47172139835</v>
      </c>
      <c r="T72" s="32" cm="1">
        <f t="array" ref="T72">0.001*SUM(SUMIFS(annual_details_by_tech!P$2:P$1295, annual_details_by_tech!$A$2:$A$1295, "PPA", annual_details_by_tech!$E$2:$E$1295, 1, annual_details_by_tech!$B$2:$B$1295, {"amortized_cost","fuel_cost","fixed_om","variable_om","startup_om","ppa_cost"}))</f>
        <v>198263.47172139835</v>
      </c>
      <c r="U72" s="32" cm="1">
        <f t="array" ref="U72">0.001*SUM(SUMIFS(annual_details_by_tech!Q$2:Q$1295, annual_details_by_tech!$A$2:$A$1295, "PPA", annual_details_by_tech!$E$2:$E$1295, 1, annual_details_by_tech!$B$2:$B$1295, {"amortized_cost","fuel_cost","fixed_om","variable_om","startup_om","ppa_cost"}))</f>
        <v>198263.47172139835</v>
      </c>
      <c r="V72" s="32" cm="1">
        <f t="array" ref="V72">0.001*SUM(SUMIFS(annual_details_by_tech!R$2:R$1295, annual_details_by_tech!$A$2:$A$1295, "PPA", annual_details_by_tech!$E$2:$E$1295, 1, annual_details_by_tech!$B$2:$B$1295, {"amortized_cost","fuel_cost","fixed_om","variable_om","startup_om","ppa_cost"}))</f>
        <v>198263.47172139835</v>
      </c>
      <c r="W72" s="32" cm="1">
        <f t="array" ref="W72">0.001*SUM(SUMIFS(annual_details_by_tech!S$2:S$1295, annual_details_by_tech!$A$2:$A$1295, "PPA", annual_details_by_tech!$E$2:$E$1295, 1, annual_details_by_tech!$B$2:$B$1295, {"amortized_cost","fuel_cost","fixed_om","variable_om","startup_om","ppa_cost"}))</f>
        <v>198263.47172139835</v>
      </c>
      <c r="X72" s="32" cm="1">
        <f t="array" ref="X72">0.001*SUM(SUMIFS(annual_details_by_tech!T$2:T$1295, annual_details_by_tech!$A$2:$A$1295, "PPA", annual_details_by_tech!$E$2:$E$1295, 1, annual_details_by_tech!$B$2:$B$1295, {"amortized_cost","fuel_cost","fixed_om","variable_om","startup_om","ppa_cost"}))</f>
        <v>198263.47172139835</v>
      </c>
      <c r="Y72" s="32" cm="1">
        <f t="array" ref="Y72">0.001*SUM(SUMIFS(annual_details_by_tech!U$2:U$1295, annual_details_by_tech!$A$2:$A$1295, "PPA", annual_details_by_tech!$E$2:$E$1295, 1, annual_details_by_tech!$B$2:$B$1295, {"amortized_cost","fuel_cost","fixed_om","variable_om","startup_om","ppa_cost"}))</f>
        <v>198263.47172139835</v>
      </c>
      <c r="Z72" s="32" cm="1">
        <f t="array" ref="Z72">0.001*SUM(SUMIFS(annual_details_by_tech!V$2:V$1295, annual_details_by_tech!$A$2:$A$1295, "PPA", annual_details_by_tech!$E$2:$E$1295, 1, annual_details_by_tech!$B$2:$B$1295, {"amortized_cost","fuel_cost","fixed_om","variable_om","startup_om","ppa_cost"}))</f>
        <v>198263.47172139835</v>
      </c>
      <c r="AA72" s="32" cm="1">
        <f t="array" ref="AA72">0.001*SUM(SUMIFS(annual_details_by_tech!W$2:W$1295, annual_details_by_tech!$A$2:$A$1295, "PPA", annual_details_by_tech!$E$2:$E$1295, 1, annual_details_by_tech!$B$2:$B$1295, {"amortized_cost","fuel_cost","fixed_om","variable_om","startup_om","ppa_cost"}))</f>
        <v>198263.47172139835</v>
      </c>
      <c r="AB72" s="32" cm="1">
        <f t="array" ref="AB72">0.001*SUM(SUMIFS(annual_details_by_tech!X$2:X$1295, annual_details_by_tech!$A$2:$A$1295, "PPA", annual_details_by_tech!$E$2:$E$1295, 1, annual_details_by_tech!$B$2:$B$1295, {"amortized_cost","fuel_cost","fixed_om","variable_om","startup_om","ppa_cost"}))</f>
        <v>198263.47172139835</v>
      </c>
      <c r="AC72" s="32" cm="1">
        <f t="array" ref="AC72">0.001*SUM(SUMIFS(annual_details_by_tech!Y$2:Y$1295, annual_details_by_tech!$A$2:$A$1295, "PPA", annual_details_by_tech!$E$2:$E$1295, 1, annual_details_by_tech!$B$2:$B$1295, {"amortized_cost","fuel_cost","fixed_om","variable_om","startup_om","ppa_cost"}))</f>
        <v>198263.47172139835</v>
      </c>
      <c r="AD72" s="32" cm="1">
        <f t="array" ref="AD72">0.001*SUM(SUMIFS(annual_details_by_tech!Z$2:Z$1295, annual_details_by_tech!$A$2:$A$1295, "PPA", annual_details_by_tech!$E$2:$E$1295, 1, annual_details_by_tech!$B$2:$B$1295, {"amortized_cost","fuel_cost","fixed_om","variable_om","startup_om","ppa_cost"}))</f>
        <v>225129.09771326251</v>
      </c>
      <c r="AE72" s="32" cm="1">
        <f t="array" ref="AE72">0.001*SUM(SUMIFS(annual_details_by_tech!AA$2:AA$1295, annual_details_by_tech!$A$2:$A$1295, "PPA", annual_details_by_tech!$E$2:$E$1295, 1, annual_details_by_tech!$B$2:$B$1295, {"amortized_cost","fuel_cost","fixed_om","variable_om","startup_om","ppa_cost"}))</f>
        <v>213786.73774901874</v>
      </c>
      <c r="AF72" s="32" cm="1">
        <f t="array" ref="AF72">0.001*SUM(SUMIFS(annual_details_by_tech!AB$2:AB$1295, annual_details_by_tech!$A$2:$A$1295, "PPA", annual_details_by_tech!$E$2:$E$1295, 1, annual_details_by_tech!$B$2:$B$1295, {"amortized_cost","fuel_cost","fixed_om","variable_om","startup_om","ppa_cost"}))</f>
        <v>193082.67185480433</v>
      </c>
      <c r="AG72" s="32" cm="1">
        <f t="array" ref="AG72">0.001*SUM(SUMIFS(annual_details_by_tech!AC$2:AC$1295, annual_details_by_tech!$A$2:$A$1295, "PPA", annual_details_by_tech!$E$2:$E$1295, 1, annual_details_by_tech!$B$2:$B$1295, {"amortized_cost","fuel_cost","fixed_om","variable_om","startup_om","ppa_cost"}))</f>
        <v>193082.67185480433</v>
      </c>
      <c r="AH72" s="32" cm="1">
        <f t="array" ref="AH72">0.001*SUM(SUMIFS(annual_details_by_tech!AD$2:AD$1295, annual_details_by_tech!$A$2:$A$1295, "PPA", annual_details_by_tech!$E$2:$E$1295, 1, annual_details_by_tech!$B$2:$B$1295, {"amortized_cost","fuel_cost","fixed_om","variable_om","startup_om","ppa_cost"}))</f>
        <v>191653.88685332911</v>
      </c>
      <c r="AI72" s="32" cm="1">
        <f t="array" ref="AI72">0.001*SUM(SUMIFS(annual_details_by_tech!AE$2:AE$1295, annual_details_by_tech!$A$2:$A$1295, "PPA", annual_details_by_tech!$E$2:$E$1295, 1, annual_details_by_tech!$B$2:$B$1295, {"amortized_cost","fuel_cost","fixed_om","variable_om","startup_om","ppa_cost"}))</f>
        <v>299985.73026986618</v>
      </c>
    </row>
    <row r="73" spans="6:35" x14ac:dyDescent="0.2">
      <c r="F73" s="17" t="s">
        <v>13</v>
      </c>
      <c r="G73" s="29"/>
      <c r="H73" s="29"/>
      <c r="I73" s="33"/>
      <c r="J73" s="32">
        <f>J79+J80</f>
        <v>66379.769248698824</v>
      </c>
      <c r="K73" s="32">
        <f t="shared" ref="K73:AI73" si="25">K79+K80</f>
        <v>65934.331523114219</v>
      </c>
      <c r="L73" s="32">
        <f t="shared" si="25"/>
        <v>63736.606863391447</v>
      </c>
      <c r="M73" s="32">
        <f t="shared" si="25"/>
        <v>70560.027842602285</v>
      </c>
      <c r="N73" s="32">
        <f t="shared" si="25"/>
        <v>71258.65325983183</v>
      </c>
      <c r="O73" s="32">
        <f t="shared" si="25"/>
        <v>57706.150702108134</v>
      </c>
      <c r="P73" s="32">
        <f t="shared" si="25"/>
        <v>56657.394859682725</v>
      </c>
      <c r="Q73" s="32">
        <f t="shared" si="25"/>
        <v>56806.297587317502</v>
      </c>
      <c r="R73" s="32">
        <f t="shared" si="25"/>
        <v>54363.532505792769</v>
      </c>
      <c r="S73" s="32">
        <f t="shared" si="25"/>
        <v>54665.502115928371</v>
      </c>
      <c r="T73" s="32">
        <f t="shared" si="25"/>
        <v>31830.510974582779</v>
      </c>
      <c r="U73" s="32">
        <f t="shared" si="25"/>
        <v>29980.384118898819</v>
      </c>
      <c r="V73" s="32">
        <f t="shared" si="25"/>
        <v>29959.018740410884</v>
      </c>
      <c r="W73" s="32">
        <f t="shared" si="25"/>
        <v>30082.948086216733</v>
      </c>
      <c r="X73" s="32">
        <f t="shared" si="25"/>
        <v>30080.764375154606</v>
      </c>
      <c r="Y73" s="32">
        <f t="shared" si="25"/>
        <v>26665.99068484117</v>
      </c>
      <c r="Z73" s="32">
        <f t="shared" si="25"/>
        <v>26665.99068484117</v>
      </c>
      <c r="AA73" s="32">
        <f t="shared" si="25"/>
        <v>26665.99068484117</v>
      </c>
      <c r="AB73" s="32">
        <f t="shared" si="25"/>
        <v>26665.99068484117</v>
      </c>
      <c r="AC73" s="32">
        <f t="shared" si="25"/>
        <v>24836.985712770002</v>
      </c>
      <c r="AD73" s="32">
        <f t="shared" si="25"/>
        <v>24836.985712770002</v>
      </c>
      <c r="AE73" s="32">
        <f t="shared" si="25"/>
        <v>24836.985712770002</v>
      </c>
      <c r="AF73" s="32">
        <f t="shared" si="25"/>
        <v>24836.985712770002</v>
      </c>
      <c r="AG73" s="32">
        <f t="shared" si="25"/>
        <v>24836.985712770002</v>
      </c>
      <c r="AH73" s="32">
        <f t="shared" si="25"/>
        <v>24836.985712770002</v>
      </c>
      <c r="AI73" s="32">
        <f t="shared" si="25"/>
        <v>24836.985712770002</v>
      </c>
    </row>
    <row r="74" spans="6:35" x14ac:dyDescent="0.2">
      <c r="F74" s="17" t="s">
        <v>14</v>
      </c>
      <c r="G74" s="29"/>
      <c r="H74" s="2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6:35" x14ac:dyDescent="0.2">
      <c r="F75" s="17" t="s">
        <v>15</v>
      </c>
      <c r="G75" s="29"/>
      <c r="H75" s="2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6:35" x14ac:dyDescent="0.2">
      <c r="F76" s="17" t="s">
        <v>16</v>
      </c>
      <c r="G76" s="29"/>
      <c r="H76" s="29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6:35" x14ac:dyDescent="0.2">
      <c r="F77" s="17" t="s">
        <v>37</v>
      </c>
      <c r="G77" s="29"/>
      <c r="H77" s="29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6:35" x14ac:dyDescent="0.2">
      <c r="F78" s="17" t="s">
        <v>98</v>
      </c>
      <c r="G78" s="29"/>
      <c r="H78" s="29"/>
      <c r="I78" s="33"/>
      <c r="J78" s="32" cm="1">
        <f t="array" ref="J78">0.001*SUM(SUMIFS(annual_details_by_tech!F$2:F$1295, annual_details_by_tech!$D$2:$D$1295, J$69, annual_details_by_tech!$A$2:$A$1295, "PPA", annual_details_by_tech!$B$2:$B$1295, {"amortized_cost","fuel_cost","fixed_om","variable_om","startup_om","ppa_cost"}))</f>
        <v>19135.461773797408</v>
      </c>
      <c r="K78" s="32" cm="1">
        <f t="array" ref="K78">0.001*SUM(SUMIFS(annual_details_by_tech!G$2:G$1295, annual_details_by_tech!$D$2:$D$1295, K$69, annual_details_by_tech!$A$2:$A$1295, "PPA", annual_details_by_tech!$B$2:$B$1295, {"amortized_cost","fuel_cost","fixed_om","variable_om","startup_om","ppa_cost"}))</f>
        <v>10969.371433895169</v>
      </c>
      <c r="L78" s="32" cm="1">
        <f t="array" ref="L78">0.001*SUM(SUMIFS(annual_details_by_tech!H$2:H$1295, annual_details_by_tech!$D$2:$D$1295, L$69, annual_details_by_tech!$A$2:$A$1295, "PPA", annual_details_by_tech!$B$2:$B$1295, {"amortized_cost","fuel_cost","fixed_om","variable_om","startup_om","ppa_cost"}))</f>
        <v>102214.05593091618</v>
      </c>
      <c r="M78" s="32" cm="1">
        <f t="array" ref="M78">0.001*SUM(SUMIFS(annual_details_by_tech!I$2:I$1295, annual_details_by_tech!$D$2:$D$1295, M$69, annual_details_by_tech!$A$2:$A$1295, "PPA", annual_details_by_tech!$B$2:$B$1295, {"amortized_cost","fuel_cost","fixed_om","variable_om","startup_om","ppa_cost"}))</f>
        <v>0</v>
      </c>
      <c r="N78" s="32" cm="1">
        <f t="array" ref="N78">0.001*SUM(SUMIFS(annual_details_by_tech!J$2:J$1295, annual_details_by_tech!$D$2:$D$1295, N$69, annual_details_by_tech!$A$2:$A$1295, "PPA", annual_details_by_tech!$B$2:$B$1295, {"amortized_cost","fuel_cost","fixed_om","variable_om","startup_om","ppa_cost"}))</f>
        <v>0</v>
      </c>
      <c r="O78" s="32" cm="1">
        <f t="array" ref="O78">0.001*SUM(SUMIFS(annual_details_by_tech!K$2:K$1295, annual_details_by_tech!$D$2:$D$1295, O$69, annual_details_by_tech!$A$2:$A$1295, "PPA", annual_details_by_tech!$B$2:$B$1295, {"amortized_cost","fuel_cost","fixed_om","variable_om","startup_om","ppa_cost"}))</f>
        <v>87945.56836196396</v>
      </c>
      <c r="P78" s="32" cm="1">
        <f t="array" ref="P78">0.001*SUM(SUMIFS(annual_details_by_tech!L$2:L$1295, annual_details_by_tech!$D$2:$D$1295, P$69, annual_details_by_tech!$A$2:$A$1295, "PPA", annual_details_by_tech!$B$2:$B$1295, {"amortized_cost","fuel_cost","fixed_om","variable_om","startup_om","ppa_cost"}))</f>
        <v>0</v>
      </c>
      <c r="Q78" s="32" cm="1">
        <f t="array" ref="Q78">0.001*SUM(SUMIFS(annual_details_by_tech!M$2:M$1295, annual_details_by_tech!$D$2:$D$1295, Q$69, annual_details_by_tech!$A$2:$A$1295, "PPA", annual_details_by_tech!$B$2:$B$1295, {"amortized_cost","fuel_cost","fixed_om","variable_om","startup_om","ppa_cost"}))</f>
        <v>0</v>
      </c>
      <c r="R78" s="32" cm="1">
        <f t="array" ref="R78">0.001*SUM(SUMIFS(annual_details_by_tech!N$2:N$1295, annual_details_by_tech!$D$2:$D$1295, R$69, annual_details_by_tech!$A$2:$A$1295, "PPA", annual_details_by_tech!$B$2:$B$1295, {"amortized_cost","fuel_cost","fixed_om","variable_om","startup_om","ppa_cost"}))</f>
        <v>0</v>
      </c>
      <c r="S78" s="32" cm="1">
        <f t="array" ref="S78">0.001*SUM(SUMIFS(annual_details_by_tech!O$2:O$1295, annual_details_by_tech!$D$2:$D$1295, S$69, annual_details_by_tech!$A$2:$A$1295, "PPA", annual_details_by_tech!$B$2:$B$1295, {"amortized_cost","fuel_cost","fixed_om","variable_om","startup_om","ppa_cost"}))</f>
        <v>0</v>
      </c>
      <c r="T78" s="32" cm="1">
        <f t="array" ref="T78">0.001*SUM(SUMIFS(annual_details_by_tech!P$2:P$1295, annual_details_by_tech!$D$2:$D$1295, T$69, annual_details_by_tech!$A$2:$A$1295, "PPA", annual_details_by_tech!$B$2:$B$1295, {"amortized_cost","fuel_cost","fixed_om","variable_om","startup_om","ppa_cost"}))</f>
        <v>335777.67345361854</v>
      </c>
      <c r="U78" s="32" cm="1">
        <f t="array" ref="U78">0.001*SUM(SUMIFS(annual_details_by_tech!Q$2:Q$1295, annual_details_by_tech!$D$2:$D$1295, U$69, annual_details_by_tech!$A$2:$A$1295, "PPA", annual_details_by_tech!$B$2:$B$1295, {"amortized_cost","fuel_cost","fixed_om","variable_om","startup_om","ppa_cost"}))</f>
        <v>0</v>
      </c>
      <c r="V78" s="32" cm="1">
        <f t="array" ref="V78">0.001*SUM(SUMIFS(annual_details_by_tech!R$2:R$1295, annual_details_by_tech!$D$2:$D$1295, V$69, annual_details_by_tech!$A$2:$A$1295, "PPA", annual_details_by_tech!$B$2:$B$1295, {"amortized_cost","fuel_cost","fixed_om","variable_om","startup_om","ppa_cost"}))</f>
        <v>0</v>
      </c>
      <c r="W78" s="32" cm="1">
        <f t="array" ref="W78">0.001*SUM(SUMIFS(annual_details_by_tech!S$2:S$1295, annual_details_by_tech!$D$2:$D$1295, W$69, annual_details_by_tech!$A$2:$A$1295, "PPA", annual_details_by_tech!$B$2:$B$1295, {"amortized_cost","fuel_cost","fixed_om","variable_om","startup_om","ppa_cost"}))</f>
        <v>0</v>
      </c>
      <c r="X78" s="32" cm="1">
        <f t="array" ref="X78">0.001*SUM(SUMIFS(annual_details_by_tech!T$2:T$1295, annual_details_by_tech!$D$2:$D$1295, X$69, annual_details_by_tech!$A$2:$A$1295, "PPA", annual_details_by_tech!$B$2:$B$1295, {"amortized_cost","fuel_cost","fixed_om","variable_om","startup_om","ppa_cost"}))</f>
        <v>0</v>
      </c>
      <c r="Y78" s="32" cm="1">
        <f t="array" ref="Y78">0.001*SUM(SUMIFS(annual_details_by_tech!U$2:U$1295, annual_details_by_tech!$D$2:$D$1295, Y$69, annual_details_by_tech!$A$2:$A$1295, "PPA", annual_details_by_tech!$B$2:$B$1295, {"amortized_cost","fuel_cost","fixed_om","variable_om","startup_om","ppa_cost"}))</f>
        <v>261223.5170979714</v>
      </c>
      <c r="Z78" s="32" cm="1">
        <f t="array" ref="Z78">0.001*SUM(SUMIFS(annual_details_by_tech!V$2:V$1295, annual_details_by_tech!$D$2:$D$1295, Z$69, annual_details_by_tech!$A$2:$A$1295, "PPA", annual_details_by_tech!$B$2:$B$1295, {"amortized_cost","fuel_cost","fixed_om","variable_om","startup_om","ppa_cost"}))</f>
        <v>1629.1080962109399</v>
      </c>
      <c r="AA78" s="32" cm="1">
        <f t="array" ref="AA78">0.001*SUM(SUMIFS(annual_details_by_tech!W$2:W$1295, annual_details_by_tech!$D$2:$D$1295, AA$69, annual_details_by_tech!$A$2:$A$1295, "PPA", annual_details_by_tech!$B$2:$B$1295, {"amortized_cost","fuel_cost","fixed_om","variable_om","startup_om","ppa_cost"}))</f>
        <v>48370.375757254347</v>
      </c>
      <c r="AB78" s="32" cm="1">
        <f t="array" ref="AB78">0.001*SUM(SUMIFS(annual_details_by_tech!X$2:X$1295, annual_details_by_tech!$D$2:$D$1295, AB$69, annual_details_by_tech!$A$2:$A$1295, "PPA", annual_details_by_tech!$B$2:$B$1295, {"amortized_cost","fuel_cost","fixed_om","variable_om","startup_om","ppa_cost"}))</f>
        <v>0</v>
      </c>
      <c r="AC78" s="32" cm="1">
        <f t="array" ref="AC78">0.001*SUM(SUMIFS(annual_details_by_tech!Y$2:Y$1295, annual_details_by_tech!$D$2:$D$1295, AC$69, annual_details_by_tech!$A$2:$A$1295, "PPA", annual_details_by_tech!$B$2:$B$1295, {"amortized_cost","fuel_cost","fixed_om","variable_om","startup_om","ppa_cost"}))</f>
        <v>0</v>
      </c>
      <c r="AD78" s="32" cm="1">
        <f t="array" ref="AD78">0.001*SUM(SUMIFS(annual_details_by_tech!Z$2:Z$1295, annual_details_by_tech!$D$2:$D$1295, AD$69, annual_details_by_tech!$A$2:$A$1295, "PPA", annual_details_by_tech!$B$2:$B$1295, {"amortized_cost","fuel_cost","fixed_om","variable_om","startup_om","ppa_cost"}))</f>
        <v>76257.383844261552</v>
      </c>
      <c r="AE78" s="32" cm="1">
        <f t="array" ref="AE78">0.001*SUM(SUMIFS(annual_details_by_tech!AA$2:AA$1295, annual_details_by_tech!$D$2:$D$1295, AE$69, annual_details_by_tech!$A$2:$A$1295, "PPA", annual_details_by_tech!$B$2:$B$1295, {"amortized_cost","fuel_cost","fixed_om","variable_om","startup_om","ppa_cost"}))</f>
        <v>4801.7590700733199</v>
      </c>
      <c r="AF78" s="32" cm="1">
        <f t="array" ref="AF78">0.001*SUM(SUMIFS(annual_details_by_tech!AB$2:AB$1295, annual_details_by_tech!$D$2:$D$1295, AF$69, annual_details_by_tech!$A$2:$A$1295, "PPA", annual_details_by_tech!$B$2:$B$1295, {"amortized_cost","fuel_cost","fixed_om","variable_om","startup_om","ppa_cost"}))</f>
        <v>11519.46453497374</v>
      </c>
      <c r="AG78" s="32" cm="1">
        <f t="array" ref="AG78">0.001*SUM(SUMIFS(annual_details_by_tech!AC$2:AC$1295, annual_details_by_tech!$D$2:$D$1295, AG$69, annual_details_by_tech!$A$2:$A$1295, "PPA", annual_details_by_tech!$B$2:$B$1295, {"amortized_cost","fuel_cost","fixed_om","variable_om","startup_om","ppa_cost"}))</f>
        <v>0</v>
      </c>
      <c r="AH78" s="32" cm="1">
        <f t="array" ref="AH78">0.001*SUM(SUMIFS(annual_details_by_tech!AD$2:AD$1295, annual_details_by_tech!$D$2:$D$1295, AH$69, annual_details_by_tech!$A$2:$A$1295, "PPA", annual_details_by_tech!$B$2:$B$1295, {"amortized_cost","fuel_cost","fixed_om","variable_om","startup_om","ppa_cost"}))</f>
        <v>484.5476560186587</v>
      </c>
      <c r="AI78" s="32" cm="1">
        <f t="array" ref="AI78">0.001*SUM(SUMIFS(annual_details_by_tech!AE$2:AE$1295, annual_details_by_tech!$D$2:$D$1295, AI$69, annual_details_by_tech!$A$2:$A$1295, "PPA", annual_details_by_tech!$B$2:$B$1295, {"amortized_cost","fuel_cost","fixed_om","variable_om","startup_om","ppa_cost"}))</f>
        <v>303367.44179102435</v>
      </c>
    </row>
    <row r="79" spans="6:35" x14ac:dyDescent="0.2">
      <c r="F79" s="17" t="s">
        <v>106</v>
      </c>
      <c r="G79" s="29"/>
      <c r="H79" s="29"/>
      <c r="I79" s="33"/>
      <c r="J79" s="32" cm="1">
        <f t="array" ref="J79">0.001*19307327 + 0.001*SUM(SUMIFS(annual_details_by_tech!F$2:F$1295, annual_details_by_tech!$A$2:$A$1295, "HECO", annual_details_by_tech!$B$2:$B$1295, {"fixed_om"}))</f>
        <v>35235.850037643693</v>
      </c>
      <c r="K79" s="32" cm="1">
        <f t="array" ref="K79">0.001*19307327 + 0.001*SUM(SUMIFS(annual_details_by_tech!G$2:G$1295, annual_details_by_tech!$A$2:$A$1295, "HECO", annual_details_by_tech!$B$2:$B$1295, {"fixed_om"}))</f>
        <v>35235.850037643693</v>
      </c>
      <c r="L79" s="32" cm="1">
        <f t="array" ref="L79">0.001*19307327 + 0.001*SUM(SUMIFS(annual_details_by_tech!H$2:H$1295, annual_details_by_tech!$A$2:$A$1295, "HECO", annual_details_by_tech!$B$2:$B$1295, {"fixed_om"}))</f>
        <v>35235.850037643693</v>
      </c>
      <c r="M79" s="32" cm="1">
        <f t="array" ref="M79">0.001*19307327 + 0.001*SUM(SUMIFS(annual_details_by_tech!I$2:I$1295, annual_details_by_tech!$A$2:$A$1295, "HECO", annual_details_by_tech!$B$2:$B$1295, {"fixed_om"}))</f>
        <v>34241.31524536229</v>
      </c>
      <c r="N79" s="32" cm="1">
        <f t="array" ref="N79">0.001*19307327 + 0.001*SUM(SUMIFS(annual_details_by_tech!J$2:J$1295, annual_details_by_tech!$A$2:$A$1295, "HECO", annual_details_by_tech!$B$2:$B$1295, {"fixed_om"}))</f>
        <v>34241.31524536229</v>
      </c>
      <c r="O79" s="32" cm="1">
        <f t="array" ref="O79">0.001*19307327 + 0.001*SUM(SUMIFS(annual_details_by_tech!K$2:K$1295, annual_details_by_tech!$A$2:$A$1295, "HECO", annual_details_by_tech!$B$2:$B$1295, {"fixed_om"}))</f>
        <v>34241.31524536229</v>
      </c>
      <c r="P79" s="32" cm="1">
        <f t="array" ref="P79">0.001*19307327 + 0.001*SUM(SUMIFS(annual_details_by_tech!L$2:L$1295, annual_details_by_tech!$A$2:$A$1295, "HECO", annual_details_by_tech!$B$2:$B$1295, {"fixed_om"}))</f>
        <v>33088.850035422467</v>
      </c>
      <c r="Q79" s="32" cm="1">
        <f t="array" ref="Q79">0.001*19307327 + 0.001*SUM(SUMIFS(annual_details_by_tech!M$2:M$1295, annual_details_by_tech!$A$2:$A$1295, "HECO", annual_details_by_tech!$B$2:$B$1295, {"fixed_om"}))</f>
        <v>33088.850035422467</v>
      </c>
      <c r="R79" s="32" cm="1">
        <f t="array" ref="R79">0.001*19307327 + 0.001*SUM(SUMIFS(annual_details_by_tech!N$2:N$1295, annual_details_by_tech!$A$2:$A$1295, "HECO", annual_details_by_tech!$B$2:$B$1295, {"fixed_om"}))</f>
        <v>30221.559276988854</v>
      </c>
      <c r="S79" s="32" cm="1">
        <f t="array" ref="S79">0.001*19307327 + 0.001*SUM(SUMIFS(annual_details_by_tech!O$2:O$1295, annual_details_by_tech!$A$2:$A$1295, "HECO", annual_details_by_tech!$B$2:$B$1295, {"fixed_om"}))</f>
        <v>30221.559276988854</v>
      </c>
      <c r="T79" s="32" cm="1">
        <f t="array" ref="T79">0.001*19307327 + 0.001*SUM(SUMIFS(annual_details_by_tech!P$2:P$1295, annual_details_by_tech!$A$2:$A$1295, "HECO", annual_details_by_tech!$B$2:$B$1295, {"fixed_om"}))</f>
        <v>30221.559276988854</v>
      </c>
      <c r="U79" s="32" cm="1">
        <f t="array" ref="U79">0.001*19307327 + 0.001*SUM(SUMIFS(annual_details_by_tech!Q$2:Q$1295, annual_details_by_tech!$A$2:$A$1295, "HECO", annual_details_by_tech!$B$2:$B$1295, {"fixed_om"}))</f>
        <v>28418.164642916345</v>
      </c>
      <c r="V79" s="32" cm="1">
        <f t="array" ref="V79">0.001*19307327 + 0.001*SUM(SUMIFS(annual_details_by_tech!R$2:R$1295, annual_details_by_tech!$A$2:$A$1295, "HECO", annual_details_by_tech!$B$2:$B$1295, {"fixed_om"}))</f>
        <v>28418.164642916345</v>
      </c>
      <c r="W79" s="32" cm="1">
        <f t="array" ref="W79">0.001*19307327 + 0.001*SUM(SUMIFS(annual_details_by_tech!S$2:S$1295, annual_details_by_tech!$A$2:$A$1295, "HECO", annual_details_by_tech!$B$2:$B$1295, {"fixed_om"}))</f>
        <v>28418.164642916345</v>
      </c>
      <c r="X79" s="32" cm="1">
        <f t="array" ref="X79">0.001*19307327 + 0.001*SUM(SUMIFS(annual_details_by_tech!T$2:T$1295, annual_details_by_tech!$A$2:$A$1295, "HECO", annual_details_by_tech!$B$2:$B$1295, {"fixed_om"}))</f>
        <v>28418.164642916345</v>
      </c>
      <c r="Y79" s="32" cm="1">
        <f t="array" ref="Y79">0.001*19307327 + 0.001*SUM(SUMIFS(annual_details_by_tech!U$2:U$1295, annual_details_by_tech!$A$2:$A$1295, "HECO", annual_details_by_tech!$B$2:$B$1295, {"fixed_om"}))</f>
        <v>26665.99068484117</v>
      </c>
      <c r="Z79" s="32" cm="1">
        <f t="array" ref="Z79">0.001*19307327 + 0.001*SUM(SUMIFS(annual_details_by_tech!V$2:V$1295, annual_details_by_tech!$A$2:$A$1295, "HECO", annual_details_by_tech!$B$2:$B$1295, {"fixed_om"}))</f>
        <v>26665.99068484117</v>
      </c>
      <c r="AA79" s="32" cm="1">
        <f t="array" ref="AA79">0.001*19307327 + 0.001*SUM(SUMIFS(annual_details_by_tech!W$2:W$1295, annual_details_by_tech!$A$2:$A$1295, "HECO", annual_details_by_tech!$B$2:$B$1295, {"fixed_om"}))</f>
        <v>26665.99068484117</v>
      </c>
      <c r="AB79" s="32" cm="1">
        <f t="array" ref="AB79">0.001*19307327 + 0.001*SUM(SUMIFS(annual_details_by_tech!X$2:X$1295, annual_details_by_tech!$A$2:$A$1295, "HECO", annual_details_by_tech!$B$2:$B$1295, {"fixed_om"}))</f>
        <v>26665.99068484117</v>
      </c>
      <c r="AC79" s="32" cm="1">
        <f t="array" ref="AC79">0.001*19307327 + 0.001*SUM(SUMIFS(annual_details_by_tech!Y$2:Y$1295, annual_details_by_tech!$A$2:$A$1295, "HECO", annual_details_by_tech!$B$2:$B$1295, {"fixed_om"}))</f>
        <v>24836.985712770002</v>
      </c>
      <c r="AD79" s="32" cm="1">
        <f t="array" ref="AD79">0.001*19307327 + 0.001*SUM(SUMIFS(annual_details_by_tech!Z$2:Z$1295, annual_details_by_tech!$A$2:$A$1295, "HECO", annual_details_by_tech!$B$2:$B$1295, {"fixed_om"}))</f>
        <v>24836.985712770002</v>
      </c>
      <c r="AE79" s="32" cm="1">
        <f t="array" ref="AE79">0.001*19307327 + 0.001*SUM(SUMIFS(annual_details_by_tech!AA$2:AA$1295, annual_details_by_tech!$A$2:$A$1295, "HECO", annual_details_by_tech!$B$2:$B$1295, {"fixed_om"}))</f>
        <v>24836.985712770002</v>
      </c>
      <c r="AF79" s="32" cm="1">
        <f t="array" ref="AF79">0.001*19307327 + 0.001*SUM(SUMIFS(annual_details_by_tech!AB$2:AB$1295, annual_details_by_tech!$A$2:$A$1295, "HECO", annual_details_by_tech!$B$2:$B$1295, {"fixed_om"}))</f>
        <v>24836.985712770002</v>
      </c>
      <c r="AG79" s="32" cm="1">
        <f t="array" ref="AG79">0.001*19307327 + 0.001*SUM(SUMIFS(annual_details_by_tech!AC$2:AC$1295, annual_details_by_tech!$A$2:$A$1295, "HECO", annual_details_by_tech!$B$2:$B$1295, {"fixed_om"}))</f>
        <v>24836.985712770002</v>
      </c>
      <c r="AH79" s="32" cm="1">
        <f t="array" ref="AH79">0.001*19307327 + 0.001*SUM(SUMIFS(annual_details_by_tech!AD$2:AD$1295, annual_details_by_tech!$A$2:$A$1295, "HECO", annual_details_by_tech!$B$2:$B$1295, {"fixed_om"}))</f>
        <v>24836.985712770002</v>
      </c>
      <c r="AI79" s="32" cm="1">
        <f t="array" ref="AI79">0.001*19307327 + 0.001*SUM(SUMIFS(annual_details_by_tech!AE$2:AE$1295, annual_details_by_tech!$A$2:$A$1295, "HECO", annual_details_by_tech!$B$2:$B$1295, {"fixed_om"}))</f>
        <v>24836.985712770002</v>
      </c>
    </row>
    <row r="80" spans="6:35" x14ac:dyDescent="0.2">
      <c r="F80" s="17" t="s">
        <v>107</v>
      </c>
      <c r="G80" s="29"/>
      <c r="H80" s="29"/>
      <c r="I80" s="33"/>
      <c r="J80" s="32" cm="1">
        <f t="array" ref="J80">0.001*SUM(SUMIFS(annual_details_by_tech!F$2:F$1295, annual_details_by_tech!$A$2:$A$1295, "HECO", annual_details_by_tech!$B$2:$B$1295, {"variable_om","startup_om"}))</f>
        <v>31143.919211055134</v>
      </c>
      <c r="K80" s="32" cm="1">
        <f t="array" ref="K80">0.001*SUM(SUMIFS(annual_details_by_tech!G$2:G$1295, annual_details_by_tech!$A$2:$A$1295, "HECO", annual_details_by_tech!$B$2:$B$1295, {"variable_om","startup_om"}))</f>
        <v>30698.481485470529</v>
      </c>
      <c r="L80" s="32" cm="1">
        <f t="array" ref="L80">0.001*SUM(SUMIFS(annual_details_by_tech!H$2:H$1295, annual_details_by_tech!$A$2:$A$1295, "HECO", annual_details_by_tech!$B$2:$B$1295, {"variable_om","startup_om"}))</f>
        <v>28500.756825747754</v>
      </c>
      <c r="M80" s="32" cm="1">
        <f t="array" ref="M80">0.001*SUM(SUMIFS(annual_details_by_tech!I$2:I$1295, annual_details_by_tech!$A$2:$A$1295, "HECO", annual_details_by_tech!$B$2:$B$1295, {"variable_om","startup_om"}))</f>
        <v>36318.712597239995</v>
      </c>
      <c r="N80" s="32" cm="1">
        <f t="array" ref="N80">0.001*SUM(SUMIFS(annual_details_by_tech!J$2:J$1295, annual_details_by_tech!$A$2:$A$1295, "HECO", annual_details_by_tech!$B$2:$B$1295, {"variable_om","startup_om"}))</f>
        <v>37017.33801446954</v>
      </c>
      <c r="O80" s="32" cm="1">
        <f t="array" ref="O80">0.001*SUM(SUMIFS(annual_details_by_tech!K$2:K$1295, annual_details_by_tech!$A$2:$A$1295, "HECO", annual_details_by_tech!$B$2:$B$1295, {"variable_om","startup_om"}))</f>
        <v>23464.835456745841</v>
      </c>
      <c r="P80" s="32" cm="1">
        <f t="array" ref="P80">0.001*SUM(SUMIFS(annual_details_by_tech!L$2:L$1295, annual_details_by_tech!$A$2:$A$1295, "HECO", annual_details_by_tech!$B$2:$B$1295, {"variable_om","startup_om"}))</f>
        <v>23568.544824260258</v>
      </c>
      <c r="Q80" s="32" cm="1">
        <f t="array" ref="Q80">0.001*SUM(SUMIFS(annual_details_by_tech!M$2:M$1295, annual_details_by_tech!$A$2:$A$1295, "HECO", annual_details_by_tech!$B$2:$B$1295, {"variable_om","startup_om"}))</f>
        <v>23717.447551895038</v>
      </c>
      <c r="R80" s="32" cm="1">
        <f t="array" ref="R80">0.001*SUM(SUMIFS(annual_details_by_tech!N$2:N$1295, annual_details_by_tech!$A$2:$A$1295, "HECO", annual_details_by_tech!$B$2:$B$1295, {"variable_om","startup_om"}))</f>
        <v>24141.973228803916</v>
      </c>
      <c r="S80" s="32" cm="1">
        <f t="array" ref="S80">0.001*SUM(SUMIFS(annual_details_by_tech!O$2:O$1295, annual_details_by_tech!$A$2:$A$1295, "HECO", annual_details_by_tech!$B$2:$B$1295, {"variable_om","startup_om"}))</f>
        <v>24443.942838939518</v>
      </c>
      <c r="T80" s="32" cm="1">
        <f t="array" ref="T80">0.001*SUM(SUMIFS(annual_details_by_tech!P$2:P$1295, annual_details_by_tech!$A$2:$A$1295, "HECO", annual_details_by_tech!$B$2:$B$1295, {"variable_om","startup_om"}))</f>
        <v>1608.9516975939262</v>
      </c>
      <c r="U80" s="32" cm="1">
        <f t="array" ref="U80">0.001*SUM(SUMIFS(annual_details_by_tech!Q$2:Q$1295, annual_details_by_tech!$A$2:$A$1295, "HECO", annual_details_by_tech!$B$2:$B$1295, {"variable_om","startup_om"}))</f>
        <v>1562.2194759824743</v>
      </c>
      <c r="V80" s="32" cm="1">
        <f t="array" ref="V80">0.001*SUM(SUMIFS(annual_details_by_tech!R$2:R$1295, annual_details_by_tech!$A$2:$A$1295, "HECO", annual_details_by_tech!$B$2:$B$1295, {"variable_om","startup_om"}))</f>
        <v>1540.8540974945383</v>
      </c>
      <c r="W80" s="32" cm="1">
        <f t="array" ref="W80">0.001*SUM(SUMIFS(annual_details_by_tech!S$2:S$1295, annual_details_by_tech!$A$2:$A$1295, "HECO", annual_details_by_tech!$B$2:$B$1295, {"variable_om","startup_om"}))</f>
        <v>1664.7834433003898</v>
      </c>
      <c r="X80" s="32" cm="1">
        <f t="array" ref="X80">0.001*SUM(SUMIFS(annual_details_by_tech!T$2:T$1295, annual_details_by_tech!$A$2:$A$1295, "HECO", annual_details_by_tech!$B$2:$B$1295, {"variable_om","startup_om"}))</f>
        <v>1662.5997322382618</v>
      </c>
      <c r="Y80" s="32" cm="1">
        <f t="array" ref="Y80">0.001*SUM(SUMIFS(annual_details_by_tech!U$2:U$1295, annual_details_by_tech!$A$2:$A$1295, "HECO", annual_details_by_tech!$B$2:$B$1295, {"variable_om","startup_om"}))</f>
        <v>0</v>
      </c>
      <c r="Z80" s="32" cm="1">
        <f t="array" ref="Z80">0.001*SUM(SUMIFS(annual_details_by_tech!V$2:V$1295, annual_details_by_tech!$A$2:$A$1295, "HECO", annual_details_by_tech!$B$2:$B$1295, {"variable_om","startup_om"}))</f>
        <v>0</v>
      </c>
      <c r="AA80" s="32" cm="1">
        <f t="array" ref="AA80">0.001*SUM(SUMIFS(annual_details_by_tech!W$2:W$1295, annual_details_by_tech!$A$2:$A$1295, "HECO", annual_details_by_tech!$B$2:$B$1295, {"variable_om","startup_om"}))</f>
        <v>0</v>
      </c>
      <c r="AB80" s="32" cm="1">
        <f t="array" ref="AB80">0.001*SUM(SUMIFS(annual_details_by_tech!X$2:X$1295, annual_details_by_tech!$A$2:$A$1295, "HECO", annual_details_by_tech!$B$2:$B$1295, {"variable_om","startup_om"}))</f>
        <v>0</v>
      </c>
      <c r="AC80" s="32" cm="1">
        <f t="array" ref="AC80">0.001*SUM(SUMIFS(annual_details_by_tech!Y$2:Y$1295, annual_details_by_tech!$A$2:$A$1295, "HECO", annual_details_by_tech!$B$2:$B$1295, {"variable_om","startup_om"}))</f>
        <v>0</v>
      </c>
      <c r="AD80" s="32" cm="1">
        <f t="array" ref="AD80">0.001*SUM(SUMIFS(annual_details_by_tech!Z$2:Z$1295, annual_details_by_tech!$A$2:$A$1295, "HECO", annual_details_by_tech!$B$2:$B$1295, {"variable_om","startup_om"}))</f>
        <v>0</v>
      </c>
      <c r="AE80" s="32" cm="1">
        <f t="array" ref="AE80">0.001*SUM(SUMIFS(annual_details_by_tech!AA$2:AA$1295, annual_details_by_tech!$A$2:$A$1295, "HECO", annual_details_by_tech!$B$2:$B$1295, {"variable_om","startup_om"}))</f>
        <v>0</v>
      </c>
      <c r="AF80" s="32" cm="1">
        <f t="array" ref="AF80">0.001*SUM(SUMIFS(annual_details_by_tech!AB$2:AB$1295, annual_details_by_tech!$A$2:$A$1295, "HECO", annual_details_by_tech!$B$2:$B$1295, {"variable_om","startup_om"}))</f>
        <v>0</v>
      </c>
      <c r="AG80" s="32" cm="1">
        <f t="array" ref="AG80">0.001*SUM(SUMIFS(annual_details_by_tech!AC$2:AC$1295, annual_details_by_tech!$A$2:$A$1295, "HECO", annual_details_by_tech!$B$2:$B$1295, {"variable_om","startup_om"}))</f>
        <v>0</v>
      </c>
      <c r="AH80" s="32" cm="1">
        <f t="array" ref="AH80">0.001*SUM(SUMIFS(annual_details_by_tech!AD$2:AD$1295, annual_details_by_tech!$A$2:$A$1295, "HECO", annual_details_by_tech!$B$2:$B$1295, {"variable_om","startup_om"}))</f>
        <v>9.9146050306221809E-14</v>
      </c>
      <c r="AI80" s="32" cm="1">
        <f t="array" ref="AI80">0.001*SUM(SUMIFS(annual_details_by_tech!AE$2:AE$1295, annual_details_by_tech!$A$2:$A$1295, "HECO", annual_details_by_tech!$B$2:$B$1295, {"variable_om","startup_om"}))</f>
        <v>0</v>
      </c>
    </row>
    <row r="81" spans="6:35" x14ac:dyDescent="0.2">
      <c r="G81" s="29"/>
      <c r="H81" s="29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6:35" x14ac:dyDescent="0.2">
      <c r="G82" s="29"/>
      <c r="H82" s="29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6:35" x14ac:dyDescent="0.2">
      <c r="F83" s="1" t="s">
        <v>27</v>
      </c>
      <c r="G83" s="29"/>
      <c r="H83" s="29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6:35" x14ac:dyDescent="0.2">
      <c r="F84" s="17" t="s">
        <v>102</v>
      </c>
      <c r="G84" s="29"/>
      <c r="H84" s="29"/>
      <c r="I84" s="32"/>
      <c r="J84" s="32">
        <f>0.001*SUMIFS(annual_details_by_tech!F$2:F$1295, annual_details_by_tech!$A$2:$A$1295, "system", annual_details_by_tech!$B$2:$B$1295, "gross_load")+J$92</f>
        <v>7942.29039872254</v>
      </c>
      <c r="K84" s="32">
        <f>0.001*SUMIFS(annual_details_by_tech!G$2:G$1295, annual_details_by_tech!$A$2:$A$1295, "system", annual_details_by_tech!$B$2:$B$1295, "gross_load")+K$92</f>
        <v>7959.789284729437</v>
      </c>
      <c r="L84" s="32">
        <f>0.001*SUMIFS(annual_details_by_tech!H$2:H$1295, annual_details_by_tech!$A$2:$A$1295, "system", annual_details_by_tech!$B$2:$B$1295, "gross_load")+L$92</f>
        <v>8030.1057230508486</v>
      </c>
      <c r="M84" s="32">
        <f>0.001*SUMIFS(annual_details_by_tech!I$2:I$1295, annual_details_by_tech!$A$2:$A$1295, "system", annual_details_by_tech!$B$2:$B$1295, "gross_load")+M$92</f>
        <v>8100.4808751667051</v>
      </c>
      <c r="N84" s="32">
        <f>0.001*SUMIFS(annual_details_by_tech!J$2:J$1295, annual_details_by_tech!$A$2:$A$1295, "system", annual_details_by_tech!$B$2:$B$1295, "gross_load")+N$92</f>
        <v>8172.4514821278099</v>
      </c>
      <c r="O84" s="32">
        <f>0.001*SUMIFS(annual_details_by_tech!K$2:K$1295, annual_details_by_tech!$A$2:$A$1295, "system", annual_details_by_tech!$B$2:$B$1295, "gross_load")+O$92</f>
        <v>8287.3578880040059</v>
      </c>
      <c r="P84" s="32">
        <f>0.001*SUMIFS(annual_details_by_tech!L$2:L$1295, annual_details_by_tech!$A$2:$A$1295, "system", annual_details_by_tech!$B$2:$B$1295, "gross_load")+P$92</f>
        <v>8321.5716203034826</v>
      </c>
      <c r="Q84" s="32">
        <f>0.001*SUMIFS(annual_details_by_tech!M$2:M$1295, annual_details_by_tech!$A$2:$A$1295, "system", annual_details_by_tech!$B$2:$B$1295, "gross_load")+Q$92</f>
        <v>8358.0616400505351</v>
      </c>
      <c r="R84" s="32">
        <f>0.001*SUMIFS(annual_details_by_tech!N$2:N$1295, annual_details_by_tech!$A$2:$A$1295, "system", annual_details_by_tech!$B$2:$B$1295, "gross_load")+R$92</f>
        <v>8395.4588980333756</v>
      </c>
      <c r="S84" s="32">
        <f>0.001*SUMIFS(annual_details_by_tech!O$2:O$1295, annual_details_by_tech!$A$2:$A$1295, "system", annual_details_by_tech!$B$2:$B$1295, "gross_load")+S$92</f>
        <v>8475.7378207766342</v>
      </c>
      <c r="T84" s="32">
        <f>0.001*SUMIFS(annual_details_by_tech!P$2:P$1295, annual_details_by_tech!$A$2:$A$1295, "system", annual_details_by_tech!$B$2:$B$1295, "gross_load")+T$92</f>
        <v>8570.4419156019412</v>
      </c>
      <c r="U84" s="32">
        <f>0.001*SUMIFS(annual_details_by_tech!Q$2:Q$1295, annual_details_by_tech!$A$2:$A$1295, "system", annual_details_by_tech!$B$2:$B$1295, "gross_load")+U$92</f>
        <v>8625.3415356440764</v>
      </c>
      <c r="V84" s="32">
        <f>0.001*SUMIFS(annual_details_by_tech!R$2:R$1295, annual_details_by_tech!$A$2:$A$1295, "system", annual_details_by_tech!$B$2:$B$1295, "gross_load")+V$92</f>
        <v>8659.4122924639323</v>
      </c>
      <c r="W84" s="32">
        <f>0.001*SUMIFS(annual_details_by_tech!S$2:S$1295, annual_details_by_tech!$A$2:$A$1295, "system", annual_details_by_tech!$B$2:$B$1295, "gross_load")+W$92</f>
        <v>8747.9365448353165</v>
      </c>
      <c r="X84" s="32">
        <f>0.001*SUMIFS(annual_details_by_tech!T$2:T$1295, annual_details_by_tech!$A$2:$A$1295, "system", annual_details_by_tech!$B$2:$B$1295, "gross_load")+X$92</f>
        <v>8801.2328907528208</v>
      </c>
      <c r="Y84" s="32">
        <f>0.001*SUMIFS(annual_details_by_tech!U$2:U$1295, annual_details_by_tech!$A$2:$A$1295, "system", annual_details_by_tech!$B$2:$B$1295, "gross_load")+Y$92</f>
        <v>8861.8643938644254</v>
      </c>
      <c r="Z84" s="32">
        <f>0.001*SUMIFS(annual_details_by_tech!V$2:V$1295, annual_details_by_tech!$A$2:$A$1295, "system", annual_details_by_tech!$B$2:$B$1295, "gross_load")+Z$92</f>
        <v>8932.8126104485054</v>
      </c>
      <c r="AA84" s="32">
        <f>0.001*SUMIFS(annual_details_by_tech!W$2:W$1295, annual_details_by_tech!$A$2:$A$1295, "system", annual_details_by_tech!$B$2:$B$1295, "gross_load")+AA$92</f>
        <v>9011.2244916541895</v>
      </c>
      <c r="AB84" s="32">
        <f>0.001*SUMIFS(annual_details_by_tech!X$2:X$1295, annual_details_by_tech!$A$2:$A$1295, "system", annual_details_by_tech!$B$2:$B$1295, "gross_load")+AB$92</f>
        <v>9093.8411707145715</v>
      </c>
      <c r="AC84" s="32">
        <f>0.001*SUMIFS(annual_details_by_tech!Y$2:Y$1295, annual_details_by_tech!$A$2:$A$1295, "system", annual_details_by_tech!$B$2:$B$1295, "gross_load")+AC$92</f>
        <v>9197.1826407487461</v>
      </c>
      <c r="AD84" s="32">
        <f>0.001*SUMIFS(annual_details_by_tech!Z$2:Z$1295, annual_details_by_tech!$A$2:$A$1295, "system", annual_details_by_tech!$B$2:$B$1295, "gross_load")+AD$92</f>
        <v>9322.0508569403173</v>
      </c>
      <c r="AE84" s="32">
        <f>0.001*SUMIFS(annual_details_by_tech!AA$2:AA$1295, annual_details_by_tech!$A$2:$A$1295, "system", annual_details_by_tech!$B$2:$B$1295, "gross_load")+AE$92</f>
        <v>9414.147166628858</v>
      </c>
      <c r="AF84" s="32">
        <f>0.001*SUMIFS(annual_details_by_tech!AB$2:AB$1295, annual_details_by_tech!$A$2:$A$1295, "system", annual_details_by_tech!$B$2:$B$1295, "gross_load")+AF$92</f>
        <v>9524.6153000711129</v>
      </c>
      <c r="AG84" s="32">
        <f>0.001*SUMIFS(annual_details_by_tech!AC$2:AC$1295, annual_details_by_tech!$A$2:$A$1295, "system", annual_details_by_tech!$B$2:$B$1295, "gross_load")+AG$92</f>
        <v>9653.9126963091912</v>
      </c>
      <c r="AH84" s="32">
        <f>0.001*SUMIFS(annual_details_by_tech!AD$2:AD$1295, annual_details_by_tech!$A$2:$A$1295, "system", annual_details_by_tech!$B$2:$B$1295, "gross_load")+AH$92</f>
        <v>9793.3477605716307</v>
      </c>
      <c r="AI84" s="32">
        <f>0.001*SUMIFS(annual_details_by_tech!AE$2:AE$1295, annual_details_by_tech!$A$2:$A$1295, "system", annual_details_by_tech!$B$2:$B$1295, "gross_load")+AI$92</f>
        <v>9926.3202294591683</v>
      </c>
    </row>
    <row r="85" spans="6:35" x14ac:dyDescent="0.2">
      <c r="F85" s="17" t="s">
        <v>17</v>
      </c>
      <c r="G85" s="29"/>
      <c r="H85" s="29"/>
      <c r="I85" s="32"/>
      <c r="J85" s="32">
        <f>J$84-J$90</f>
        <v>6781.9760078464051</v>
      </c>
      <c r="K85" s="32">
        <f t="shared" ref="K85:AI85" si="26">K$84-K$90</f>
        <v>6800.2744943242269</v>
      </c>
      <c r="L85" s="32">
        <f t="shared" si="26"/>
        <v>6870.0200777135615</v>
      </c>
      <c r="M85" s="32">
        <f t="shared" si="26"/>
        <v>6940.1025571334249</v>
      </c>
      <c r="N85" s="32">
        <f t="shared" si="26"/>
        <v>7013.0217257479453</v>
      </c>
      <c r="O85" s="32">
        <f t="shared" si="26"/>
        <v>7128.9504748061154</v>
      </c>
      <c r="P85" s="32">
        <f t="shared" si="26"/>
        <v>7164.3833411793548</v>
      </c>
      <c r="Q85" s="32">
        <f t="shared" si="26"/>
        <v>7200.2270100153428</v>
      </c>
      <c r="R85" s="32">
        <f t="shared" si="26"/>
        <v>7226.2642392547659</v>
      </c>
      <c r="S85" s="32">
        <f t="shared" si="26"/>
        <v>7262.0063867647477</v>
      </c>
      <c r="T85" s="32">
        <f t="shared" si="26"/>
        <v>7307.9041947768746</v>
      </c>
      <c r="U85" s="32">
        <f t="shared" si="26"/>
        <v>7313.1969354665653</v>
      </c>
      <c r="V85" s="32">
        <f t="shared" si="26"/>
        <v>7297.4832903468296</v>
      </c>
      <c r="W85" s="32">
        <f t="shared" si="26"/>
        <v>7331.9529209513294</v>
      </c>
      <c r="X85" s="32">
        <f t="shared" si="26"/>
        <v>7330.8083353820766</v>
      </c>
      <c r="Y85" s="32">
        <f t="shared" si="26"/>
        <v>7327.0361641582886</v>
      </c>
      <c r="Z85" s="32">
        <f t="shared" si="26"/>
        <v>7341.5734742468285</v>
      </c>
      <c r="AA85" s="32">
        <f t="shared" si="26"/>
        <v>7367.7587396117351</v>
      </c>
      <c r="AB85" s="32">
        <f t="shared" si="26"/>
        <v>7392.5052712315855</v>
      </c>
      <c r="AC85" s="32">
        <f t="shared" si="26"/>
        <v>7430.3068296826714</v>
      </c>
      <c r="AD85" s="32">
        <f t="shared" si="26"/>
        <v>7494.0241382895219</v>
      </c>
      <c r="AE85" s="32">
        <f t="shared" si="26"/>
        <v>7531.0158045441922</v>
      </c>
      <c r="AF85" s="32">
        <f t="shared" si="26"/>
        <v>7577.3225213540272</v>
      </c>
      <c r="AG85" s="32">
        <f t="shared" si="26"/>
        <v>7647.0328873174558</v>
      </c>
      <c r="AH85" s="32">
        <f t="shared" si="26"/>
        <v>7712.6423010359376</v>
      </c>
      <c r="AI85" s="32">
        <f t="shared" si="26"/>
        <v>7830.5859290635763</v>
      </c>
    </row>
    <row r="86" spans="6:35" x14ac:dyDescent="0.2">
      <c r="F86" s="17" t="s">
        <v>18</v>
      </c>
      <c r="G86" s="29"/>
      <c r="H86" s="29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 spans="6:35" x14ac:dyDescent="0.2">
      <c r="F87" s="17" t="s">
        <v>19</v>
      </c>
      <c r="G87" s="29"/>
      <c r="H87" s="29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 spans="6:35" x14ac:dyDescent="0.2">
      <c r="F88" s="17" t="s">
        <v>103</v>
      </c>
      <c r="G88" s="29"/>
      <c r="H88" s="29"/>
      <c r="I88" s="32"/>
      <c r="J88" s="32">
        <f>0.001*SUMIFS(annual_details_by_tech!F$2:F$1295,annual_details_by_tech!$A$2:$A$1295,"system",annual_details_by_tech!$B$2:$B$1295,"co2_emissions")</f>
        <v>4708.5215396001704</v>
      </c>
      <c r="K88" s="32">
        <f>0.001*SUMIFS(annual_details_by_tech!G$2:G$1295,annual_details_by_tech!$A$2:$A$1295,"system",annual_details_by_tech!$B$2:$B$1295,"co2_emissions")</f>
        <v>4717.9295874510799</v>
      </c>
      <c r="L88" s="32">
        <f>0.001*SUMIFS(annual_details_by_tech!H$2:H$1295,annual_details_by_tech!$A$2:$A$1295,"system",annual_details_by_tech!$B$2:$B$1295,"co2_emissions")</f>
        <v>4632.775965461291</v>
      </c>
      <c r="M88" s="32">
        <f>0.001*SUMIFS(annual_details_by_tech!I$2:I$1295,annual_details_by_tech!$A$2:$A$1295,"system",annual_details_by_tech!$B$2:$B$1295,"co2_emissions")</f>
        <v>4023.3812297541604</v>
      </c>
      <c r="N88" s="32">
        <f>0.001*SUMIFS(annual_details_by_tech!J$2:J$1295,annual_details_by_tech!$A$2:$A$1295,"system",annual_details_by_tech!$B$2:$B$1295,"co2_emissions")</f>
        <v>4076.7009447835399</v>
      </c>
      <c r="O88" s="32">
        <f>0.001*SUMIFS(annual_details_by_tech!K$2:K$1295,annual_details_by_tech!$A$2:$A$1295,"system",annual_details_by_tech!$B$2:$B$1295,"co2_emissions")</f>
        <v>3063.59124918016</v>
      </c>
      <c r="P88" s="32">
        <f>0.001*SUMIFS(annual_details_by_tech!L$2:L$1295,annual_details_by_tech!$A$2:$A$1295,"system",annual_details_by_tech!$B$2:$B$1295,"co2_emissions")</f>
        <v>3101.9972904544197</v>
      </c>
      <c r="Q88" s="32">
        <f>0.001*SUMIFS(annual_details_by_tech!M$2:M$1295,annual_details_by_tech!$A$2:$A$1295,"system",annual_details_by_tech!$B$2:$B$1295,"co2_emissions")</f>
        <v>3128.5508165062897</v>
      </c>
      <c r="R88" s="32">
        <f>0.001*SUMIFS(annual_details_by_tech!N$2:N$1295,annual_details_by_tech!$A$2:$A$1295,"system",annual_details_by_tech!$B$2:$B$1295,"co2_emissions")</f>
        <v>3148.1693672900901</v>
      </c>
      <c r="S88" s="32">
        <f>0.001*SUMIFS(annual_details_by_tech!O$2:O$1295,annual_details_by_tech!$A$2:$A$1295,"system",annual_details_by_tech!$B$2:$B$1295,"co2_emissions")</f>
        <v>3176.4612569913902</v>
      </c>
      <c r="T88" s="32">
        <f>0.001*SUMIFS(annual_details_by_tech!P$2:P$1295,annual_details_by_tech!$A$2:$A$1295,"system",annual_details_by_tech!$B$2:$B$1295,"co2_emissions")</f>
        <v>2665.0966141444701</v>
      </c>
      <c r="U88" s="32">
        <f>0.001*SUMIFS(annual_details_by_tech!Q$2:Q$1295,annual_details_by_tech!$A$2:$A$1295,"system",annual_details_by_tech!$B$2:$B$1295,"co2_emissions")</f>
        <v>2665.6579076561802</v>
      </c>
      <c r="V88" s="32">
        <f>0.001*SUMIFS(annual_details_by_tech!R$2:R$1295,annual_details_by_tech!$A$2:$A$1295,"system",annual_details_by_tech!$B$2:$B$1295,"co2_emissions")</f>
        <v>2653.8780031409901</v>
      </c>
      <c r="W88" s="32">
        <f>0.001*SUMIFS(annual_details_by_tech!S$2:S$1295,annual_details_by_tech!$A$2:$A$1295,"system",annual_details_by_tech!$B$2:$B$1295,"co2_emissions")</f>
        <v>2681.2640767392504</v>
      </c>
      <c r="X88" s="32">
        <f>0.001*SUMIFS(annual_details_by_tech!T$2:T$1295,annual_details_by_tech!$A$2:$A$1295,"system",annual_details_by_tech!$B$2:$B$1295,"co2_emissions")</f>
        <v>2679.1867774759203</v>
      </c>
      <c r="Y88" s="32">
        <f>0.001*SUMIFS(annual_details_by_tech!U$2:U$1295,annual_details_by_tech!$A$2:$A$1295,"system",annual_details_by_tech!$B$2:$B$1295,"co2_emissions")</f>
        <v>2511.9384858476701</v>
      </c>
      <c r="Z88" s="32">
        <f>0.001*SUMIFS(annual_details_by_tech!V$2:V$1295,annual_details_by_tech!$A$2:$A$1295,"system",annual_details_by_tech!$B$2:$B$1295,"co2_emissions")</f>
        <v>2520.4500433657299</v>
      </c>
      <c r="AA88" s="32">
        <f>0.001*SUMIFS(annual_details_by_tech!W$2:W$1295,annual_details_by_tech!$A$2:$A$1295,"system",annual_details_by_tech!$B$2:$B$1295,"co2_emissions")</f>
        <v>2532.9486182862702</v>
      </c>
      <c r="AB88" s="32">
        <f>0.001*SUMIFS(annual_details_by_tech!X$2:X$1295,annual_details_by_tech!$A$2:$A$1295,"system",annual_details_by_tech!$B$2:$B$1295,"co2_emissions")</f>
        <v>2546.2848903004701</v>
      </c>
      <c r="AC88" s="32">
        <f>0.001*SUMIFS(annual_details_by_tech!Y$2:Y$1295,annual_details_by_tech!$A$2:$A$1295,"system",annual_details_by_tech!$B$2:$B$1295,"co2_emissions")</f>
        <v>2571.7809231250098</v>
      </c>
      <c r="AD88" s="32">
        <f>0.001*SUMIFS(annual_details_by_tech!Z$2:Z$1295,annual_details_by_tech!$A$2:$A$1295,"system",annual_details_by_tech!$B$2:$B$1295,"co2_emissions")</f>
        <v>1626.0921631564802</v>
      </c>
      <c r="AE88" s="32">
        <f>0.001*SUMIFS(annual_details_by_tech!AA$2:AA$1295,annual_details_by_tech!$A$2:$A$1295,"system",annual_details_by_tech!$B$2:$B$1295,"co2_emissions")</f>
        <v>1641.7953866610899</v>
      </c>
      <c r="AF88" s="32">
        <f>0.001*SUMIFS(annual_details_by_tech!AB$2:AB$1295,annual_details_by_tech!$A$2:$A$1295,"system",annual_details_by_tech!$B$2:$B$1295,"co2_emissions")</f>
        <v>1660.6515174752499</v>
      </c>
      <c r="AG88" s="32">
        <f>0.001*SUMIFS(annual_details_by_tech!AC$2:AC$1295,annual_details_by_tech!$A$2:$A$1295,"system",annual_details_by_tech!$B$2:$B$1295,"co2_emissions")</f>
        <v>1682.63042795571</v>
      </c>
      <c r="AH88" s="32">
        <f>0.001*SUMIFS(annual_details_by_tech!AD$2:AD$1295,annual_details_by_tech!$A$2:$A$1295,"system",annual_details_by_tech!$B$2:$B$1295,"co2_emissions")</f>
        <v>1706.7254814594501</v>
      </c>
      <c r="AI88" s="32">
        <f>0.001*SUMIFS(annual_details_by_tech!AE$2:AE$1295,annual_details_by_tech!$A$2:$A$1295,"system",annual_details_by_tech!$B$2:$B$1295,"co2_emissions")</f>
        <v>0</v>
      </c>
    </row>
    <row r="89" spans="6:35" x14ac:dyDescent="0.2">
      <c r="F89" s="17" t="s">
        <v>99</v>
      </c>
      <c r="G89" s="29"/>
      <c r="H89" s="29"/>
      <c r="I89" s="32"/>
      <c r="J89" s="32" cm="1">
        <f t="array" ref="J89">0.001*SUM(SUMIFS(annual_details_by_tech!F$2:F$1295, annual_details_by_tech!$A$2:$A$1295, {"HECO","PPA"}, annual_details_by_tech!$B$2:$B$1295, "renewable_output"))</f>
        <v>1218.2852436324656</v>
      </c>
      <c r="K89" s="32" cm="1">
        <f t="array" ref="K89">0.001*SUM(SUMIFS(annual_details_by_tech!G$2:G$1295, annual_details_by_tech!$A$2:$A$1295, {"HECO","PPA"}, annual_details_by_tech!$B$2:$B$1295, "renewable_output"))</f>
        <v>1224.4559924030043</v>
      </c>
      <c r="L89" s="32" cm="1">
        <f t="array" ref="L89">0.001*SUM(SUMIFS(annual_details_by_tech!H$2:H$1295, annual_details_by_tech!$A$2:$A$1295, {"HECO","PPA"}, annual_details_by_tech!$B$2:$B$1295, "renewable_output"))</f>
        <v>1435.7631523110786</v>
      </c>
      <c r="M89" s="32" cm="1">
        <f t="array" ref="M89">0.001*SUM(SUMIFS(annual_details_by_tech!I$2:I$1295, annual_details_by_tech!$A$2:$A$1295, {"HECO","PPA"}, annual_details_by_tech!$B$2:$B$1295, "renewable_output"))</f>
        <v>1439.5172506277465</v>
      </c>
      <c r="N89" s="32" cm="1">
        <f t="array" ref="N89">0.001*SUM(SUMIFS(annual_details_by_tech!J$2:J$1295, annual_details_by_tech!$A$2:$A$1295, {"HECO","PPA"}, annual_details_by_tech!$B$2:$B$1295, "renewable_output"))</f>
        <v>1437.7082552052793</v>
      </c>
      <c r="O89" s="32" cm="1">
        <f t="array" ref="O89">0.001*SUM(SUMIFS(annual_details_by_tech!K$2:K$1295, annual_details_by_tech!$A$2:$A$1295, {"HECO","PPA"}, annual_details_by_tech!$B$2:$B$1295, "renewable_output"))</f>
        <v>2975.8109357588628</v>
      </c>
      <c r="P89" s="32" cm="1">
        <f t="array" ref="P89">0.001*SUM(SUMIFS(annual_details_by_tech!L$2:L$1295, annual_details_by_tech!$A$2:$A$1295, {"HECO","PPA"}, annual_details_by_tech!$B$2:$B$1295, "renewable_output"))</f>
        <v>2975.8836003051401</v>
      </c>
      <c r="Q89" s="32" cm="1">
        <f t="array" ref="Q89">0.001*SUM(SUMIFS(annual_details_by_tech!M$2:M$1295, annual_details_by_tech!$A$2:$A$1295, {"HECO","PPA"}, annual_details_by_tech!$B$2:$B$1295, "renewable_output"))</f>
        <v>2973.7161344826586</v>
      </c>
      <c r="R89" s="32" cm="1">
        <f t="array" ref="R89">0.001*SUM(SUMIFS(annual_details_by_tech!N$2:N$1295, annual_details_by_tech!$A$2:$A$1295, {"HECO","PPA"}, annual_details_by_tech!$B$2:$B$1295, "renewable_output"))</f>
        <v>2974.4297149101753</v>
      </c>
      <c r="S89" s="32" cm="1">
        <f t="array" ref="S89">0.001*SUM(SUMIFS(annual_details_by_tech!O$2:O$1295, annual_details_by_tech!$A$2:$A$1295, {"HECO","PPA"}, annual_details_by_tech!$B$2:$B$1295, "renewable_output"))</f>
        <v>2974.2201497348769</v>
      </c>
      <c r="T89" s="32" cm="1">
        <f t="array" ref="T89">0.001*SUM(SUMIFS(annual_details_by_tech!P$2:P$1295, annual_details_by_tech!$A$2:$A$1295, {"HECO","PPA"}, annual_details_by_tech!$B$2:$B$1295, "renewable_output"))</f>
        <v>2971.3650174768995</v>
      </c>
      <c r="U89" s="32" cm="1">
        <f t="array" ref="U89">0.001*SUM(SUMIFS(annual_details_by_tech!Q$2:Q$1295, annual_details_by_tech!$A$2:$A$1295, {"HECO","PPA"}, annual_details_by_tech!$B$2:$B$1295, "renewable_output"))</f>
        <v>2971.0423637818449</v>
      </c>
      <c r="V89" s="32" cm="1">
        <f t="array" ref="V89">0.001*SUM(SUMIFS(annual_details_by_tech!R$2:R$1295, annual_details_by_tech!$A$2:$A$1295, {"HECO","PPA"}, annual_details_by_tech!$B$2:$B$1295, "renewable_output"))</f>
        <v>2971.3782596298379</v>
      </c>
      <c r="W89" s="32" cm="1">
        <f t="array" ref="W89">0.001*SUM(SUMIFS(annual_details_by_tech!S$2:S$1295, annual_details_by_tech!$A$2:$A$1295, {"HECO","PPA"}, annual_details_by_tech!$B$2:$B$1295, "renewable_output"))</f>
        <v>2970.3294470558253</v>
      </c>
      <c r="X89" s="32" cm="1">
        <f t="array" ref="X89">0.001*SUM(SUMIFS(annual_details_by_tech!T$2:T$1295, annual_details_by_tech!$A$2:$A$1295, {"HECO","PPA"}, annual_details_by_tech!$B$2:$B$1295, "renewable_output"))</f>
        <v>2970.5480203472753</v>
      </c>
      <c r="Y89" s="32" cm="1">
        <f t="array" ref="Y89">0.001*SUM(SUMIFS(annual_details_by_tech!U$2:U$1295, annual_details_by_tech!$A$2:$A$1295, {"HECO","PPA"}, annual_details_by_tech!$B$2:$B$1295, "renewable_output"))</f>
        <v>2969.0047873735962</v>
      </c>
      <c r="Z89" s="32" cm="1">
        <f t="array" ref="Z89">0.001*SUM(SUMIFS(annual_details_by_tech!V$2:V$1295, annual_details_by_tech!$A$2:$A$1295, {"HECO","PPA"}, annual_details_by_tech!$B$2:$B$1295, "renewable_output"))</f>
        <v>2969.0047873735994</v>
      </c>
      <c r="AA89" s="32" cm="1">
        <f t="array" ref="AA89">0.001*SUM(SUMIFS(annual_details_by_tech!W$2:W$1295, annual_details_by_tech!$A$2:$A$1295, {"HECO","PPA"}, annual_details_by_tech!$B$2:$B$1295, "renewable_output"))</f>
        <v>2969.0047873735984</v>
      </c>
      <c r="AB89" s="32" cm="1">
        <f t="array" ref="AB89">0.001*SUM(SUMIFS(annual_details_by_tech!X$2:X$1295, annual_details_by_tech!$A$2:$A$1295, {"HECO","PPA"}, annual_details_by_tech!$B$2:$B$1295, "renewable_output"))</f>
        <v>2969.0047873735994</v>
      </c>
      <c r="AC89" s="32" cm="1">
        <f t="array" ref="AC89">0.001*SUM(SUMIFS(annual_details_by_tech!Y$2:Y$1295, annual_details_by_tech!$A$2:$A$1295, {"HECO","PPA"}, annual_details_by_tech!$B$2:$B$1295, "renewable_output"))</f>
        <v>2969.0047873735994</v>
      </c>
      <c r="AD89" s="32" cm="1">
        <f t="array" ref="AD89">0.001*SUM(SUMIFS(annual_details_by_tech!Z$2:Z$1295, annual_details_by_tech!$A$2:$A$1295, {"HECO","PPA"}, annual_details_by_tech!$B$2:$B$1295, "renewable_output"))</f>
        <v>4740.9894937996951</v>
      </c>
      <c r="AE89" s="32" cm="1">
        <f t="array" ref="AE89">0.001*SUM(SUMIFS(annual_details_by_tech!AA$2:AA$1295, annual_details_by_tech!$A$2:$A$1295, {"HECO","PPA"}, annual_details_by_tech!$B$2:$B$1295, "renewable_output"))</f>
        <v>4747.9583564866207</v>
      </c>
      <c r="AF89" s="32" cm="1">
        <f t="array" ref="AF89">0.001*SUM(SUMIFS(annual_details_by_tech!AB$2:AB$1295, annual_details_by_tech!$A$2:$A$1295, {"HECO","PPA"}, annual_details_by_tech!$B$2:$B$1295, "renewable_output"))</f>
        <v>4767.8461486257675</v>
      </c>
      <c r="AG89" s="32" cm="1">
        <f t="array" ref="AG89">0.001*SUM(SUMIFS(annual_details_by_tech!AC$2:AC$1295, annual_details_by_tech!$A$2:$A$1295, {"HECO","PPA"}, annual_details_by_tech!$B$2:$B$1295, "renewable_output"))</f>
        <v>4794.0610154958758</v>
      </c>
      <c r="AH89" s="32" cm="1">
        <f t="array" ref="AH89">0.001*SUM(SUMIFS(annual_details_by_tech!AD$2:AD$1295, annual_details_by_tech!$A$2:$A$1295, {"HECO","PPA"}, annual_details_by_tech!$B$2:$B$1295, "renewable_output"))</f>
        <v>4826.8048787627804</v>
      </c>
      <c r="AI89" s="32" cm="1">
        <f t="array" ref="AI89">0.001*SUM(SUMIFS(annual_details_by_tech!AE$2:AE$1295, annual_details_by_tech!$A$2:$A$1295, {"HECO","PPA"}, annual_details_by_tech!$B$2:$B$1295, "renewable_output"))</f>
        <v>8080.9950616480764</v>
      </c>
    </row>
    <row r="90" spans="6:35" x14ac:dyDescent="0.2">
      <c r="F90" s="17" t="s">
        <v>20</v>
      </c>
      <c r="G90" s="29"/>
      <c r="H90" s="29"/>
      <c r="I90" s="32"/>
      <c r="J90" s="32">
        <f>0.001*(SUMIFS(annual_details_by_tech!F$2:F$1295, annual_details_by_tech!$A$2:$A$1295, "distributed", annual_details_by_tech!$B$2:$B$1295, "total_output")-SUMIFS(annual_details_by_tech!F$2:F$1295, annual_details_by_tech!$A$2:$A$1295, "distributed", annual_details_by_tech!$B$2:$B$1295, "storage_load"))</f>
        <v>1160.3143908761351</v>
      </c>
      <c r="K90" s="32">
        <f>0.001*(SUMIFS(annual_details_by_tech!G$2:G$1295, annual_details_by_tech!$A$2:$A$1295, "distributed", annual_details_by_tech!$B$2:$B$1295, "total_output")-SUMIFS(annual_details_by_tech!G$2:G$1295, annual_details_by_tech!$A$2:$A$1295, "distributed", annual_details_by_tech!$B$2:$B$1295, "storage_load"))</f>
        <v>1159.5147904052099</v>
      </c>
      <c r="L90" s="32">
        <f>0.001*(SUMIFS(annual_details_by_tech!H$2:H$1295, annual_details_by_tech!$A$2:$A$1295, "distributed", annual_details_by_tech!$B$2:$B$1295, "total_output")-SUMIFS(annual_details_by_tech!H$2:H$1295, annual_details_by_tech!$A$2:$A$1295, "distributed", annual_details_by_tech!$B$2:$B$1295, "storage_load"))</f>
        <v>1160.0856453372867</v>
      </c>
      <c r="M90" s="32">
        <f>0.001*(SUMIFS(annual_details_by_tech!I$2:I$1295, annual_details_by_tech!$A$2:$A$1295, "distributed", annual_details_by_tech!$B$2:$B$1295, "total_output")-SUMIFS(annual_details_by_tech!I$2:I$1295, annual_details_by_tech!$A$2:$A$1295, "distributed", annual_details_by_tech!$B$2:$B$1295, "storage_load"))</f>
        <v>1160.3783180332807</v>
      </c>
      <c r="N90" s="32">
        <f>0.001*(SUMIFS(annual_details_by_tech!J$2:J$1295, annual_details_by_tech!$A$2:$A$1295, "distributed", annual_details_by_tech!$B$2:$B$1295, "total_output")-SUMIFS(annual_details_by_tech!J$2:J$1295, annual_details_by_tech!$A$2:$A$1295, "distributed", annual_details_by_tech!$B$2:$B$1295, "storage_load"))</f>
        <v>1159.4297563798643</v>
      </c>
      <c r="O90" s="32">
        <f>0.001*(SUMIFS(annual_details_by_tech!K$2:K$1295, annual_details_by_tech!$A$2:$A$1295, "distributed", annual_details_by_tech!$B$2:$B$1295, "total_output")-SUMIFS(annual_details_by_tech!K$2:K$1295, annual_details_by_tech!$A$2:$A$1295, "distributed", annual_details_by_tech!$B$2:$B$1295, "storage_load"))</f>
        <v>1158.4074131978903</v>
      </c>
      <c r="P90" s="32">
        <f>0.001*(SUMIFS(annual_details_by_tech!L$2:L$1295, annual_details_by_tech!$A$2:$A$1295, "distributed", annual_details_by_tech!$B$2:$B$1295, "total_output")-SUMIFS(annual_details_by_tech!L$2:L$1295, annual_details_by_tech!$A$2:$A$1295, "distributed", annual_details_by_tech!$B$2:$B$1295, "storage_load"))</f>
        <v>1157.1882791241273</v>
      </c>
      <c r="Q90" s="32">
        <f>0.001*(SUMIFS(annual_details_by_tech!M$2:M$1295, annual_details_by_tech!$A$2:$A$1295, "distributed", annual_details_by_tech!$B$2:$B$1295, "total_output")-SUMIFS(annual_details_by_tech!M$2:M$1295, annual_details_by_tech!$A$2:$A$1295, "distributed", annual_details_by_tech!$B$2:$B$1295, "storage_load"))</f>
        <v>1157.834630035192</v>
      </c>
      <c r="R90" s="32">
        <f>0.001*(SUMIFS(annual_details_by_tech!N$2:N$1295, annual_details_by_tech!$A$2:$A$1295, "distributed", annual_details_by_tech!$B$2:$B$1295, "total_output")-SUMIFS(annual_details_by_tech!N$2:N$1295, annual_details_by_tech!$A$2:$A$1295, "distributed", annual_details_by_tech!$B$2:$B$1295, "storage_load"))</f>
        <v>1169.1946587786092</v>
      </c>
      <c r="S90" s="32">
        <f>0.001*(SUMIFS(annual_details_by_tech!O$2:O$1295, annual_details_by_tech!$A$2:$A$1295, "distributed", annual_details_by_tech!$B$2:$B$1295, "total_output")-SUMIFS(annual_details_by_tech!O$2:O$1295, annual_details_by_tech!$A$2:$A$1295, "distributed", annual_details_by_tech!$B$2:$B$1295, "storage_load"))</f>
        <v>1213.7314340118867</v>
      </c>
      <c r="T90" s="32">
        <f>0.001*(SUMIFS(annual_details_by_tech!P$2:P$1295, annual_details_by_tech!$A$2:$A$1295, "distributed", annual_details_by_tech!$B$2:$B$1295, "total_output")-SUMIFS(annual_details_by_tech!P$2:P$1295, annual_details_by_tech!$A$2:$A$1295, "distributed", annual_details_by_tech!$B$2:$B$1295, "storage_load"))</f>
        <v>1262.537720825067</v>
      </c>
      <c r="U90" s="32">
        <f>0.001*(SUMIFS(annual_details_by_tech!Q$2:Q$1295, annual_details_by_tech!$A$2:$A$1295, "distributed", annual_details_by_tech!$B$2:$B$1295, "total_output")-SUMIFS(annual_details_by_tech!Q$2:Q$1295, annual_details_by_tech!$A$2:$A$1295, "distributed", annual_details_by_tech!$B$2:$B$1295, "storage_load"))</f>
        <v>1312.1446001775114</v>
      </c>
      <c r="V90" s="32">
        <f>0.001*(SUMIFS(annual_details_by_tech!R$2:R$1295, annual_details_by_tech!$A$2:$A$1295, "distributed", annual_details_by_tech!$B$2:$B$1295, "total_output")-SUMIFS(annual_details_by_tech!R$2:R$1295, annual_details_by_tech!$A$2:$A$1295, "distributed", annual_details_by_tech!$B$2:$B$1295, "storage_load"))</f>
        <v>1361.9290021171025</v>
      </c>
      <c r="W90" s="32">
        <f>0.001*(SUMIFS(annual_details_by_tech!S$2:S$1295, annual_details_by_tech!$A$2:$A$1295, "distributed", annual_details_by_tech!$B$2:$B$1295, "total_output")-SUMIFS(annual_details_by_tech!S$2:S$1295, annual_details_by_tech!$A$2:$A$1295, "distributed", annual_details_by_tech!$B$2:$B$1295, "storage_load"))</f>
        <v>1415.9836238839875</v>
      </c>
      <c r="X90" s="32">
        <f>0.001*(SUMIFS(annual_details_by_tech!T$2:T$1295, annual_details_by_tech!$A$2:$A$1295, "distributed", annual_details_by_tech!$B$2:$B$1295, "total_output")-SUMIFS(annual_details_by_tech!T$2:T$1295, annual_details_by_tech!$A$2:$A$1295, "distributed", annual_details_by_tech!$B$2:$B$1295, "storage_load"))</f>
        <v>1470.4245553707437</v>
      </c>
      <c r="Y90" s="32">
        <f>0.001*(SUMIFS(annual_details_by_tech!U$2:U$1295, annual_details_by_tech!$A$2:$A$1295, "distributed", annual_details_by_tech!$B$2:$B$1295, "total_output")-SUMIFS(annual_details_by_tech!U$2:U$1295, annual_details_by_tech!$A$2:$A$1295, "distributed", annual_details_by_tech!$B$2:$B$1295, "storage_load"))</f>
        <v>1534.8282297061369</v>
      </c>
      <c r="Z90" s="32">
        <f>0.001*(SUMIFS(annual_details_by_tech!V$2:V$1295, annual_details_by_tech!$A$2:$A$1295, "distributed", annual_details_by_tech!$B$2:$B$1295, "total_output")-SUMIFS(annual_details_by_tech!V$2:V$1295, annual_details_by_tech!$A$2:$A$1295, "distributed", annual_details_by_tech!$B$2:$B$1295, "storage_load"))</f>
        <v>1591.2391362016774</v>
      </c>
      <c r="AA90" s="32">
        <f>0.001*(SUMIFS(annual_details_by_tech!W$2:W$1295, annual_details_by_tech!$A$2:$A$1295, "distributed", annual_details_by_tech!$B$2:$B$1295, "total_output")-SUMIFS(annual_details_by_tech!W$2:W$1295, annual_details_by_tech!$A$2:$A$1295, "distributed", annual_details_by_tech!$B$2:$B$1295, "storage_load"))</f>
        <v>1643.4657520424546</v>
      </c>
      <c r="AB90" s="32">
        <f>0.001*(SUMIFS(annual_details_by_tech!X$2:X$1295, annual_details_by_tech!$A$2:$A$1295, "distributed", annual_details_by_tech!$B$2:$B$1295, "total_output")-SUMIFS(annual_details_by_tech!X$2:X$1295, annual_details_by_tech!$A$2:$A$1295, "distributed", annual_details_by_tech!$B$2:$B$1295, "storage_load"))</f>
        <v>1701.335899482986</v>
      </c>
      <c r="AC90" s="32">
        <f>0.001*(SUMIFS(annual_details_by_tech!Y$2:Y$1295, annual_details_by_tech!$A$2:$A$1295, "distributed", annual_details_by_tech!$B$2:$B$1295, "total_output")-SUMIFS(annual_details_by_tech!Y$2:Y$1295, annual_details_by_tech!$A$2:$A$1295, "distributed", annual_details_by_tech!$B$2:$B$1295, "storage_load"))</f>
        <v>1766.8758110660749</v>
      </c>
      <c r="AD90" s="32">
        <f>0.001*(SUMIFS(annual_details_by_tech!Z$2:Z$1295, annual_details_by_tech!$A$2:$A$1295, "distributed", annual_details_by_tech!$B$2:$B$1295, "total_output")-SUMIFS(annual_details_by_tech!Z$2:Z$1295, annual_details_by_tech!$A$2:$A$1295, "distributed", annual_details_by_tech!$B$2:$B$1295, "storage_load"))</f>
        <v>1828.0267186507954</v>
      </c>
      <c r="AE90" s="32">
        <f>0.001*(SUMIFS(annual_details_by_tech!AA$2:AA$1295, annual_details_by_tech!$A$2:$A$1295, "distributed", annual_details_by_tech!$B$2:$B$1295, "total_output")-SUMIFS(annual_details_by_tech!AA$2:AA$1295, annual_details_by_tech!$A$2:$A$1295, "distributed", annual_details_by_tech!$B$2:$B$1295, "storage_load"))</f>
        <v>1883.1313620846661</v>
      </c>
      <c r="AF90" s="32">
        <f>0.001*(SUMIFS(annual_details_by_tech!AB$2:AB$1295, annual_details_by_tech!$A$2:$A$1295, "distributed", annual_details_by_tech!$B$2:$B$1295, "total_output")-SUMIFS(annual_details_by_tech!AB$2:AB$1295, annual_details_by_tech!$A$2:$A$1295, "distributed", annual_details_by_tech!$B$2:$B$1295, "storage_load"))</f>
        <v>1947.2927787170859</v>
      </c>
      <c r="AG90" s="32">
        <f>0.001*(SUMIFS(annual_details_by_tech!AC$2:AC$1295, annual_details_by_tech!$A$2:$A$1295, "distributed", annual_details_by_tech!$B$2:$B$1295, "total_output")-SUMIFS(annual_details_by_tech!AC$2:AC$1295, annual_details_by_tech!$A$2:$A$1295, "distributed", annual_details_by_tech!$B$2:$B$1295, "storage_load"))</f>
        <v>2006.8798089917352</v>
      </c>
      <c r="AH90" s="32">
        <f>0.001*(SUMIFS(annual_details_by_tech!AD$2:AD$1295, annual_details_by_tech!$A$2:$A$1295, "distributed", annual_details_by_tech!$B$2:$B$1295, "total_output")-SUMIFS(annual_details_by_tech!AD$2:AD$1295, annual_details_by_tech!$A$2:$A$1295, "distributed", annual_details_by_tech!$B$2:$B$1295, "storage_load"))</f>
        <v>2080.7054595356931</v>
      </c>
      <c r="AI90" s="32">
        <f>0.001*(SUMIFS(annual_details_by_tech!AE$2:AE$1295, annual_details_by_tech!$A$2:$A$1295, "distributed", annual_details_by_tech!$B$2:$B$1295, "total_output")-SUMIFS(annual_details_by_tech!AE$2:AE$1295, annual_details_by_tech!$A$2:$A$1295, "distributed", annual_details_by_tech!$B$2:$B$1295, "storage_load"))</f>
        <v>2095.7343003955925</v>
      </c>
    </row>
    <row r="91" spans="6:35" x14ac:dyDescent="0.2">
      <c r="F91" s="17" t="s">
        <v>21</v>
      </c>
      <c r="G91" s="29"/>
      <c r="H91" s="29"/>
      <c r="I91" s="32"/>
      <c r="J91" s="32">
        <f>SUMIFS(annual_details_by_tech!F$2:F$1295, annual_details_by_tech!$A$2:$A$1295, "distributed", annual_details_by_tech!$B$2:$B$1295, "capacity_in_place")</f>
        <v>712.0969999999985</v>
      </c>
      <c r="K91" s="32">
        <f>SUMIFS(annual_details_by_tech!G$2:G$1295, annual_details_by_tech!$A$2:$A$1295, "distributed", annual_details_by_tech!$B$2:$B$1295, "capacity_in_place")</f>
        <v>712.0969999999985</v>
      </c>
      <c r="L91" s="32">
        <f>SUMIFS(annual_details_by_tech!H$2:H$1295, annual_details_by_tech!$A$2:$A$1295, "distributed", annual_details_by_tech!$B$2:$B$1295, "capacity_in_place")</f>
        <v>712.0969999999985</v>
      </c>
      <c r="M91" s="32">
        <f>SUMIFS(annual_details_by_tech!I$2:I$1295, annual_details_by_tech!$A$2:$A$1295, "distributed", annual_details_by_tech!$B$2:$B$1295, "capacity_in_place")</f>
        <v>712.0969999999985</v>
      </c>
      <c r="N91" s="32">
        <f>SUMIFS(annual_details_by_tech!J$2:J$1295, annual_details_by_tech!$A$2:$A$1295, "distributed", annual_details_by_tech!$B$2:$B$1295, "capacity_in_place")</f>
        <v>718.9089999999984</v>
      </c>
      <c r="O91" s="32">
        <f>SUMIFS(annual_details_by_tech!K$2:K$1295, annual_details_by_tech!$A$2:$A$1295, "distributed", annual_details_by_tech!$B$2:$B$1295, "capacity_in_place")</f>
        <v>728.6019999999985</v>
      </c>
      <c r="P91" s="32">
        <f>SUMIFS(annual_details_by_tech!L$2:L$1295, annual_details_by_tech!$A$2:$A$1295, "distributed", annual_details_by_tech!$B$2:$B$1295, "capacity_in_place")</f>
        <v>731.73699999999849</v>
      </c>
      <c r="Q91" s="32">
        <f>SUMIFS(annual_details_by_tech!M$2:M$1295, annual_details_by_tech!$A$2:$A$1295, "distributed", annual_details_by_tech!$B$2:$B$1295, "capacity_in_place")</f>
        <v>735.46899999999846</v>
      </c>
      <c r="R91" s="32">
        <f>SUMIFS(annual_details_by_tech!N$2:N$1295, annual_details_by_tech!$A$2:$A$1295, "distributed", annual_details_by_tech!$B$2:$B$1295, "capacity_in_place")</f>
        <v>747.31099999999833</v>
      </c>
      <c r="S91" s="32">
        <f>SUMIFS(annual_details_by_tech!O$2:O$1295, annual_details_by_tech!$A$2:$A$1295, "distributed", annual_details_by_tech!$B$2:$B$1295, "capacity_in_place")</f>
        <v>778.43499999999813</v>
      </c>
      <c r="T91" s="32">
        <f>SUMIFS(annual_details_by_tech!P$2:P$1295, annual_details_by_tech!$A$2:$A$1295, "distributed", annual_details_by_tech!$B$2:$B$1295, "capacity_in_place")</f>
        <v>811.84999999999832</v>
      </c>
      <c r="U91" s="32">
        <f>SUMIFS(annual_details_by_tech!Q$2:Q$1295, annual_details_by_tech!$A$2:$A$1295, "distributed", annual_details_by_tech!$B$2:$B$1295, "capacity_in_place")</f>
        <v>846.968999999998</v>
      </c>
      <c r="V91" s="32">
        <f>SUMIFS(annual_details_by_tech!R$2:R$1295, annual_details_by_tech!$A$2:$A$1295, "distributed", annual_details_by_tech!$B$2:$B$1295, "capacity_in_place")</f>
        <v>883.98499999999808</v>
      </c>
      <c r="W91" s="32">
        <f>SUMIFS(annual_details_by_tech!S$2:S$1295, annual_details_by_tech!$A$2:$A$1295, "distributed", annual_details_by_tech!$B$2:$B$1295, "capacity_in_place")</f>
        <v>922.39799999999798</v>
      </c>
      <c r="X91" s="32">
        <f>SUMIFS(annual_details_by_tech!T$2:T$1295, annual_details_by_tech!$A$2:$A$1295, "distributed", annual_details_by_tech!$B$2:$B$1295, "capacity_in_place")</f>
        <v>962.05299999999795</v>
      </c>
      <c r="Y91" s="32">
        <f>SUMIFS(annual_details_by_tech!U$2:U$1295, annual_details_by_tech!$A$2:$A$1295, "distributed", annual_details_by_tech!$B$2:$B$1295, "capacity_in_place")</f>
        <v>1002.975999999998</v>
      </c>
      <c r="Z91" s="32">
        <f>SUMIFS(annual_details_by_tech!V$2:V$1295, annual_details_by_tech!$A$2:$A$1295, "distributed", annual_details_by_tech!$B$2:$B$1295, "capacity_in_place")</f>
        <v>1044.4819999999977</v>
      </c>
      <c r="AA91" s="32">
        <f>SUMIFS(annual_details_by_tech!W$2:W$1295, annual_details_by_tech!$A$2:$A$1295, "distributed", annual_details_by_tech!$B$2:$B$1295, "capacity_in_place")</f>
        <v>1086.6969999999976</v>
      </c>
      <c r="AB91" s="32">
        <f>SUMIFS(annual_details_by_tech!X$2:X$1295, annual_details_by_tech!$A$2:$A$1295, "distributed", annual_details_by_tech!$B$2:$B$1295, "capacity_in_place")</f>
        <v>1129.4869999999976</v>
      </c>
      <c r="AC91" s="32">
        <f>SUMIFS(annual_details_by_tech!Y$2:Y$1295, annual_details_by_tech!$A$2:$A$1295, "distributed", annual_details_by_tech!$B$2:$B$1295, "capacity_in_place")</f>
        <v>1171.7429999999974</v>
      </c>
      <c r="AD91" s="32">
        <f>SUMIFS(annual_details_by_tech!Z$2:Z$1295, annual_details_by_tech!$A$2:$A$1295, "distributed", annual_details_by_tech!$B$2:$B$1295, "capacity_in_place")</f>
        <v>1214.6309999999974</v>
      </c>
      <c r="AE91" s="32">
        <f>SUMIFS(annual_details_by_tech!AA$2:AA$1295, annual_details_by_tech!$A$2:$A$1295, "distributed", annual_details_by_tech!$B$2:$B$1295, "capacity_in_place")</f>
        <v>1257.4079999999969</v>
      </c>
      <c r="AF91" s="32">
        <f>SUMIFS(annual_details_by_tech!AB$2:AB$1295, annual_details_by_tech!$A$2:$A$1295, "distributed", annual_details_by_tech!$B$2:$B$1295, "capacity_in_place")</f>
        <v>1300.3349999999969</v>
      </c>
      <c r="AG91" s="32">
        <f>SUMIFS(annual_details_by_tech!AC$2:AC$1295, annual_details_by_tech!$A$2:$A$1295, "distributed", annual_details_by_tech!$B$2:$B$1295, "capacity_in_place")</f>
        <v>1343.5089999999964</v>
      </c>
      <c r="AH91" s="32">
        <f>SUMIFS(annual_details_by_tech!AD$2:AD$1295, annual_details_by_tech!$A$2:$A$1295, "distributed", annual_details_by_tech!$B$2:$B$1295, "capacity_in_place")</f>
        <v>1386.9479999999962</v>
      </c>
      <c r="AI91" s="32">
        <f>SUMIFS(annual_details_by_tech!AE$2:AE$1295, annual_details_by_tech!$A$2:$A$1295, "distributed", annual_details_by_tech!$B$2:$B$1295, "capacity_in_place")</f>
        <v>1430.3459999999966</v>
      </c>
    </row>
    <row r="92" spans="6:35" x14ac:dyDescent="0.2">
      <c r="F92" s="17" t="s">
        <v>95</v>
      </c>
      <c r="G92" s="29"/>
      <c r="H92" s="29"/>
      <c r="I92" s="32"/>
      <c r="J92" s="32">
        <f>0.001*SUMIFS(annual_details_by_tech!F$2:F$1295, annual_details_by_tech!$A$2:$A$1295, "system", annual_details_by_tech!$B$2:$B$1295, "ev_load")</f>
        <v>24.646045539869903</v>
      </c>
      <c r="K92" s="32">
        <f>0.001*SUMIFS(annual_details_by_tech!G$2:G$1295, annual_details_by_tech!$A$2:$A$1295, "system", annual_details_by_tech!$B$2:$B$1295, "ev_load")</f>
        <v>29.991353282186502</v>
      </c>
      <c r="L92" s="32">
        <f>0.001*SUMIFS(annual_details_by_tech!H$2:H$1295, annual_details_by_tech!$A$2:$A$1295, "system", annual_details_by_tech!$B$2:$B$1295, "ev_load")</f>
        <v>36.433744463208001</v>
      </c>
      <c r="M92" s="32">
        <f>0.001*SUMIFS(annual_details_by_tech!I$2:I$1295, annual_details_by_tech!$A$2:$A$1295, "system", annual_details_by_tech!$B$2:$B$1295, "ev_load")</f>
        <v>44.094823512284798</v>
      </c>
      <c r="N92" s="32">
        <f>0.001*SUMIFS(annual_details_by_tech!J$2:J$1295, annual_details_by_tech!$A$2:$A$1295, "system", annual_details_by_tech!$B$2:$B$1295, "ev_load")</f>
        <v>53.151709924340302</v>
      </c>
      <c r="O92" s="32">
        <f>0.001*SUMIFS(annual_details_by_tech!K$2:K$1295, annual_details_by_tech!$A$2:$A$1295, "system", annual_details_by_tech!$B$2:$B$1295, "ev_load")</f>
        <v>63.7524438742361</v>
      </c>
      <c r="P92" s="32">
        <f>0.001*SUMIFS(annual_details_by_tech!L$2:L$1295, annual_details_by_tech!$A$2:$A$1295, "system", annual_details_by_tech!$B$2:$B$1295, "ev_load")</f>
        <v>76.018629791322596</v>
      </c>
      <c r="Q92" s="32">
        <f>0.001*SUMIFS(annual_details_by_tech!M$2:M$1295, annual_details_by_tech!$A$2:$A$1295, "system", annual_details_by_tech!$B$2:$B$1295, "ev_load")</f>
        <v>90.108882148665401</v>
      </c>
      <c r="R92" s="32">
        <f>0.001*SUMIFS(annual_details_by_tech!N$2:N$1295, annual_details_by_tech!$A$2:$A$1295, "system", annual_details_by_tech!$B$2:$B$1295, "ev_load")</f>
        <v>106.21618188849401</v>
      </c>
      <c r="S92" s="32">
        <f>0.001*SUMIFS(annual_details_by_tech!O$2:O$1295, annual_details_by_tech!$A$2:$A$1295, "system", annual_details_by_tech!$B$2:$B$1295, "ev_load")</f>
        <v>124.49385633477399</v>
      </c>
      <c r="T92" s="32">
        <f>0.001*SUMIFS(annual_details_by_tech!P$2:P$1295, annual_details_by_tech!$A$2:$A$1295, "system", annual_details_by_tech!$B$2:$B$1295, "ev_load")</f>
        <v>145.08201493871101</v>
      </c>
      <c r="U92" s="32">
        <f>0.001*SUMIFS(annual_details_by_tech!Q$2:Q$1295, annual_details_by_tech!$A$2:$A$1295, "system", annual_details_by_tech!$B$2:$B$1295, "ev_load")</f>
        <v>168.126054300617</v>
      </c>
      <c r="V92" s="32">
        <f>0.001*SUMIFS(annual_details_by_tech!R$2:R$1295, annual_details_by_tech!$A$2:$A$1295, "system", annual_details_by_tech!$B$2:$B$1295, "ev_load")</f>
        <v>193.77665816990302</v>
      </c>
      <c r="W92" s="32">
        <f>0.001*SUMIFS(annual_details_by_tech!S$2:S$1295, annual_details_by_tech!$A$2:$A$1295, "system", annual_details_by_tech!$B$2:$B$1295, "ev_load")</f>
        <v>222.19508459418702</v>
      </c>
      <c r="X92" s="32">
        <f>0.001*SUMIFS(annual_details_by_tech!T$2:T$1295, annual_details_by_tech!$A$2:$A$1295, "system", annual_details_by_tech!$B$2:$B$1295, "ev_load")</f>
        <v>253.52673017378001</v>
      </c>
      <c r="Y92" s="32">
        <f>0.001*SUMIFS(annual_details_by_tech!U$2:U$1295, annual_details_by_tech!$A$2:$A$1295, "system", annual_details_by_tech!$B$2:$B$1295, "ev_load")</f>
        <v>287.95664512725699</v>
      </c>
      <c r="Z92" s="32">
        <f>0.001*SUMIFS(annual_details_by_tech!V$2:V$1295, annual_details_by_tech!$A$2:$A$1295, "system", annual_details_by_tech!$B$2:$B$1295, "ev_load")</f>
        <v>321.54854694803601</v>
      </c>
      <c r="AA92" s="32">
        <f>0.001*SUMIFS(annual_details_by_tech!W$2:W$1295, annual_details_by_tech!$A$2:$A$1295, "system", annual_details_by_tech!$B$2:$B$1295, "ev_load")</f>
        <v>360.45403361651904</v>
      </c>
      <c r="AB92" s="32">
        <f>0.001*SUMIFS(annual_details_by_tech!X$2:X$1295, annual_details_by_tech!$A$2:$A$1295, "system", annual_details_by_tech!$B$2:$B$1295, "ev_load")</f>
        <v>406.58705310769898</v>
      </c>
      <c r="AC92" s="32">
        <f>0.001*SUMIFS(annual_details_by_tech!Y$2:Y$1295, annual_details_by_tech!$A$2:$A$1295, "system", annual_details_by_tech!$B$2:$B$1295, "ev_load")</f>
        <v>460.66930127402503</v>
      </c>
      <c r="AD92" s="32">
        <f>0.001*SUMIFS(annual_details_by_tech!Z$2:Z$1295, annual_details_by_tech!$A$2:$A$1295, "system", annual_details_by_tech!$B$2:$B$1295, "ev_load")</f>
        <v>523.47270188441905</v>
      </c>
      <c r="AE92" s="32">
        <f>0.001*SUMIFS(annual_details_by_tech!AA$2:AA$1295, annual_details_by_tech!$A$2:$A$1295, "system", annual_details_by_tech!$B$2:$B$1295, "ev_load")</f>
        <v>597.07246096148708</v>
      </c>
      <c r="AF92" s="32">
        <f>0.001*SUMIFS(annual_details_by_tech!AB$2:AB$1295, annual_details_by_tech!$A$2:$A$1295, "system", annual_details_by_tech!$B$2:$B$1295, "ev_load")</f>
        <v>672.73420818841294</v>
      </c>
      <c r="AG92" s="32">
        <f>0.001*SUMIFS(annual_details_by_tech!AC$2:AC$1295, annual_details_by_tech!$A$2:$A$1295, "system", annual_details_by_tech!$B$2:$B$1295, "ev_load")</f>
        <v>751.34354103981002</v>
      </c>
      <c r="AH92" s="32">
        <f>0.001*SUMIFS(annual_details_by_tech!AD$2:AD$1295, annual_details_by_tech!$A$2:$A$1295, "system", annual_details_by_tech!$B$2:$B$1295, "ev_load")</f>
        <v>835.16600290596909</v>
      </c>
      <c r="AI92" s="32">
        <f>0.001*SUMIFS(annual_details_by_tech!AE$2:AE$1295, annual_details_by_tech!$A$2:$A$1295, "system", annual_details_by_tech!$B$2:$B$1295, "ev_load")</f>
        <v>925.89348149958903</v>
      </c>
    </row>
    <row r="93" spans="6:35" x14ac:dyDescent="0.2">
      <c r="F93" s="17" t="s">
        <v>101</v>
      </c>
      <c r="G93" s="29"/>
      <c r="H93" s="29"/>
      <c r="I93" s="32"/>
      <c r="J93" s="32">
        <f>0.001*(SUMIFS(annual_details_by_tech!F$2:F$1295, annual_details_by_tech!$B$2:$B$1295, "storage_load")+SUMIFS(annual_details_by_tech!F$2:F$1295, annual_details_by_tech!$B$2:$B$1295, "storage_net_load")-SUMIFS(annual_details_by_tech!F$2:F$1295, annual_details_by_tech!$A$2:$A$1295, "distributed", annual_details_by_tech!$B$2:$B$1295, "storage_load"))</f>
        <v>0</v>
      </c>
      <c r="K93" s="32">
        <f>0.001*(SUMIFS(annual_details_by_tech!G$2:G$1295, annual_details_by_tech!$B$2:$B$1295, "storage_load")+SUMIFS(annual_details_by_tech!G$2:G$1295, annual_details_by_tech!$B$2:$B$1295, "storage_net_load")-SUMIFS(annual_details_by_tech!G$2:G$1295, annual_details_by_tech!$A$2:$A$1295, "distributed", annual_details_by_tech!$B$2:$B$1295, "storage_load"))</f>
        <v>2.2706760906630707</v>
      </c>
      <c r="L93" s="32">
        <f>0.001*(SUMIFS(annual_details_by_tech!H$2:H$1295, annual_details_by_tech!$B$2:$B$1295, "storage_load")+SUMIFS(annual_details_by_tech!H$2:H$1295, annual_details_by_tech!$B$2:$B$1295, "storage_net_load")-SUMIFS(annual_details_by_tech!H$2:H$1295, annual_details_by_tech!$A$2:$A$1295, "distributed", annual_details_by_tech!$B$2:$B$1295, "storage_load"))</f>
        <v>30.172095161418355</v>
      </c>
      <c r="M93" s="32">
        <f>0.001*(SUMIFS(annual_details_by_tech!I$2:I$1295, annual_details_by_tech!$B$2:$B$1295, "storage_load")+SUMIFS(annual_details_by_tech!I$2:I$1295, annual_details_by_tech!$B$2:$B$1295, "storage_net_load")-SUMIFS(annual_details_by_tech!I$2:I$1295, annual_details_by_tech!$A$2:$A$1295, "distributed", annual_details_by_tech!$B$2:$B$1295, "storage_load"))</f>
        <v>28.633744550524991</v>
      </c>
      <c r="N93" s="32">
        <f>0.001*(SUMIFS(annual_details_by_tech!J$2:J$1295, annual_details_by_tech!$B$2:$B$1295, "storage_load")+SUMIFS(annual_details_by_tech!J$2:J$1295, annual_details_by_tech!$B$2:$B$1295, "storage_net_load")-SUMIFS(annual_details_by_tech!J$2:J$1295, annual_details_by_tech!$A$2:$A$1295, "distributed", annual_details_by_tech!$B$2:$B$1295, "storage_load"))</f>
        <v>24.243418727707457</v>
      </c>
      <c r="O93" s="32">
        <f>0.001*(SUMIFS(annual_details_by_tech!K$2:K$1295, annual_details_by_tech!$B$2:$B$1295, "storage_load")+SUMIFS(annual_details_by_tech!K$2:K$1295, annual_details_by_tech!$B$2:$B$1295, "storage_net_load")-SUMIFS(annual_details_by_tech!K$2:K$1295, annual_details_by_tech!$A$2:$A$1295, "distributed", annual_details_by_tech!$B$2:$B$1295, "storage_load"))</f>
        <v>57.122135460596091</v>
      </c>
      <c r="P93" s="32">
        <f>0.001*(SUMIFS(annual_details_by_tech!L$2:L$1295, annual_details_by_tech!$B$2:$B$1295, "storage_load")+SUMIFS(annual_details_by_tech!L$2:L$1295, annual_details_by_tech!$B$2:$B$1295, "storage_net_load")-SUMIFS(annual_details_by_tech!L$2:L$1295, annual_details_by_tech!$A$2:$A$1295, "distributed", annual_details_by_tech!$B$2:$B$1295, "storage_load"))</f>
        <v>54.385641781776634</v>
      </c>
      <c r="Q93" s="32">
        <f>0.001*(SUMIFS(annual_details_by_tech!M$2:M$1295, annual_details_by_tech!$B$2:$B$1295, "storage_load")+SUMIFS(annual_details_by_tech!M$2:M$1295, annual_details_by_tech!$B$2:$B$1295, "storage_net_load")-SUMIFS(annual_details_by_tech!M$2:M$1295, annual_details_by_tech!$A$2:$A$1295, "distributed", annual_details_by_tech!$B$2:$B$1295, "storage_load"))</f>
        <v>57.237289014168688</v>
      </c>
      <c r="R93" s="32">
        <f>0.001*(SUMIFS(annual_details_by_tech!N$2:N$1295, annual_details_by_tech!$B$2:$B$1295, "storage_load")+SUMIFS(annual_details_by_tech!N$2:N$1295, annual_details_by_tech!$B$2:$B$1295, "storage_net_load")-SUMIFS(annual_details_by_tech!N$2:N$1295, annual_details_by_tech!$A$2:$A$1295, "distributed", annual_details_by_tech!$B$2:$B$1295, "storage_load"))</f>
        <v>59.254778756560768</v>
      </c>
      <c r="S93" s="32">
        <f>0.001*(SUMIFS(annual_details_by_tech!O$2:O$1295, annual_details_by_tech!$B$2:$B$1295, "storage_load")+SUMIFS(annual_details_by_tech!O$2:O$1295, annual_details_by_tech!$B$2:$B$1295, "storage_net_load")-SUMIFS(annual_details_by_tech!O$2:O$1295, annual_details_by_tech!$A$2:$A$1295, "distributed", annual_details_by_tech!$B$2:$B$1295, "storage_load"))</f>
        <v>59.303369329212344</v>
      </c>
      <c r="T93" s="32">
        <f>0.001*(SUMIFS(annual_details_by_tech!P$2:P$1295, annual_details_by_tech!$B$2:$B$1295, "storage_load")+SUMIFS(annual_details_by_tech!P$2:P$1295, annual_details_by_tech!$B$2:$B$1295, "storage_net_load")-SUMIFS(annual_details_by_tech!P$2:P$1295, annual_details_by_tech!$A$2:$A$1295, "distributed", annual_details_by_tech!$B$2:$B$1295, "storage_load"))</f>
        <v>80.729656660655948</v>
      </c>
      <c r="U93" s="32">
        <f>0.001*(SUMIFS(annual_details_by_tech!Q$2:Q$1295, annual_details_by_tech!$B$2:$B$1295, "storage_load")+SUMIFS(annual_details_by_tech!Q$2:Q$1295, annual_details_by_tech!$B$2:$B$1295, "storage_net_load")-SUMIFS(annual_details_by_tech!Q$2:Q$1295, annual_details_by_tech!$A$2:$A$1295, "distributed", annual_details_by_tech!$B$2:$B$1295, "storage_load"))</f>
        <v>82.634720571723179</v>
      </c>
      <c r="V93" s="32">
        <f>0.001*(SUMIFS(annual_details_by_tech!R$2:R$1295, annual_details_by_tech!$B$2:$B$1295, "storage_load")+SUMIFS(annual_details_by_tech!R$2:R$1295, annual_details_by_tech!$B$2:$B$1295, "storage_net_load")-SUMIFS(annual_details_by_tech!R$2:R$1295, annual_details_by_tech!$A$2:$A$1295, "distributed", annual_details_by_tech!$B$2:$B$1295, "storage_load"))</f>
        <v>79.60658129615183</v>
      </c>
      <c r="W93" s="32">
        <f>0.001*(SUMIFS(annual_details_by_tech!S$2:S$1295, annual_details_by_tech!$B$2:$B$1295, "storage_load")+SUMIFS(annual_details_by_tech!S$2:S$1295, annual_details_by_tech!$B$2:$B$1295, "storage_net_load")-SUMIFS(annual_details_by_tech!S$2:S$1295, annual_details_by_tech!$A$2:$A$1295, "distributed", annual_details_by_tech!$B$2:$B$1295, "storage_load"))</f>
        <v>83.823933669949952</v>
      </c>
      <c r="X93" s="32">
        <f>0.001*(SUMIFS(annual_details_by_tech!T$2:T$1295, annual_details_by_tech!$B$2:$B$1295, "storage_load")+SUMIFS(annual_details_by_tech!T$2:T$1295, annual_details_by_tech!$B$2:$B$1295, "storage_net_load")-SUMIFS(annual_details_by_tech!T$2:T$1295, annual_details_by_tech!$A$2:$A$1295, "distributed", annual_details_by_tech!$B$2:$B$1295, "storage_load"))</f>
        <v>84.814747718465284</v>
      </c>
      <c r="Y93" s="32">
        <f>0.001*(SUMIFS(annual_details_by_tech!U$2:U$1295, annual_details_by_tech!$B$2:$B$1295, "storage_load")+SUMIFS(annual_details_by_tech!U$2:U$1295, annual_details_by_tech!$B$2:$B$1295, "storage_net_load")-SUMIFS(annual_details_by_tech!U$2:U$1295, annual_details_by_tech!$A$2:$A$1295, "distributed", annual_details_by_tech!$B$2:$B$1295, "storage_load"))</f>
        <v>40.985555404466901</v>
      </c>
      <c r="Z93" s="32">
        <f>0.001*(SUMIFS(annual_details_by_tech!V$2:V$1295, annual_details_by_tech!$B$2:$B$1295, "storage_load")+SUMIFS(annual_details_by_tech!V$2:V$1295, annual_details_by_tech!$B$2:$B$1295, "storage_net_load")-SUMIFS(annual_details_by_tech!V$2:V$1295, annual_details_by_tech!$A$2:$A$1295, "distributed", annual_details_by_tech!$B$2:$B$1295, "storage_load"))</f>
        <v>41.616683609999271</v>
      </c>
      <c r="AA93" s="32">
        <f>0.001*(SUMIFS(annual_details_by_tech!W$2:W$1295, annual_details_by_tech!$B$2:$B$1295, "storage_load")+SUMIFS(annual_details_by_tech!W$2:W$1295, annual_details_by_tech!$B$2:$B$1295, "storage_net_load")-SUMIFS(annual_details_by_tech!W$2:W$1295, annual_details_by_tech!$A$2:$A$1295, "distributed", annual_details_by_tech!$B$2:$B$1295, "storage_load"))</f>
        <v>37.705116336624194</v>
      </c>
      <c r="AB93" s="32">
        <f>0.001*(SUMIFS(annual_details_by_tech!X$2:X$1295, annual_details_by_tech!$B$2:$B$1295, "storage_load")+SUMIFS(annual_details_by_tech!X$2:X$1295, annual_details_by_tech!$B$2:$B$1295, "storage_net_load")-SUMIFS(annual_details_by_tech!X$2:X$1295, annual_details_by_tech!$A$2:$A$1295, "distributed", annual_details_by_tech!$B$2:$B$1295, "storage_load"))</f>
        <v>36.725141976246206</v>
      </c>
      <c r="AC93" s="32">
        <f>0.001*(SUMIFS(annual_details_by_tech!Y$2:Y$1295, annual_details_by_tech!$B$2:$B$1295, "storage_load")+SUMIFS(annual_details_by_tech!Y$2:Y$1295, annual_details_by_tech!$B$2:$B$1295, "storage_net_load")-SUMIFS(annual_details_by_tech!Y$2:Y$1295, annual_details_by_tech!$A$2:$A$1295, "distributed", annual_details_by_tech!$B$2:$B$1295, "storage_load"))</f>
        <v>44.360038583147706</v>
      </c>
      <c r="AD93" s="32">
        <f>0.001*(SUMIFS(annual_details_by_tech!Z$2:Z$1295, annual_details_by_tech!$B$2:$B$1295, "storage_load")+SUMIFS(annual_details_by_tech!Z$2:Z$1295, annual_details_by_tech!$B$2:$B$1295, "storage_net_load")-SUMIFS(annual_details_by_tech!Z$2:Z$1295, annual_details_by_tech!$A$2:$A$1295, "distributed", annual_details_by_tech!$B$2:$B$1295, "storage_load"))</f>
        <v>67.307616761502047</v>
      </c>
      <c r="AE93" s="32">
        <f>0.001*(SUMIFS(annual_details_by_tech!AA$2:AA$1295, annual_details_by_tech!$B$2:$B$1295, "storage_load")+SUMIFS(annual_details_by_tech!AA$2:AA$1295, annual_details_by_tech!$B$2:$B$1295, "storage_net_load")-SUMIFS(annual_details_by_tech!AA$2:AA$1295, annual_details_by_tech!$A$2:$A$1295, "distributed", annual_details_by_tech!$B$2:$B$1295, "storage_load"))</f>
        <v>65.272435930035485</v>
      </c>
      <c r="AF93" s="32">
        <f>0.001*(SUMIFS(annual_details_by_tech!AB$2:AB$1295, annual_details_by_tech!$B$2:$B$1295, "storage_load")+SUMIFS(annual_details_by_tech!AB$2:AB$1295, annual_details_by_tech!$B$2:$B$1295, "storage_net_load")-SUMIFS(annual_details_by_tech!AB$2:AB$1295, annual_details_by_tech!$A$2:$A$1295, "distributed", annual_details_by_tech!$B$2:$B$1295, "storage_load"))</f>
        <v>72.453578553551395</v>
      </c>
      <c r="AG93" s="32">
        <f>0.001*(SUMIFS(annual_details_by_tech!AC$2:AC$1295, annual_details_by_tech!$B$2:$B$1295, "storage_load")+SUMIFS(annual_details_by_tech!AC$2:AC$1295, annual_details_by_tech!$B$2:$B$1295, "storage_net_load")-SUMIFS(annual_details_by_tech!AC$2:AC$1295, annual_details_by_tech!$A$2:$A$1295, "distributed", annual_details_by_tech!$B$2:$B$1295, "storage_load"))</f>
        <v>68.135984828884659</v>
      </c>
      <c r="AH93" s="32">
        <f>0.001*(SUMIFS(annual_details_by_tech!AD$2:AD$1295, annual_details_by_tech!$B$2:$B$1295, "storage_load")+SUMIFS(annual_details_by_tech!AD$2:AD$1295, annual_details_by_tech!$B$2:$B$1295, "storage_net_load")-SUMIFS(annual_details_by_tech!AD$2:AD$1295, annual_details_by_tech!$A$2:$A$1295, "distributed", annual_details_by_tech!$B$2:$B$1295, "storage_load"))</f>
        <v>78.210205563516226</v>
      </c>
      <c r="AI93" s="32">
        <f>0.001*(SUMIFS(annual_details_by_tech!AE$2:AE$1295, annual_details_by_tech!$B$2:$B$1295, "storage_load")+SUMIFS(annual_details_by_tech!AE$2:AE$1295, annual_details_by_tech!$B$2:$B$1295, "storage_net_load")-SUMIFS(annual_details_by_tech!AE$2:AE$1295, annual_details_by_tech!$A$2:$A$1295, "distributed", annual_details_by_tech!$B$2:$B$1295, "storage_load"))</f>
        <v>250.40913258450155</v>
      </c>
    </row>
    <row r="94" spans="6:35" x14ac:dyDescent="0.2">
      <c r="F94" s="17" t="s">
        <v>105</v>
      </c>
      <c r="G94" s="29"/>
      <c r="H94" s="29"/>
      <c r="I94" s="35"/>
      <c r="J94" s="35">
        <f>J$88/J$84</f>
        <v>0.59284177525887272</v>
      </c>
      <c r="K94" s="35">
        <f t="shared" ref="K94:AI94" si="27">K$88/K$84</f>
        <v>0.59272041239863649</v>
      </c>
      <c r="L94" s="35">
        <f t="shared" si="27"/>
        <v>0.57692589926464599</v>
      </c>
      <c r="M94" s="35">
        <f t="shared" si="27"/>
        <v>0.4966842452635703</v>
      </c>
      <c r="N94" s="35">
        <f t="shared" si="27"/>
        <v>0.49883452397347422</v>
      </c>
      <c r="O94" s="35">
        <f t="shared" si="27"/>
        <v>0.36967044148228767</v>
      </c>
      <c r="P94" s="35">
        <f t="shared" si="27"/>
        <v>0.37276579857655445</v>
      </c>
      <c r="Q94" s="35">
        <f t="shared" si="27"/>
        <v>0.37431535578952413</v>
      </c>
      <c r="R94" s="35">
        <f t="shared" si="27"/>
        <v>0.37498478707668315</v>
      </c>
      <c r="S94" s="35">
        <f t="shared" si="27"/>
        <v>0.37477106113463171</v>
      </c>
      <c r="T94" s="35">
        <f t="shared" si="27"/>
        <v>0.31096373330444399</v>
      </c>
      <c r="U94" s="35">
        <f t="shared" si="27"/>
        <v>0.30904954854719602</v>
      </c>
      <c r="V94" s="35">
        <f t="shared" si="27"/>
        <v>0.30647322399126242</v>
      </c>
      <c r="W94" s="35">
        <f t="shared" si="27"/>
        <v>0.30650246066567993</v>
      </c>
      <c r="X94" s="35">
        <f t="shared" si="27"/>
        <v>0.30441039462674119</v>
      </c>
      <c r="Y94" s="35">
        <f t="shared" si="27"/>
        <v>0.28345485489338207</v>
      </c>
      <c r="Z94" s="35">
        <f t="shared" si="27"/>
        <v>0.28215637708750518</v>
      </c>
      <c r="AA94" s="35">
        <f t="shared" si="27"/>
        <v>0.28108817182750012</v>
      </c>
      <c r="AB94" s="35">
        <f t="shared" si="27"/>
        <v>0.28000102954298567</v>
      </c>
      <c r="AC94" s="35">
        <f t="shared" si="27"/>
        <v>0.27962703618938245</v>
      </c>
      <c r="AD94" s="35">
        <f t="shared" si="27"/>
        <v>0.17443502380657425</v>
      </c>
      <c r="AE94" s="35">
        <f t="shared" si="27"/>
        <v>0.174396613692306</v>
      </c>
      <c r="AF94" s="35">
        <f t="shared" si="27"/>
        <v>0.17435365788084387</v>
      </c>
      <c r="AG94" s="35">
        <f t="shared" si="27"/>
        <v>0.17429517760182359</v>
      </c>
      <c r="AH94" s="35">
        <f t="shared" si="27"/>
        <v>0.17427395852629557</v>
      </c>
      <c r="AI94" s="35">
        <f t="shared" si="27"/>
        <v>0</v>
      </c>
    </row>
    <row r="95" spans="6:35" x14ac:dyDescent="0.2">
      <c r="F95" s="17" t="s">
        <v>104</v>
      </c>
      <c r="G95" s="29"/>
      <c r="H95" s="29"/>
      <c r="I95" s="32"/>
      <c r="J95" s="32">
        <f>J92*J94</f>
        <v>14.611205390967495</v>
      </c>
      <c r="K95" s="32">
        <f t="shared" ref="K95:AI95" si="28">K92*K94</f>
        <v>17.776487285810784</v>
      </c>
      <c r="L95" s="32">
        <f t="shared" si="28"/>
        <v>21.019570788014594</v>
      </c>
      <c r="M95" s="32">
        <f t="shared" si="28"/>
        <v>21.901204136229509</v>
      </c>
      <c r="N95" s="32">
        <f t="shared" si="28"/>
        <v>26.513907918484481</v>
      </c>
      <c r="O95" s="32">
        <f t="shared" si="28"/>
        <v>23.567394072563626</v>
      </c>
      <c r="P95" s="32">
        <f t="shared" si="28"/>
        <v>28.337145240857819</v>
      </c>
      <c r="Q95" s="32">
        <f t="shared" si="28"/>
        <v>33.72913828127399</v>
      </c>
      <c r="R95" s="32">
        <f t="shared" si="28"/>
        <v>39.829452349555176</v>
      </c>
      <c r="S95" s="32">
        <f t="shared" si="28"/>
        <v>46.656694643325643</v>
      </c>
      <c r="T95" s="32">
        <f t="shared" si="28"/>
        <v>45.115245000672687</v>
      </c>
      <c r="U95" s="32">
        <f t="shared" si="28"/>
        <v>51.959281180627045</v>
      </c>
      <c r="V95" s="32">
        <f t="shared" si="28"/>
        <v>59.387357163582976</v>
      </c>
      <c r="W95" s="32">
        <f t="shared" si="28"/>
        <v>68.103340175937234</v>
      </c>
      <c r="X95" s="32">
        <f t="shared" si="28"/>
        <v>77.1761719806277</v>
      </c>
      <c r="Y95" s="32">
        <f t="shared" si="28"/>
        <v>81.62270906013174</v>
      </c>
      <c r="Z95" s="32">
        <f t="shared" si="28"/>
        <v>90.72697306460941</v>
      </c>
      <c r="AA95" s="32">
        <f t="shared" si="28"/>
        <v>101.31936533711561</v>
      </c>
      <c r="AB95" s="32">
        <f t="shared" si="28"/>
        <v>113.8447934690043</v>
      </c>
      <c r="AC95" s="32">
        <f t="shared" si="28"/>
        <v>128.81559137868933</v>
      </c>
      <c r="AD95" s="32">
        <f t="shared" si="28"/>
        <v>91.311973215300384</v>
      </c>
      <c r="AE95" s="32">
        <f t="shared" si="28"/>
        <v>104.12741532061492</v>
      </c>
      <c r="AF95" s="32">
        <f t="shared" si="28"/>
        <v>117.29366997922294</v>
      </c>
      <c r="AG95" s="32">
        <f t="shared" si="28"/>
        <v>130.95555592551671</v>
      </c>
      <c r="AH95" s="32">
        <f t="shared" si="28"/>
        <v>145.5476853530069</v>
      </c>
      <c r="AI95" s="32">
        <f t="shared" si="28"/>
        <v>0</v>
      </c>
    </row>
    <row r="96" spans="6:35" x14ac:dyDescent="0.2">
      <c r="G96" s="29"/>
      <c r="H96" s="29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6:35" x14ac:dyDescent="0.2">
      <c r="F97" s="17" t="s">
        <v>38</v>
      </c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6:35" x14ac:dyDescent="0.2">
      <c r="F98" s="17" t="s">
        <v>39</v>
      </c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</row>
    <row r="99" spans="6:35" x14ac:dyDescent="0.2">
      <c r="G99" s="29"/>
      <c r="H99" s="29"/>
      <c r="I99" s="29"/>
      <c r="J99" s="30">
        <f>J8</f>
        <v>2020</v>
      </c>
      <c r="K99" s="30">
        <f t="shared" ref="K99:AB99" si="29">K8</f>
        <v>2021</v>
      </c>
      <c r="L99" s="30">
        <f t="shared" si="29"/>
        <v>2022</v>
      </c>
      <c r="M99" s="30">
        <f t="shared" si="29"/>
        <v>2023</v>
      </c>
      <c r="N99" s="30">
        <f t="shared" si="29"/>
        <v>2024</v>
      </c>
      <c r="O99" s="30">
        <f t="shared" si="29"/>
        <v>2025</v>
      </c>
      <c r="P99" s="30">
        <f t="shared" si="29"/>
        <v>2026</v>
      </c>
      <c r="Q99" s="30">
        <f t="shared" si="29"/>
        <v>2027</v>
      </c>
      <c r="R99" s="30">
        <f t="shared" si="29"/>
        <v>2028</v>
      </c>
      <c r="S99" s="30">
        <f t="shared" si="29"/>
        <v>2029</v>
      </c>
      <c r="T99" s="30">
        <f t="shared" si="29"/>
        <v>2030</v>
      </c>
      <c r="U99" s="30">
        <f t="shared" si="29"/>
        <v>2031</v>
      </c>
      <c r="V99" s="30">
        <f t="shared" si="29"/>
        <v>2032</v>
      </c>
      <c r="W99" s="30">
        <f t="shared" si="29"/>
        <v>2033</v>
      </c>
      <c r="X99" s="30">
        <f t="shared" si="29"/>
        <v>2034</v>
      </c>
      <c r="Y99" s="30">
        <f t="shared" si="29"/>
        <v>2035</v>
      </c>
      <c r="Z99" s="30">
        <f t="shared" si="29"/>
        <v>2036</v>
      </c>
      <c r="AA99" s="30">
        <f t="shared" si="29"/>
        <v>2037</v>
      </c>
      <c r="AB99" s="30">
        <f t="shared" si="29"/>
        <v>2038</v>
      </c>
      <c r="AC99" s="30">
        <f t="shared" ref="AC99:AI99" si="30">AC8</f>
        <v>2039</v>
      </c>
      <c r="AD99" s="30">
        <f t="shared" si="30"/>
        <v>2040</v>
      </c>
      <c r="AE99" s="30">
        <f t="shared" si="30"/>
        <v>2041</v>
      </c>
      <c r="AF99" s="30">
        <f t="shared" si="30"/>
        <v>2042</v>
      </c>
      <c r="AG99" s="30">
        <f t="shared" si="30"/>
        <v>2043</v>
      </c>
      <c r="AH99" s="30">
        <f t="shared" si="30"/>
        <v>2044</v>
      </c>
      <c r="AI99" s="30">
        <f t="shared" si="30"/>
        <v>2045</v>
      </c>
    </row>
    <row r="100" spans="6:35" x14ac:dyDescent="0.2">
      <c r="F100" s="17" t="s">
        <v>86</v>
      </c>
      <c r="G100" s="29"/>
      <c r="H100" s="29"/>
      <c r="J100" s="32">
        <f>0.001*SUMIFS(annual_details_by_tech!F$2:F$1295,annual_details_by_tech!$A$2:$A$1295,"HECO",annual_details_by_tech!$B$2:$B$1295,"renewable_output")</f>
        <v>1.1606497936726201</v>
      </c>
      <c r="K100" s="32">
        <f>0.001*SUMIFS(annual_details_by_tech!G$2:G$1295,annual_details_by_tech!$A$2:$A$1295,"HECO",annual_details_by_tech!$B$2:$B$1295,"renewable_output")</f>
        <v>-9.3179526634687111E-12</v>
      </c>
      <c r="L100" s="32">
        <f>0.001*SUMIFS(annual_details_by_tech!H$2:H$1295,annual_details_by_tech!$A$2:$A$1295,"HECO",annual_details_by_tech!$B$2:$B$1295,"renewable_output")</f>
        <v>0</v>
      </c>
      <c r="M100" s="32">
        <f>0.001*SUMIFS(annual_details_by_tech!I$2:I$1295,annual_details_by_tech!$A$2:$A$1295,"HECO",annual_details_by_tech!$B$2:$B$1295,"renewable_output")</f>
        <v>3.7540983166682591</v>
      </c>
      <c r="N100" s="32">
        <f>0.001*SUMIFS(annual_details_by_tech!J$2:J$1295,annual_details_by_tech!$A$2:$A$1295,"HECO",annual_details_by_tech!$B$2:$B$1295,"renewable_output")</f>
        <v>1.9451028942007988</v>
      </c>
      <c r="O100" s="32">
        <f>0.001*SUMIFS(annual_details_by_tech!K$2:K$1295,annual_details_by_tech!$A$2:$A$1295,"HECO",annual_details_by_tech!$B$2:$B$1295,"renewable_output")</f>
        <v>6.8061483852636204</v>
      </c>
      <c r="P100" s="32">
        <f>0.001*SUMIFS(annual_details_by_tech!L$2:L$1295,annual_details_by_tech!$A$2:$A$1295,"HECO",annual_details_by_tech!$B$2:$B$1295,"renewable_output")</f>
        <v>6.8788129315408009</v>
      </c>
      <c r="Q100" s="32">
        <f>0.001*SUMIFS(annual_details_by_tech!M$2:M$1295,annual_details_by_tech!$A$2:$A$1295,"HECO",annual_details_by_tech!$B$2:$B$1295,"renewable_output")</f>
        <v>4.7113471090592505</v>
      </c>
      <c r="R100" s="32">
        <f>0.001*SUMIFS(annual_details_by_tech!N$2:N$1295,annual_details_by_tech!$A$2:$A$1295,"HECO",annual_details_by_tech!$B$2:$B$1295,"renewable_output")</f>
        <v>5.4249275365768597</v>
      </c>
      <c r="S100" s="32">
        <f>0.001*SUMIFS(annual_details_by_tech!O$2:O$1295,annual_details_by_tech!$A$2:$A$1295,"HECO",annual_details_by_tech!$B$2:$B$1295,"renewable_output")</f>
        <v>5.2153623612781406</v>
      </c>
      <c r="T100" s="32">
        <f>0.001*SUMIFS(annual_details_by_tech!P$2:P$1295,annual_details_by_tech!$A$2:$A$1295,"HECO",annual_details_by_tech!$B$2:$B$1295,"renewable_output")</f>
        <v>2.3602301033001902</v>
      </c>
      <c r="U100" s="32">
        <f>0.001*SUMIFS(annual_details_by_tech!Q$2:Q$1295,annual_details_by_tech!$A$2:$A$1295,"HECO",annual_details_by_tech!$B$2:$B$1295,"renewable_output")</f>
        <v>2.0375764082455432</v>
      </c>
      <c r="V100" s="32">
        <f>0.001*SUMIFS(annual_details_by_tech!R$2:R$1295,annual_details_by_tech!$A$2:$A$1295,"HECO",annual_details_by_tech!$B$2:$B$1295,"renewable_output")</f>
        <v>2.3734722562385233</v>
      </c>
      <c r="W100" s="32">
        <f>0.001*SUMIFS(annual_details_by_tech!S$2:S$1295,annual_details_by_tech!$A$2:$A$1295,"HECO",annual_details_by_tech!$B$2:$B$1295,"renewable_output")</f>
        <v>1.32465968222587</v>
      </c>
      <c r="X100" s="32">
        <f>0.001*SUMIFS(annual_details_by_tech!T$2:T$1295,annual_details_by_tech!$A$2:$A$1295,"HECO",annual_details_by_tech!$B$2:$B$1295,"renewable_output")</f>
        <v>1.5432329736770651</v>
      </c>
      <c r="Y100" s="32">
        <f>0.001*SUMIFS(annual_details_by_tech!U$2:U$1295,annual_details_by_tech!$A$2:$A$1295,"HECO",annual_details_by_tech!$B$2:$B$1295,"renewable_output")</f>
        <v>0</v>
      </c>
      <c r="Z100" s="32">
        <f>0.001*SUMIFS(annual_details_by_tech!V$2:V$1295,annual_details_by_tech!$A$2:$A$1295,"HECO",annual_details_by_tech!$B$2:$B$1295,"renewable_output")</f>
        <v>0</v>
      </c>
      <c r="AA100" s="32">
        <f>0.001*SUMIFS(annual_details_by_tech!W$2:W$1295,annual_details_by_tech!$A$2:$A$1295,"HECO",annual_details_by_tech!$B$2:$B$1295,"renewable_output")</f>
        <v>0</v>
      </c>
      <c r="AB100" s="32">
        <f>0.001*SUMIFS(annual_details_by_tech!X$2:X$1295,annual_details_by_tech!$A$2:$A$1295,"HECO",annual_details_by_tech!$B$2:$B$1295,"renewable_output")</f>
        <v>0</v>
      </c>
      <c r="AC100" s="32">
        <f>0.001*SUMIFS(annual_details_by_tech!Y$2:Y$1295,annual_details_by_tech!$A$2:$A$1295,"HECO",annual_details_by_tech!$B$2:$B$1295,"renewable_output")</f>
        <v>0</v>
      </c>
      <c r="AD100" s="32">
        <f>0.001*SUMIFS(annual_details_by_tech!Z$2:Z$1295,annual_details_by_tech!$A$2:$A$1295,"HECO",annual_details_by_tech!$B$2:$B$1295,"renewable_output")</f>
        <v>-1.1952224487240299E-11</v>
      </c>
      <c r="AE100" s="32">
        <f>0.001*SUMIFS(annual_details_by_tech!AA$2:AA$1295,annual_details_by_tech!$A$2:$A$1295,"HECO",annual_details_by_tech!$B$2:$B$1295,"renewable_output")</f>
        <v>-8.6516386872354687E-12</v>
      </c>
      <c r="AF100" s="32">
        <f>0.001*SUMIFS(annual_details_by_tech!AB$2:AB$1295,annual_details_by_tech!$A$2:$A$1295,"HECO",annual_details_by_tech!$B$2:$B$1295,"renewable_output")</f>
        <v>-8.4018906555744903E-12</v>
      </c>
      <c r="AG100" s="32">
        <f>0.001*SUMIFS(annual_details_by_tech!AC$2:AC$1295,annual_details_by_tech!$A$2:$A$1295,"HECO",annual_details_by_tech!$B$2:$B$1295,"renewable_output")</f>
        <v>0</v>
      </c>
      <c r="AH100" s="32">
        <f>0.001*SUMIFS(annual_details_by_tech!AD$2:AD$1295,annual_details_by_tech!$A$2:$A$1295,"HECO",annual_details_by_tech!$B$2:$B$1295,"renewable_output")</f>
        <v>5.5936426207733103E-15</v>
      </c>
      <c r="AI100" s="32">
        <f>0.001*SUMIFS(annual_details_by_tech!AE$2:AE$1295,annual_details_by_tech!$A$2:$A$1295,"HECO",annual_details_by_tech!$B$2:$B$1295,"renewable_output")</f>
        <v>0</v>
      </c>
    </row>
    <row r="101" spans="6:35" x14ac:dyDescent="0.2">
      <c r="F101" s="17" t="s">
        <v>87</v>
      </c>
      <c r="G101" s="29"/>
      <c r="H101" s="29"/>
      <c r="J101" s="32">
        <f>0.001*SUMIFS(annual_details_by_tech!F$2:F$1295,annual_details_by_tech!$A$2:$A$1295,"HECO",annual_details_by_tech!$B$2:$B$1295,"non_renewable_output")</f>
        <v>2972.1749186361512</v>
      </c>
      <c r="K101" s="32">
        <f>0.001*SUMIFS(annual_details_by_tech!G$2:G$1295,annual_details_by_tech!$A$2:$A$1295,"HECO",annual_details_by_tech!$B$2:$B$1295,"non_renewable_output")</f>
        <v>2932.1443770358433</v>
      </c>
      <c r="L101" s="32">
        <f>0.001*SUMIFS(annual_details_by_tech!H$2:H$1295,annual_details_by_tech!$A$2:$A$1295,"HECO",annual_details_by_tech!$B$2:$B$1295,"non_renewable_output")</f>
        <v>2722.2302154402851</v>
      </c>
      <c r="M101" s="32">
        <f>0.001*SUMIFS(annual_details_by_tech!I$2:I$1295,annual_details_by_tech!$A$2:$A$1295,"HECO",annual_details_by_tech!$B$2:$B$1295,"non_renewable_output")</f>
        <v>3460.9150510561944</v>
      </c>
      <c r="N101" s="32">
        <f>0.001*SUMIFS(annual_details_by_tech!J$2:J$1295,annual_details_by_tech!$A$2:$A$1295,"HECO",annual_details_by_tech!$B$2:$B$1295,"non_renewable_output")</f>
        <v>3531.2528892703658</v>
      </c>
      <c r="O101" s="32">
        <f>0.001*SUMIFS(annual_details_by_tech!K$2:K$1295,annual_details_by_tech!$A$2:$A$1295,"HECO",annual_details_by_tech!$B$2:$B$1295,"non_renewable_output")</f>
        <v>2224.8048931860953</v>
      </c>
      <c r="P101" s="32">
        <f>0.001*SUMIFS(annual_details_by_tech!L$2:L$1295,annual_details_by_tech!$A$2:$A$1295,"HECO",annual_details_by_tech!$B$2:$B$1295,"non_renewable_output")</f>
        <v>2242.263360623786</v>
      </c>
      <c r="Q101" s="32">
        <f>0.001*SUMIFS(annual_details_by_tech!M$2:M$1295,annual_details_by_tech!$A$2:$A$1295,"HECO",annual_details_by_tech!$B$2:$B$1295,"non_renewable_output")</f>
        <v>2269.3136612515887</v>
      </c>
      <c r="R101" s="32">
        <f>0.001*SUMIFS(annual_details_by_tech!N$2:N$1295,annual_details_by_tech!$A$2:$A$1295,"HECO",annual_details_by_tech!$B$2:$B$1295,"non_renewable_output")</f>
        <v>2300.8167140431456</v>
      </c>
      <c r="S101" s="32">
        <f>0.001*SUMIFS(annual_details_by_tech!O$2:O$1295,annual_details_by_tech!$A$2:$A$1295,"HECO",annual_details_by_tech!$B$2:$B$1295,"non_renewable_output")</f>
        <v>2330.6456461309799</v>
      </c>
      <c r="T101" s="32">
        <f>0.001*SUMIFS(annual_details_by_tech!P$2:P$1295,annual_details_by_tech!$A$2:$A$1295,"HECO",annual_details_by_tech!$B$2:$B$1295,"non_renewable_output")</f>
        <v>152.80332247004654</v>
      </c>
      <c r="U101" s="32">
        <f>0.001*SUMIFS(annual_details_by_tech!Q$2:Q$1295,annual_details_by_tech!$A$2:$A$1295,"HECO",annual_details_by_tech!$B$2:$B$1295,"non_renewable_output")</f>
        <v>145.834395045675</v>
      </c>
      <c r="V101" s="32">
        <f>0.001*SUMIFS(annual_details_by_tech!R$2:R$1295,annual_details_by_tech!$A$2:$A$1295,"HECO",annual_details_by_tech!$B$2:$B$1295,"non_renewable_output")</f>
        <v>140.41303983045526</v>
      </c>
      <c r="W101" s="32">
        <f>0.001*SUMIFS(annual_details_by_tech!S$2:S$1295,annual_details_by_tech!$A$2:$A$1295,"HECO",annual_details_by_tech!$B$2:$B$1295,"non_renewable_output")</f>
        <v>158.90186587695064</v>
      </c>
      <c r="X101" s="32">
        <f>0.001*SUMIFS(annual_details_by_tech!T$2:T$1295,annual_details_by_tech!$A$2:$A$1295,"HECO",annual_details_by_tech!$B$2:$B$1295,"non_renewable_output")</f>
        <v>157.91389217587187</v>
      </c>
      <c r="Y101" s="32">
        <f>0.001*SUMIFS(annual_details_by_tech!U$2:U$1295,annual_details_by_tech!$A$2:$A$1295,"HECO",annual_details_by_tech!$B$2:$B$1295,"non_renewable_output")</f>
        <v>0</v>
      </c>
      <c r="Z101" s="32">
        <f>0.001*SUMIFS(annual_details_by_tech!V$2:V$1295,annual_details_by_tech!$A$2:$A$1295,"HECO",annual_details_by_tech!$B$2:$B$1295,"non_renewable_output")</f>
        <v>0</v>
      </c>
      <c r="AA101" s="32">
        <f>0.001*SUMIFS(annual_details_by_tech!W$2:W$1295,annual_details_by_tech!$A$2:$A$1295,"HECO",annual_details_by_tech!$B$2:$B$1295,"non_renewable_output")</f>
        <v>0</v>
      </c>
      <c r="AB101" s="32">
        <f>0.001*SUMIFS(annual_details_by_tech!X$2:X$1295,annual_details_by_tech!$A$2:$A$1295,"HECO",annual_details_by_tech!$B$2:$B$1295,"non_renewable_output")</f>
        <v>0</v>
      </c>
      <c r="AC101" s="32">
        <f>0.001*SUMIFS(annual_details_by_tech!Y$2:Y$1295,annual_details_by_tech!$A$2:$A$1295,"HECO",annual_details_by_tech!$B$2:$B$1295,"non_renewable_output")</f>
        <v>0</v>
      </c>
      <c r="AD101" s="32">
        <f>0.001*SUMIFS(annual_details_by_tech!Z$2:Z$1295,annual_details_by_tech!$A$2:$A$1295,"HECO",annual_details_by_tech!$B$2:$B$1295,"non_renewable_output")</f>
        <v>1.1952224487240299E-11</v>
      </c>
      <c r="AE101" s="32">
        <f>0.001*SUMIFS(annual_details_by_tech!AA$2:AA$1295,annual_details_by_tech!$A$2:$A$1295,"HECO",annual_details_by_tech!$B$2:$B$1295,"non_renewable_output")</f>
        <v>8.6516386872354687E-12</v>
      </c>
      <c r="AF101" s="32">
        <f>0.001*SUMIFS(annual_details_by_tech!AB$2:AB$1295,annual_details_by_tech!$A$2:$A$1295,"HECO",annual_details_by_tech!$B$2:$B$1295,"non_renewable_output")</f>
        <v>8.4018906555744903E-12</v>
      </c>
      <c r="AG101" s="32">
        <f>0.001*SUMIFS(annual_details_by_tech!AC$2:AC$1295,annual_details_by_tech!$A$2:$A$1295,"HECO",annual_details_by_tech!$B$2:$B$1295,"non_renewable_output")</f>
        <v>0</v>
      </c>
      <c r="AH101" s="32">
        <f>0.001*SUMIFS(annual_details_by_tech!AD$2:AD$1295,annual_details_by_tech!$A$2:$A$1295,"HECO",annual_details_by_tech!$B$2:$B$1295,"non_renewable_output")</f>
        <v>0</v>
      </c>
      <c r="AI101" s="32">
        <f>0.001*SUMIFS(annual_details_by_tech!AE$2:AE$1295,annual_details_by_tech!$A$2:$A$1295,"HECO",annual_details_by_tech!$B$2:$B$1295,"non_renewable_output")</f>
        <v>0</v>
      </c>
    </row>
    <row r="102" spans="6:35" x14ac:dyDescent="0.2">
      <c r="F102" s="17" t="s">
        <v>88</v>
      </c>
      <c r="G102" s="29"/>
      <c r="H102" s="29"/>
      <c r="J102" s="32">
        <f>0.001*SUMIFS(annual_details_by_tech!F$2:F$1295,annual_details_by_tech!$A$2:$A$1295,"PPA",annual_details_by_tech!$B$2:$B$1295,"renewable_output")</f>
        <v>1217.1245938387931</v>
      </c>
      <c r="K102" s="32">
        <f>0.001*SUMIFS(annual_details_by_tech!G$2:G$1295,annual_details_by_tech!$A$2:$A$1295,"PPA",annual_details_by_tech!$B$2:$B$1295,"renewable_output")</f>
        <v>1224.4559924030136</v>
      </c>
      <c r="L102" s="32">
        <f>0.001*SUMIFS(annual_details_by_tech!H$2:H$1295,annual_details_by_tech!$A$2:$A$1295,"PPA",annual_details_by_tech!$B$2:$B$1295,"renewable_output")</f>
        <v>1435.7631523110786</v>
      </c>
      <c r="M102" s="32">
        <f>0.001*SUMIFS(annual_details_by_tech!I$2:I$1295,annual_details_by_tech!$A$2:$A$1295,"PPA",annual_details_by_tech!$B$2:$B$1295,"renewable_output")</f>
        <v>1435.7631523110783</v>
      </c>
      <c r="N102" s="32">
        <f>0.001*SUMIFS(annual_details_by_tech!J$2:J$1295,annual_details_by_tech!$A$2:$A$1295,"PPA",annual_details_by_tech!$B$2:$B$1295,"renewable_output")</f>
        <v>1435.7631523110786</v>
      </c>
      <c r="O102" s="32">
        <f>0.001*SUMIFS(annual_details_by_tech!K$2:K$1295,annual_details_by_tech!$A$2:$A$1295,"PPA",annual_details_by_tech!$B$2:$B$1295,"renewable_output")</f>
        <v>2969.0047873735994</v>
      </c>
      <c r="P102" s="32">
        <f>0.001*SUMIFS(annual_details_by_tech!L$2:L$1295,annual_details_by_tech!$A$2:$A$1295,"PPA",annual_details_by_tech!$B$2:$B$1295,"renewable_output")</f>
        <v>2969.0047873735994</v>
      </c>
      <c r="Q102" s="32">
        <f>0.001*SUMIFS(annual_details_by_tech!M$2:M$1295,annual_details_by_tech!$A$2:$A$1295,"PPA",annual_details_by_tech!$B$2:$B$1295,"renewable_output")</f>
        <v>2969.0047873735994</v>
      </c>
      <c r="R102" s="32">
        <f>0.001*SUMIFS(annual_details_by_tech!N$2:N$1295,annual_details_by_tech!$A$2:$A$1295,"PPA",annual_details_by_tech!$B$2:$B$1295,"renewable_output")</f>
        <v>2969.0047873735984</v>
      </c>
      <c r="S102" s="32">
        <f>0.001*SUMIFS(annual_details_by_tech!O$2:O$1295,annual_details_by_tech!$A$2:$A$1295,"PPA",annual_details_by_tech!$B$2:$B$1295,"renewable_output")</f>
        <v>2969.0047873735994</v>
      </c>
      <c r="T102" s="32">
        <f>0.001*SUMIFS(annual_details_by_tech!P$2:P$1295,annual_details_by_tech!$A$2:$A$1295,"PPA",annual_details_by_tech!$B$2:$B$1295,"renewable_output")</f>
        <v>2969.0047873735994</v>
      </c>
      <c r="U102" s="32">
        <f>0.001*SUMIFS(annual_details_by_tech!Q$2:Q$1295,annual_details_by_tech!$A$2:$A$1295,"PPA",annual_details_by_tech!$B$2:$B$1295,"renewable_output")</f>
        <v>2969.0047873735994</v>
      </c>
      <c r="V102" s="32">
        <f>0.001*SUMIFS(annual_details_by_tech!R$2:R$1295,annual_details_by_tech!$A$2:$A$1295,"PPA",annual_details_by_tech!$B$2:$B$1295,"renewable_output")</f>
        <v>2969.0047873735994</v>
      </c>
      <c r="W102" s="32">
        <f>0.001*SUMIFS(annual_details_by_tech!S$2:S$1295,annual_details_by_tech!$A$2:$A$1295,"PPA",annual_details_by_tech!$B$2:$B$1295,"renewable_output")</f>
        <v>2969.0047873735994</v>
      </c>
      <c r="X102" s="32">
        <f>0.001*SUMIFS(annual_details_by_tech!T$2:T$1295,annual_details_by_tech!$A$2:$A$1295,"PPA",annual_details_by_tech!$B$2:$B$1295,"renewable_output")</f>
        <v>2969.0047873735984</v>
      </c>
      <c r="Y102" s="32">
        <f>0.001*SUMIFS(annual_details_by_tech!U$2:U$1295,annual_details_by_tech!$A$2:$A$1295,"PPA",annual_details_by_tech!$B$2:$B$1295,"renewable_output")</f>
        <v>2969.0047873735962</v>
      </c>
      <c r="Z102" s="32">
        <f>0.001*SUMIFS(annual_details_by_tech!V$2:V$1295,annual_details_by_tech!$A$2:$A$1295,"PPA",annual_details_by_tech!$B$2:$B$1295,"renewable_output")</f>
        <v>2969.0047873735994</v>
      </c>
      <c r="AA102" s="32">
        <f>0.001*SUMIFS(annual_details_by_tech!W$2:W$1295,annual_details_by_tech!$A$2:$A$1295,"PPA",annual_details_by_tech!$B$2:$B$1295,"renewable_output")</f>
        <v>2969.0047873735984</v>
      </c>
      <c r="AB102" s="32">
        <f>0.001*SUMIFS(annual_details_by_tech!X$2:X$1295,annual_details_by_tech!$A$2:$A$1295,"PPA",annual_details_by_tech!$B$2:$B$1295,"renewable_output")</f>
        <v>2969.0047873735994</v>
      </c>
      <c r="AC102" s="32">
        <f>0.001*SUMIFS(annual_details_by_tech!Y$2:Y$1295,annual_details_by_tech!$A$2:$A$1295,"PPA",annual_details_by_tech!$B$2:$B$1295,"renewable_output")</f>
        <v>2969.0047873735994</v>
      </c>
      <c r="AD102" s="32">
        <f>0.001*SUMIFS(annual_details_by_tech!Z$2:Z$1295,annual_details_by_tech!$A$2:$A$1295,"PPA",annual_details_by_tech!$B$2:$B$1295,"renewable_output")</f>
        <v>4740.9894937997069</v>
      </c>
      <c r="AE102" s="32">
        <f>0.001*SUMIFS(annual_details_by_tech!AA$2:AA$1295,annual_details_by_tech!$A$2:$A$1295,"PPA",annual_details_by_tech!$B$2:$B$1295,"renewable_output")</f>
        <v>4747.9583564866289</v>
      </c>
      <c r="AF102" s="32">
        <f>0.001*SUMIFS(annual_details_by_tech!AB$2:AB$1295,annual_details_by_tech!$A$2:$A$1295,"PPA",annual_details_by_tech!$B$2:$B$1295,"renewable_output")</f>
        <v>4767.8461486257766</v>
      </c>
      <c r="AG102" s="32">
        <f>0.001*SUMIFS(annual_details_by_tech!AC$2:AC$1295,annual_details_by_tech!$A$2:$A$1295,"PPA",annual_details_by_tech!$B$2:$B$1295,"renewable_output")</f>
        <v>4794.0610154958758</v>
      </c>
      <c r="AH102" s="32">
        <f>0.001*SUMIFS(annual_details_by_tech!AD$2:AD$1295,annual_details_by_tech!$A$2:$A$1295,"PPA",annual_details_by_tech!$B$2:$B$1295,"renewable_output")</f>
        <v>4826.8048787627804</v>
      </c>
      <c r="AI102" s="32">
        <f>0.001*SUMIFS(annual_details_by_tech!AE$2:AE$1295,annual_details_by_tech!$A$2:$A$1295,"PPA",annual_details_by_tech!$B$2:$B$1295,"renewable_output")</f>
        <v>8080.9950616480764</v>
      </c>
    </row>
    <row r="103" spans="6:35" x14ac:dyDescent="0.2">
      <c r="F103" s="17" t="s">
        <v>89</v>
      </c>
      <c r="G103" s="29"/>
      <c r="H103" s="29"/>
      <c r="J103" s="32">
        <f>0.001*SUMIFS(annual_details_by_tech!F$2:F$1295,annual_details_by_tech!$A$2:$A$1295,"PPA",annual_details_by_tech!$B$2:$B$1295,"non_renewable_output")</f>
        <v>2591.5158455777823</v>
      </c>
      <c r="K103" s="32">
        <f>0.001*SUMIFS(annual_details_by_tech!G$2:G$1295,annual_details_by_tech!$A$2:$A$1295,"PPA",annual_details_by_tech!$B$2:$B$1295,"non_renewable_output")</f>
        <v>2645.9448009760326</v>
      </c>
      <c r="L103" s="32">
        <f>0.001*SUMIFS(annual_details_by_tech!H$2:H$1295,annual_details_by_tech!$A$2:$A$1295,"PPA",annual_details_by_tech!$B$2:$B$1295,"non_renewable_output")</f>
        <v>2742.1988051236058</v>
      </c>
      <c r="M103" s="32">
        <f>0.001*SUMIFS(annual_details_by_tech!I$2:I$1295,annual_details_by_tech!$A$2:$A$1295,"PPA",annual_details_by_tech!$B$2:$B$1295,"non_renewable_output")</f>
        <v>2068.3039999999992</v>
      </c>
      <c r="N103" s="32">
        <f>0.001*SUMIFS(annual_details_by_tech!J$2:J$1295,annual_details_by_tech!$A$2:$A$1295,"PPA",annual_details_by_tech!$B$2:$B$1295,"non_renewable_output")</f>
        <v>2068.3039999999992</v>
      </c>
      <c r="O103" s="32">
        <f>0.001*SUMIFS(annual_details_by_tech!K$2:K$1295,annual_details_by_tech!$A$2:$A$1295,"PPA",annual_details_by_tech!$B$2:$B$1295,"non_renewable_output")</f>
        <v>1985.4567813217441</v>
      </c>
      <c r="P103" s="32">
        <f>0.001*SUMIFS(annual_details_by_tech!L$2:L$1295,annual_details_by_tech!$A$2:$A$1295,"PPA",annual_details_by_tech!$B$2:$B$1295,"non_renewable_output")</f>
        <v>2000.622022032202</v>
      </c>
      <c r="Q103" s="32">
        <f>0.001*SUMIFS(annual_details_by_tech!M$2:M$1295,annual_details_by_tech!$A$2:$A$1295,"PPA",annual_details_by_tech!$B$2:$B$1295,"non_renewable_output")</f>
        <v>2014.4345032952551</v>
      </c>
      <c r="R103" s="32">
        <f>0.001*SUMIFS(annual_details_by_tech!N$2:N$1295,annual_details_by_tech!$A$2:$A$1295,"PPA",annual_details_by_tech!$B$2:$B$1295,"non_renewable_output")</f>
        <v>2010.2725890579941</v>
      </c>
      <c r="S103" s="32">
        <f>0.001*SUMIFS(annual_details_by_tech!O$2:O$1295,annual_details_by_tech!$A$2:$A$1295,"PPA",annual_details_by_tech!$B$2:$B$1295,"non_renewable_output")</f>
        <v>2016.4439602280979</v>
      </c>
      <c r="T103" s="32">
        <f>0.001*SUMIFS(annual_details_by_tech!P$2:P$1295,annual_details_by_tech!$A$2:$A$1295,"PPA",annual_details_by_tech!$B$2:$B$1295,"non_renewable_output")</f>
        <v>4264.4655114905718</v>
      </c>
      <c r="U103" s="32">
        <f>0.001*SUMIFS(annual_details_by_tech!Q$2:Q$1295,annual_details_by_tech!$A$2:$A$1295,"PPA",annual_details_by_tech!$B$2:$B$1295,"non_renewable_output")</f>
        <v>4278.9548972107514</v>
      </c>
      <c r="V103" s="32">
        <f>0.001*SUMIFS(annual_details_by_tech!R$2:R$1295,annual_details_by_tech!$A$2:$A$1295,"PPA",annual_details_by_tech!$B$2:$B$1295,"non_renewable_output")</f>
        <v>4265.2985721826817</v>
      </c>
      <c r="W103" s="32">
        <f>0.001*SUMIFS(annual_details_by_tech!S$2:S$1295,annual_details_by_tech!$A$2:$A$1295,"PPA",annual_details_by_tech!$B$2:$B$1295,"non_renewable_output")</f>
        <v>4286.5455416884843</v>
      </c>
      <c r="X103" s="32">
        <f>0.001*SUMIFS(annual_details_by_tech!T$2:T$1295,annual_details_by_tech!$A$2:$A$1295,"PPA",annual_details_by_tech!$B$2:$B$1295,"non_renewable_output")</f>
        <v>4287.161170577373</v>
      </c>
      <c r="Y103" s="32">
        <f>0.001*SUMIFS(annual_details_by_tech!U$2:U$1295,annual_details_by_tech!$A$2:$A$1295,"PPA",annual_details_by_tech!$B$2:$B$1295,"non_renewable_output")</f>
        <v>4399.0169321891408</v>
      </c>
      <c r="Z103" s="32">
        <f>0.001*SUMIFS(annual_details_by_tech!V$2:V$1295,annual_details_by_tech!$A$2:$A$1295,"PPA",annual_details_by_tech!$B$2:$B$1295,"non_renewable_output")</f>
        <v>4414.1853704832001</v>
      </c>
      <c r="AA103" s="32">
        <f>0.001*SUMIFS(annual_details_by_tech!W$2:W$1295,annual_details_by_tech!$A$2:$A$1295,"PPA",annual_details_by_tech!$B$2:$B$1295,"non_renewable_output")</f>
        <v>4436.4590685747398</v>
      </c>
      <c r="AB103" s="32">
        <f>0.001*SUMIFS(annual_details_by_tech!X$2:X$1295,annual_details_by_tech!$A$2:$A$1295,"PPA",annual_details_by_tech!$B$2:$B$1295,"non_renewable_output")</f>
        <v>4460.2256258342204</v>
      </c>
      <c r="AC103" s="32">
        <f>0.001*SUMIFS(annual_details_by_tech!Y$2:Y$1295,annual_details_by_tech!$A$2:$A$1295,"PPA",annual_details_by_tech!$B$2:$B$1295,"non_renewable_output")</f>
        <v>4505.6620808921998</v>
      </c>
      <c r="AD103" s="32">
        <f>0.001*SUMIFS(annual_details_by_tech!Z$2:Z$1295,annual_details_by_tech!$A$2:$A$1295,"PPA",annual_details_by_tech!$B$2:$B$1295,"non_renewable_output")</f>
        <v>2820.34226125131</v>
      </c>
      <c r="AE103" s="32">
        <f>0.001*SUMIFS(annual_details_by_tech!AA$2:AA$1295,annual_details_by_tech!$A$2:$A$1295,"PPA",annual_details_by_tech!$B$2:$B$1295,"non_renewable_output")</f>
        <v>2848.3298839875879</v>
      </c>
      <c r="AF103" s="32">
        <f>0.001*SUMIFS(annual_details_by_tech!AB$2:AB$1295,annual_details_by_tech!$A$2:$A$1295,"PPA",annual_details_by_tech!$B$2:$B$1295,"non_renewable_output")</f>
        <v>2881.9299512817943</v>
      </c>
      <c r="AG103" s="32">
        <f>0.001*SUMIFS(annual_details_by_tech!AC$2:AC$1295,annual_details_by_tech!$A$2:$A$1295,"PPA",annual_details_by_tech!$B$2:$B$1295,"non_renewable_output")</f>
        <v>2921.107856650452</v>
      </c>
      <c r="AH103" s="32">
        <f>0.001*SUMIFS(annual_details_by_tech!AD$2:AD$1295,annual_details_by_tech!$A$2:$A$1295,"PPA",annual_details_by_tech!$B$2:$B$1295,"non_renewable_output")</f>
        <v>2964.0476278366627</v>
      </c>
      <c r="AI103" s="32">
        <f>0.001*SUMIFS(annual_details_by_tech!AE$2:AE$1295,annual_details_by_tech!$A$2:$A$1295,"PPA",annual_details_by_tech!$B$2:$B$1295,"non_renewable_output")</f>
        <v>-2.2851171665577542E-13</v>
      </c>
    </row>
    <row r="104" spans="6:35" x14ac:dyDescent="0.2">
      <c r="F104" s="17" t="s">
        <v>90</v>
      </c>
      <c r="G104" s="29"/>
      <c r="H104" s="29"/>
      <c r="J104" s="32">
        <f>0.001*SUMIFS(annual_details_by_tech!F$2:F$1295,annual_details_by_tech!$A$2:$A$1295,"distributed",annual_details_by_tech!$B$2:$B$1295,"renewable_output")</f>
        <v>1166.153655316358</v>
      </c>
      <c r="K104" s="32">
        <f>0.001*SUMIFS(annual_details_by_tech!G$2:G$1295,annual_details_by_tech!$A$2:$A$1295,"distributed",annual_details_by_tech!$B$2:$B$1295,"renewable_output")</f>
        <v>1166.153655316358</v>
      </c>
      <c r="L104" s="32">
        <f>0.001*SUMIFS(annual_details_by_tech!H$2:H$1295,annual_details_by_tech!$A$2:$A$1295,"distributed",annual_details_by_tech!$B$2:$B$1295,"renewable_output")</f>
        <v>1166.153655316358</v>
      </c>
      <c r="M104" s="32">
        <f>0.001*SUMIFS(annual_details_by_tech!I$2:I$1295,annual_details_by_tech!$A$2:$A$1295,"distributed",annual_details_by_tech!$B$2:$B$1295,"renewable_output")</f>
        <v>1166.1536553163583</v>
      </c>
      <c r="N104" s="32">
        <f>0.001*SUMIFS(annual_details_by_tech!J$2:J$1295,annual_details_by_tech!$A$2:$A$1295,"distributed",annual_details_by_tech!$B$2:$B$1295,"renewable_output")</f>
        <v>1166.1536553163585</v>
      </c>
      <c r="O104" s="32">
        <f>0.001*SUMIFS(annual_details_by_tech!K$2:K$1295,annual_details_by_tech!$A$2:$A$1295,"distributed",annual_details_by_tech!$B$2:$B$1295,"renewable_output")</f>
        <v>1166.1536553163585</v>
      </c>
      <c r="P104" s="32">
        <f>0.001*SUMIFS(annual_details_by_tech!L$2:L$1295,annual_details_by_tech!$A$2:$A$1295,"distributed",annual_details_by_tech!$B$2:$B$1295,"renewable_output")</f>
        <v>1166.1536553163585</v>
      </c>
      <c r="Q104" s="32">
        <f>0.001*SUMIFS(annual_details_by_tech!M$2:M$1295,annual_details_by_tech!$A$2:$A$1295,"distributed",annual_details_by_tech!$B$2:$B$1295,"renewable_output")</f>
        <v>1166.1536553163583</v>
      </c>
      <c r="R104" s="32">
        <f>0.001*SUMIFS(annual_details_by_tech!N$2:N$1295,annual_details_by_tech!$A$2:$A$1295,"distributed",annual_details_by_tech!$B$2:$B$1295,"renewable_output")</f>
        <v>1179.0987644544064</v>
      </c>
      <c r="S104" s="32">
        <f>0.001*SUMIFS(annual_details_by_tech!O$2:O$1295,annual_details_by_tech!$A$2:$A$1295,"distributed",annual_details_by_tech!$B$2:$B$1295,"renewable_output")</f>
        <v>1224.849972092989</v>
      </c>
      <c r="T104" s="32">
        <f>0.001*SUMIFS(annual_details_by_tech!P$2:P$1295,annual_details_by_tech!$A$2:$A$1295,"distributed",annual_details_by_tech!$B$2:$B$1295,"renewable_output")</f>
        <v>1273.1351288065082</v>
      </c>
      <c r="U104" s="32">
        <f>0.001*SUMIFS(annual_details_by_tech!Q$2:Q$1295,annual_details_by_tech!$A$2:$A$1295,"distributed",annual_details_by_tech!$B$2:$B$1295,"renewable_output")</f>
        <v>1323.4969232613812</v>
      </c>
      <c r="V104" s="32">
        <f>0.001*SUMIFS(annual_details_by_tech!R$2:R$1295,annual_details_by_tech!$A$2:$A$1295,"distributed",annual_details_by_tech!$B$2:$B$1295,"renewable_output")</f>
        <v>1376.1640111244008</v>
      </c>
      <c r="W104" s="32">
        <f>0.001*SUMIFS(annual_details_by_tech!S$2:S$1295,annual_details_by_tech!$A$2:$A$1295,"distributed",annual_details_by_tech!$B$2:$B$1295,"renewable_output")</f>
        <v>1430.1080646187384</v>
      </c>
      <c r="X104" s="32">
        <f>0.001*SUMIFS(annual_details_by_tech!T$2:T$1295,annual_details_by_tech!$A$2:$A$1295,"distributed",annual_details_by_tech!$B$2:$B$1295,"renewable_output")</f>
        <v>1485.438488206788</v>
      </c>
      <c r="Y104" s="32">
        <f>0.001*SUMIFS(annual_details_by_tech!U$2:U$1295,annual_details_by_tech!$A$2:$A$1295,"distributed",annual_details_by_tech!$B$2:$B$1295,"renewable_output")</f>
        <v>1542.3598824411392</v>
      </c>
      <c r="Z104" s="32">
        <f>0.001*SUMIFS(annual_details_by_tech!V$2:V$1295,annual_details_by_tech!$A$2:$A$1295,"distributed",annual_details_by_tech!$B$2:$B$1295,"renewable_output")</f>
        <v>1599.811600224258</v>
      </c>
      <c r="AA104" s="32">
        <f>0.001*SUMIFS(annual_details_by_tech!W$2:W$1295,annual_details_by_tech!$A$2:$A$1295,"distributed",annual_details_by_tech!$B$2:$B$1295,"renewable_output")</f>
        <v>1657.9704160723998</v>
      </c>
      <c r="AB104" s="32">
        <f>0.001*SUMIFS(annual_details_by_tech!X$2:X$1295,annual_details_by_tech!$A$2:$A$1295,"distributed",annual_details_by_tech!$B$2:$B$1295,"renewable_output")</f>
        <v>1718.9280099488915</v>
      </c>
      <c r="AC104" s="32">
        <f>0.001*SUMIFS(annual_details_by_tech!Y$2:Y$1295,annual_details_by_tech!$A$2:$A$1295,"distributed",annual_details_by_tech!$B$2:$B$1295,"renewable_output")</f>
        <v>1778.9099850762952</v>
      </c>
      <c r="AD104" s="32">
        <f>0.001*SUMIFS(annual_details_by_tech!Z$2:Z$1295,annual_details_by_tech!$A$2:$A$1295,"distributed",annual_details_by_tech!$B$2:$B$1295,"renewable_output")</f>
        <v>1839.8091157866877</v>
      </c>
      <c r="AE104" s="32">
        <f>0.001*SUMIFS(annual_details_by_tech!AA$2:AA$1295,annual_details_by_tech!$A$2:$A$1295,"distributed",annual_details_by_tech!$B$2:$B$1295,"renewable_output")</f>
        <v>1898.1447061510853</v>
      </c>
      <c r="AF104" s="32">
        <f>0.001*SUMIFS(annual_details_by_tech!AB$2:AB$1295,annual_details_by_tech!$A$2:$A$1295,"distributed",annual_details_by_tech!$B$2:$B$1295,"renewable_output")</f>
        <v>1956.6570710317374</v>
      </c>
      <c r="AG104" s="32">
        <f>0.001*SUMIFS(annual_details_by_tech!AC$2:AC$1295,annual_details_by_tech!$A$2:$A$1295,"distributed",annual_details_by_tech!$B$2:$B$1295,"renewable_output")</f>
        <v>2021.8573166884869</v>
      </c>
      <c r="AH104" s="32">
        <f>0.001*SUMIFS(annual_details_by_tech!AD$2:AD$1295,annual_details_by_tech!$A$2:$A$1295,"distributed",annual_details_by_tech!$B$2:$B$1295,"renewable_output")</f>
        <v>2089.3062528560813</v>
      </c>
      <c r="AI104" s="32">
        <f>0.001*SUMIFS(annual_details_by_tech!AE$2:AE$1295,annual_details_by_tech!$A$2:$A$1295,"distributed",annual_details_by_tech!$B$2:$B$1295,"renewable_output")</f>
        <v>2121.8829466379943</v>
      </c>
    </row>
    <row r="105" spans="6:35" x14ac:dyDescent="0.2">
      <c r="F105" s="17" t="s">
        <v>91</v>
      </c>
      <c r="G105" s="29"/>
      <c r="H105" s="29"/>
      <c r="J105" s="32">
        <f>0.001*SUMIFS(annual_details_by_tech!F$2:F$1295,annual_details_by_tech!$A$2:$A$1295,"distributed",annual_details_by_tech!$B$2:$B$1295,"non_renewable_output")</f>
        <v>0</v>
      </c>
      <c r="K105" s="32">
        <f>0.001*SUMIFS(annual_details_by_tech!G$2:G$1295,annual_details_by_tech!$A$2:$A$1295,"distributed",annual_details_by_tech!$B$2:$B$1295,"non_renewable_output")</f>
        <v>0</v>
      </c>
      <c r="L105" s="32">
        <f>0.001*SUMIFS(annual_details_by_tech!H$2:H$1295,annual_details_by_tech!$A$2:$A$1295,"distributed",annual_details_by_tech!$B$2:$B$1295,"non_renewable_output")</f>
        <v>0</v>
      </c>
      <c r="M105" s="32">
        <f>0.001*SUMIFS(annual_details_by_tech!I$2:I$1295,annual_details_by_tech!$A$2:$A$1295,"distributed",annual_details_by_tech!$B$2:$B$1295,"non_renewable_output")</f>
        <v>0</v>
      </c>
      <c r="N105" s="32">
        <f>0.001*SUMIFS(annual_details_by_tech!J$2:J$1295,annual_details_by_tech!$A$2:$A$1295,"distributed",annual_details_by_tech!$B$2:$B$1295,"non_renewable_output")</f>
        <v>0</v>
      </c>
      <c r="O105" s="32">
        <f>0.001*SUMIFS(annual_details_by_tech!K$2:K$1295,annual_details_by_tech!$A$2:$A$1295,"distributed",annual_details_by_tech!$B$2:$B$1295,"non_renewable_output")</f>
        <v>0</v>
      </c>
      <c r="P105" s="32">
        <f>0.001*SUMIFS(annual_details_by_tech!L$2:L$1295,annual_details_by_tech!$A$2:$A$1295,"distributed",annual_details_by_tech!$B$2:$B$1295,"non_renewable_output")</f>
        <v>0</v>
      </c>
      <c r="Q105" s="32">
        <f>0.001*SUMIFS(annual_details_by_tech!M$2:M$1295,annual_details_by_tech!$A$2:$A$1295,"distributed",annual_details_by_tech!$B$2:$B$1295,"non_renewable_output")</f>
        <v>0</v>
      </c>
      <c r="R105" s="32">
        <f>0.001*SUMIFS(annual_details_by_tech!N$2:N$1295,annual_details_by_tech!$A$2:$A$1295,"distributed",annual_details_by_tech!$B$2:$B$1295,"non_renewable_output")</f>
        <v>0</v>
      </c>
      <c r="S105" s="32">
        <f>0.001*SUMIFS(annual_details_by_tech!O$2:O$1295,annual_details_by_tech!$A$2:$A$1295,"distributed",annual_details_by_tech!$B$2:$B$1295,"non_renewable_output")</f>
        <v>0</v>
      </c>
      <c r="T105" s="32">
        <f>0.001*SUMIFS(annual_details_by_tech!P$2:P$1295,annual_details_by_tech!$A$2:$A$1295,"distributed",annual_details_by_tech!$B$2:$B$1295,"non_renewable_output")</f>
        <v>0</v>
      </c>
      <c r="U105" s="32">
        <f>0.001*SUMIFS(annual_details_by_tech!Q$2:Q$1295,annual_details_by_tech!$A$2:$A$1295,"distributed",annual_details_by_tech!$B$2:$B$1295,"non_renewable_output")</f>
        <v>0</v>
      </c>
      <c r="V105" s="32">
        <f>0.001*SUMIFS(annual_details_by_tech!R$2:R$1295,annual_details_by_tech!$A$2:$A$1295,"distributed",annual_details_by_tech!$B$2:$B$1295,"non_renewable_output")</f>
        <v>0</v>
      </c>
      <c r="W105" s="32">
        <f>0.001*SUMIFS(annual_details_by_tech!S$2:S$1295,annual_details_by_tech!$A$2:$A$1295,"distributed",annual_details_by_tech!$B$2:$B$1295,"non_renewable_output")</f>
        <v>0</v>
      </c>
      <c r="X105" s="32">
        <f>0.001*SUMIFS(annual_details_by_tech!T$2:T$1295,annual_details_by_tech!$A$2:$A$1295,"distributed",annual_details_by_tech!$B$2:$B$1295,"non_renewable_output")</f>
        <v>0</v>
      </c>
      <c r="Y105" s="32">
        <f>0.001*SUMIFS(annual_details_by_tech!U$2:U$1295,annual_details_by_tech!$A$2:$A$1295,"distributed",annual_details_by_tech!$B$2:$B$1295,"non_renewable_output")</f>
        <v>0</v>
      </c>
      <c r="Z105" s="32">
        <f>0.001*SUMIFS(annual_details_by_tech!V$2:V$1295,annual_details_by_tech!$A$2:$A$1295,"distributed",annual_details_by_tech!$B$2:$B$1295,"non_renewable_output")</f>
        <v>0</v>
      </c>
      <c r="AA105" s="32">
        <f>0.001*SUMIFS(annual_details_by_tech!W$2:W$1295,annual_details_by_tech!$A$2:$A$1295,"distributed",annual_details_by_tech!$B$2:$B$1295,"non_renewable_output")</f>
        <v>0</v>
      </c>
      <c r="AB105" s="32">
        <f>0.001*SUMIFS(annual_details_by_tech!X$2:X$1295,annual_details_by_tech!$A$2:$A$1295,"distributed",annual_details_by_tech!$B$2:$B$1295,"non_renewable_output")</f>
        <v>0</v>
      </c>
      <c r="AC105" s="32">
        <f>0.001*SUMIFS(annual_details_by_tech!Y$2:Y$1295,annual_details_by_tech!$A$2:$A$1295,"distributed",annual_details_by_tech!$B$2:$B$1295,"non_renewable_output")</f>
        <v>0</v>
      </c>
      <c r="AD105" s="32">
        <f>0.001*SUMIFS(annual_details_by_tech!Z$2:Z$1295,annual_details_by_tech!$A$2:$A$1295,"distributed",annual_details_by_tech!$B$2:$B$1295,"non_renewable_output")</f>
        <v>0</v>
      </c>
      <c r="AE105" s="32">
        <f>0.001*SUMIFS(annual_details_by_tech!AA$2:AA$1295,annual_details_by_tech!$A$2:$A$1295,"distributed",annual_details_by_tech!$B$2:$B$1295,"non_renewable_output")</f>
        <v>0</v>
      </c>
      <c r="AF105" s="32">
        <f>0.001*SUMIFS(annual_details_by_tech!AB$2:AB$1295,annual_details_by_tech!$A$2:$A$1295,"distributed",annual_details_by_tech!$B$2:$B$1295,"non_renewable_output")</f>
        <v>0</v>
      </c>
      <c r="AG105" s="32">
        <f>0.001*SUMIFS(annual_details_by_tech!AC$2:AC$1295,annual_details_by_tech!$A$2:$A$1295,"distributed",annual_details_by_tech!$B$2:$B$1295,"non_renewable_output")</f>
        <v>0</v>
      </c>
      <c r="AH105" s="32">
        <f>0.001*SUMIFS(annual_details_by_tech!AD$2:AD$1295,annual_details_by_tech!$A$2:$A$1295,"distributed",annual_details_by_tech!$B$2:$B$1295,"non_renewable_output")</f>
        <v>0</v>
      </c>
      <c r="AI105" s="32">
        <f>0.001*SUMIFS(annual_details_by_tech!AE$2:AE$1295,annual_details_by_tech!$A$2:$A$1295,"distributed",annual_details_by_tech!$B$2:$B$1295,"non_renewable_output")</f>
        <v>0</v>
      </c>
    </row>
    <row r="106" spans="6:35" x14ac:dyDescent="0.2"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6:35" x14ac:dyDescent="0.2"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6:35" x14ac:dyDescent="0.2"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6:35" x14ac:dyDescent="0.2"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6:35" x14ac:dyDescent="0.2"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6:35" x14ac:dyDescent="0.2"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6:35" x14ac:dyDescent="0.2"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7:28" x14ac:dyDescent="0.2"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7:28" x14ac:dyDescent="0.2"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7:28" x14ac:dyDescent="0.2"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7:28" x14ac:dyDescent="0.2"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7:28" x14ac:dyDescent="0.2"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7:28" x14ac:dyDescent="0.2"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7:28" x14ac:dyDescent="0.2"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7:28" x14ac:dyDescent="0.2"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7:28" x14ac:dyDescent="0.2"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7:28" x14ac:dyDescent="0.2"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7:28" x14ac:dyDescent="0.2"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7:28" x14ac:dyDescent="0.2"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7:28" x14ac:dyDescent="0.2"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7:28" x14ac:dyDescent="0.2"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7:28" x14ac:dyDescent="0.2"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7:28" x14ac:dyDescent="0.2"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7:28" x14ac:dyDescent="0.2"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7:28" x14ac:dyDescent="0.2"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7:28" x14ac:dyDescent="0.2"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7:28" x14ac:dyDescent="0.2"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7:28" x14ac:dyDescent="0.2"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7:28" x14ac:dyDescent="0.2"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7:28" x14ac:dyDescent="0.2"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7:28" x14ac:dyDescent="0.2"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7:28" x14ac:dyDescent="0.2"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7:28" x14ac:dyDescent="0.2"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7:28" x14ac:dyDescent="0.2"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7:28" x14ac:dyDescent="0.2"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7:28" x14ac:dyDescent="0.2"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7:28" x14ac:dyDescent="0.2"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7:28" x14ac:dyDescent="0.2"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7:28" x14ac:dyDescent="0.2"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7:28" x14ac:dyDescent="0.2"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7:28" x14ac:dyDescent="0.2"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7:28" x14ac:dyDescent="0.2"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7:28" x14ac:dyDescent="0.2"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7:28" x14ac:dyDescent="0.2"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7:28" x14ac:dyDescent="0.2"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7:28" x14ac:dyDescent="0.2"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7:28" x14ac:dyDescent="0.2"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7:28" x14ac:dyDescent="0.2"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7:28" x14ac:dyDescent="0.2"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7:28" x14ac:dyDescent="0.2"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7:28" x14ac:dyDescent="0.2"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7:28" x14ac:dyDescent="0.2"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7:28" x14ac:dyDescent="0.2"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7:28" x14ac:dyDescent="0.2"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7:28" x14ac:dyDescent="0.2"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7:28" x14ac:dyDescent="0.2"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7:28" x14ac:dyDescent="0.2"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7:28" x14ac:dyDescent="0.2"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7:28" x14ac:dyDescent="0.2"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7:28" x14ac:dyDescent="0.2"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7:28" x14ac:dyDescent="0.2"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7:28" x14ac:dyDescent="0.2"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7:28" x14ac:dyDescent="0.2"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7:28" x14ac:dyDescent="0.2"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7:28" x14ac:dyDescent="0.2"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7:28" x14ac:dyDescent="0.2"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7:28" x14ac:dyDescent="0.2"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7:28" x14ac:dyDescent="0.2"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7:28" x14ac:dyDescent="0.2"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7:28" x14ac:dyDescent="0.2"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7:28" x14ac:dyDescent="0.2"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7:28" x14ac:dyDescent="0.2"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7:28" x14ac:dyDescent="0.2"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7:28" x14ac:dyDescent="0.2"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7:28" x14ac:dyDescent="0.2"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7:28" x14ac:dyDescent="0.2"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7:28" x14ac:dyDescent="0.2"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7:28" x14ac:dyDescent="0.2"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7:28" x14ac:dyDescent="0.2"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7:28" x14ac:dyDescent="0.2"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7:28" x14ac:dyDescent="0.2"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7:28" x14ac:dyDescent="0.2"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7:28" x14ac:dyDescent="0.2"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7:28" x14ac:dyDescent="0.2"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7:28" x14ac:dyDescent="0.2"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7:28" x14ac:dyDescent="0.2"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7:28" x14ac:dyDescent="0.2"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7:28" x14ac:dyDescent="0.2"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7:28" x14ac:dyDescent="0.2"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7:28" x14ac:dyDescent="0.2"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7:28" x14ac:dyDescent="0.2"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7:28" x14ac:dyDescent="0.2"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7:28" x14ac:dyDescent="0.2"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7:28" x14ac:dyDescent="0.2"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7:28" x14ac:dyDescent="0.2"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7:28" x14ac:dyDescent="0.2"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7:28" x14ac:dyDescent="0.2"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7:28" x14ac:dyDescent="0.2"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7:28" x14ac:dyDescent="0.2"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7:28" x14ac:dyDescent="0.2"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7:28" x14ac:dyDescent="0.2"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7:28" x14ac:dyDescent="0.2"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7:28" x14ac:dyDescent="0.2"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7:28" x14ac:dyDescent="0.2"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7:28" x14ac:dyDescent="0.2"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7:28" x14ac:dyDescent="0.2"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7:28" x14ac:dyDescent="0.2"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7:28" x14ac:dyDescent="0.2"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7:28" x14ac:dyDescent="0.2"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7:28" x14ac:dyDescent="0.2"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7:28" x14ac:dyDescent="0.2"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7:28" x14ac:dyDescent="0.2"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7:28" x14ac:dyDescent="0.2"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7:28" x14ac:dyDescent="0.2"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7:28" x14ac:dyDescent="0.2"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7:28" x14ac:dyDescent="0.2"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7:28" x14ac:dyDescent="0.2"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7:28" x14ac:dyDescent="0.2"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7:28" x14ac:dyDescent="0.2"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7:28" x14ac:dyDescent="0.2"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7:28" x14ac:dyDescent="0.2"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7:28" x14ac:dyDescent="0.2"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7:28" x14ac:dyDescent="0.2"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7:28" x14ac:dyDescent="0.2"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7:28" x14ac:dyDescent="0.2"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7:28" x14ac:dyDescent="0.2"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7:28" x14ac:dyDescent="0.2"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7:28" x14ac:dyDescent="0.2"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7:28" x14ac:dyDescent="0.2"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7:28" x14ac:dyDescent="0.2"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7:28" x14ac:dyDescent="0.2"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7:28" x14ac:dyDescent="0.2"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7:28" x14ac:dyDescent="0.2"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7:28" x14ac:dyDescent="0.2"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7:28" x14ac:dyDescent="0.2"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7:28" x14ac:dyDescent="0.2"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7:28" x14ac:dyDescent="0.2"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7:28" x14ac:dyDescent="0.2"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7:28" x14ac:dyDescent="0.2"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7:28" x14ac:dyDescent="0.2"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7:28" x14ac:dyDescent="0.2"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7:28" x14ac:dyDescent="0.2"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7:28" x14ac:dyDescent="0.2"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7:28" x14ac:dyDescent="0.2"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7:28" x14ac:dyDescent="0.2"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7:28" x14ac:dyDescent="0.2"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7:28" x14ac:dyDescent="0.2"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7:28" x14ac:dyDescent="0.2"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7:28" x14ac:dyDescent="0.2"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7:28" x14ac:dyDescent="0.2"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7:28" x14ac:dyDescent="0.2"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7:28" x14ac:dyDescent="0.2"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7:28" x14ac:dyDescent="0.2"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7:28" x14ac:dyDescent="0.2"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7:28" x14ac:dyDescent="0.2"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7:28" x14ac:dyDescent="0.2"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7:28" x14ac:dyDescent="0.2"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7:28" x14ac:dyDescent="0.2"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7:28" x14ac:dyDescent="0.2"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7:28" x14ac:dyDescent="0.2"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7:28" x14ac:dyDescent="0.2"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7:28" x14ac:dyDescent="0.2"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7:28" x14ac:dyDescent="0.2"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7:28" x14ac:dyDescent="0.2"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7:28" x14ac:dyDescent="0.2"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7:28" x14ac:dyDescent="0.2"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7:28" x14ac:dyDescent="0.2"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7:28" x14ac:dyDescent="0.2"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7:28" x14ac:dyDescent="0.2"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7:28" x14ac:dyDescent="0.2"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7:28" x14ac:dyDescent="0.2"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7:28" x14ac:dyDescent="0.2"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7:28" x14ac:dyDescent="0.2"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7:28" x14ac:dyDescent="0.2"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7:28" x14ac:dyDescent="0.2"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7:28" x14ac:dyDescent="0.2"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7:28" x14ac:dyDescent="0.2"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7:28" x14ac:dyDescent="0.2"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7:28" x14ac:dyDescent="0.2"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7:28" x14ac:dyDescent="0.2"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7:28" x14ac:dyDescent="0.2"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7:28" x14ac:dyDescent="0.2"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7:28" x14ac:dyDescent="0.2"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7:28" x14ac:dyDescent="0.2"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7:28" x14ac:dyDescent="0.2"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7:28" x14ac:dyDescent="0.2"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7:28" x14ac:dyDescent="0.2"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7:28" x14ac:dyDescent="0.2"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7:28" x14ac:dyDescent="0.2"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7:28" x14ac:dyDescent="0.2"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7:28" x14ac:dyDescent="0.2"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7:28" x14ac:dyDescent="0.2"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7:28" x14ac:dyDescent="0.2"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7:28" x14ac:dyDescent="0.2"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7:28" x14ac:dyDescent="0.2"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7:28" x14ac:dyDescent="0.2"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7:28" x14ac:dyDescent="0.2"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7:28" x14ac:dyDescent="0.2"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7:28" x14ac:dyDescent="0.2"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7:28" x14ac:dyDescent="0.2"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7:28" x14ac:dyDescent="0.2"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7:28" x14ac:dyDescent="0.2"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7:28" x14ac:dyDescent="0.2"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7:28" x14ac:dyDescent="0.2"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7:28" x14ac:dyDescent="0.2"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7:28" x14ac:dyDescent="0.2"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7:28" x14ac:dyDescent="0.2"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7:28" x14ac:dyDescent="0.2"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7:28" x14ac:dyDescent="0.2"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7:28" x14ac:dyDescent="0.2"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7:28" x14ac:dyDescent="0.2"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7:28" x14ac:dyDescent="0.2"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7:28" x14ac:dyDescent="0.2"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7:28" x14ac:dyDescent="0.2"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7:28" x14ac:dyDescent="0.2"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7:28" x14ac:dyDescent="0.2"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7:28" x14ac:dyDescent="0.2"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7:28" x14ac:dyDescent="0.2"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7:28" x14ac:dyDescent="0.2"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7:28" x14ac:dyDescent="0.2"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7:28" x14ac:dyDescent="0.2"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7:28" x14ac:dyDescent="0.2"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7:28" x14ac:dyDescent="0.2"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7:28" x14ac:dyDescent="0.2"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7:28" x14ac:dyDescent="0.2"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7:28" x14ac:dyDescent="0.2"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7:28" x14ac:dyDescent="0.2"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7:28" x14ac:dyDescent="0.2"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7:28" x14ac:dyDescent="0.2"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7:28" x14ac:dyDescent="0.2"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7:28" x14ac:dyDescent="0.2"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7:28" x14ac:dyDescent="0.2"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7:28" x14ac:dyDescent="0.2"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7:28" x14ac:dyDescent="0.2"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7:28" x14ac:dyDescent="0.2"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7:28" x14ac:dyDescent="0.2"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7:28" x14ac:dyDescent="0.2"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7:28" x14ac:dyDescent="0.2"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7:28" x14ac:dyDescent="0.2"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7:28" x14ac:dyDescent="0.2"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7:28" x14ac:dyDescent="0.2"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7:28" x14ac:dyDescent="0.2"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7:28" x14ac:dyDescent="0.2"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7:28" x14ac:dyDescent="0.2"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7:28" x14ac:dyDescent="0.2"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7:28" x14ac:dyDescent="0.2"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7:28" x14ac:dyDescent="0.2"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7:28" x14ac:dyDescent="0.2"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7:28" x14ac:dyDescent="0.2"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7:28" x14ac:dyDescent="0.2"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7:28" x14ac:dyDescent="0.2"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7:28" x14ac:dyDescent="0.2"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7:28" x14ac:dyDescent="0.2"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7:28" x14ac:dyDescent="0.2"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7:28" x14ac:dyDescent="0.2"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7:28" x14ac:dyDescent="0.2"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7:28" x14ac:dyDescent="0.2"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7:28" x14ac:dyDescent="0.2"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7:28" x14ac:dyDescent="0.2"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7:28" x14ac:dyDescent="0.2"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7:28" x14ac:dyDescent="0.2"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7:28" x14ac:dyDescent="0.2"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7:28" x14ac:dyDescent="0.2"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7:28" x14ac:dyDescent="0.2"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7:28" x14ac:dyDescent="0.2"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7:28" x14ac:dyDescent="0.2"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7:28" x14ac:dyDescent="0.2"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7:28" x14ac:dyDescent="0.2"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7:28" x14ac:dyDescent="0.2"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7:28" x14ac:dyDescent="0.2"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7:28" x14ac:dyDescent="0.2"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7:28" x14ac:dyDescent="0.2"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7:28" x14ac:dyDescent="0.2"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7:28" x14ac:dyDescent="0.2"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7:28" x14ac:dyDescent="0.2"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7:28" x14ac:dyDescent="0.2"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7:28" x14ac:dyDescent="0.2"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7:28" x14ac:dyDescent="0.2"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7:28" x14ac:dyDescent="0.2"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7:28" x14ac:dyDescent="0.2"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7:28" x14ac:dyDescent="0.2"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7:28" x14ac:dyDescent="0.2"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7:28" x14ac:dyDescent="0.2"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7:28" x14ac:dyDescent="0.2"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7:28" x14ac:dyDescent="0.2"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7:28" x14ac:dyDescent="0.2"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7:28" x14ac:dyDescent="0.2"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7:28" x14ac:dyDescent="0.2"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7:28" x14ac:dyDescent="0.2"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7:28" x14ac:dyDescent="0.2"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7:28" x14ac:dyDescent="0.2"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7:28" x14ac:dyDescent="0.2"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7:28" x14ac:dyDescent="0.2"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7:28" x14ac:dyDescent="0.2"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7:28" x14ac:dyDescent="0.2"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7:28" x14ac:dyDescent="0.2"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7:28" x14ac:dyDescent="0.2"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7:28" x14ac:dyDescent="0.2"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7:28" x14ac:dyDescent="0.2"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7:28" x14ac:dyDescent="0.2"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7:28" x14ac:dyDescent="0.2"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7:28" x14ac:dyDescent="0.2"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7:28" x14ac:dyDescent="0.2"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7:28" x14ac:dyDescent="0.2"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7:28" x14ac:dyDescent="0.2"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7:28" x14ac:dyDescent="0.2"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7:28" x14ac:dyDescent="0.2"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7:28" x14ac:dyDescent="0.2"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7:28" x14ac:dyDescent="0.2"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7:28" x14ac:dyDescent="0.2"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7:28" x14ac:dyDescent="0.2"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7:28" x14ac:dyDescent="0.2"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7:28" x14ac:dyDescent="0.2"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7:28" x14ac:dyDescent="0.2"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7:28" x14ac:dyDescent="0.2"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7:28" x14ac:dyDescent="0.2"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7:28" x14ac:dyDescent="0.2"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7:28" x14ac:dyDescent="0.2"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7:28" x14ac:dyDescent="0.2"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7:28" x14ac:dyDescent="0.2"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7:28" x14ac:dyDescent="0.2"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7:28" x14ac:dyDescent="0.2"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7:28" x14ac:dyDescent="0.2"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7:28" x14ac:dyDescent="0.2"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7:28" x14ac:dyDescent="0.2"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7:28" x14ac:dyDescent="0.2"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7:28" x14ac:dyDescent="0.2"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7:28" x14ac:dyDescent="0.2"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7:28" x14ac:dyDescent="0.2"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7:28" x14ac:dyDescent="0.2"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7:28" x14ac:dyDescent="0.2"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7:28" x14ac:dyDescent="0.2"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7:28" x14ac:dyDescent="0.2"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7:28" x14ac:dyDescent="0.2"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7:28" x14ac:dyDescent="0.2"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7:28" x14ac:dyDescent="0.2"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7:28" x14ac:dyDescent="0.2"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7:28" x14ac:dyDescent="0.2"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7:28" x14ac:dyDescent="0.2"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7:28" x14ac:dyDescent="0.2"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7:28" x14ac:dyDescent="0.2"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7:28" x14ac:dyDescent="0.2"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7:28" x14ac:dyDescent="0.2"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7:28" x14ac:dyDescent="0.2"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7:28" x14ac:dyDescent="0.2"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7:28" x14ac:dyDescent="0.2"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7:28" x14ac:dyDescent="0.2"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7:28" x14ac:dyDescent="0.2"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7:28" x14ac:dyDescent="0.2"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7:28" x14ac:dyDescent="0.2"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7:28" x14ac:dyDescent="0.2"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7:28" x14ac:dyDescent="0.2"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7:28" x14ac:dyDescent="0.2"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7:28" x14ac:dyDescent="0.2"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7:28" x14ac:dyDescent="0.2"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7:28" x14ac:dyDescent="0.2"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7:28" x14ac:dyDescent="0.2"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7:28" x14ac:dyDescent="0.2"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7:28" x14ac:dyDescent="0.2"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7:28" x14ac:dyDescent="0.2"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7:28" x14ac:dyDescent="0.2"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7:28" x14ac:dyDescent="0.2"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7:28" x14ac:dyDescent="0.2"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7:28" x14ac:dyDescent="0.2"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7:28" x14ac:dyDescent="0.2"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7:28" x14ac:dyDescent="0.2"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7:28" x14ac:dyDescent="0.2"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7:28" x14ac:dyDescent="0.2"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7:28" x14ac:dyDescent="0.2"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7:28" x14ac:dyDescent="0.2"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7:28" x14ac:dyDescent="0.2"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7:28" x14ac:dyDescent="0.2"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7:28" x14ac:dyDescent="0.2"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7:28" x14ac:dyDescent="0.2"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7:28" x14ac:dyDescent="0.2"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7:28" x14ac:dyDescent="0.2"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7:28" x14ac:dyDescent="0.2"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7:28" x14ac:dyDescent="0.2"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7:28" x14ac:dyDescent="0.2"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7:28" x14ac:dyDescent="0.2"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7:28" x14ac:dyDescent="0.2"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7:28" x14ac:dyDescent="0.2"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7:28" x14ac:dyDescent="0.2"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7:28" x14ac:dyDescent="0.2"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7:28" x14ac:dyDescent="0.2"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7:28" x14ac:dyDescent="0.2"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7:28" x14ac:dyDescent="0.2"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7:28" x14ac:dyDescent="0.2"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7:28" x14ac:dyDescent="0.2"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7:28" x14ac:dyDescent="0.2"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7:28" x14ac:dyDescent="0.2"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7:28" x14ac:dyDescent="0.2"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7:28" x14ac:dyDescent="0.2"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7:28" x14ac:dyDescent="0.2"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7:28" x14ac:dyDescent="0.2"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7:28" x14ac:dyDescent="0.2"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7:28" x14ac:dyDescent="0.2"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7:28" x14ac:dyDescent="0.2"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7:28" x14ac:dyDescent="0.2"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7:28" x14ac:dyDescent="0.2"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7:28" x14ac:dyDescent="0.2"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7:28" x14ac:dyDescent="0.2"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7:28" x14ac:dyDescent="0.2"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7:28" x14ac:dyDescent="0.2"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7:28" x14ac:dyDescent="0.2"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7:28" x14ac:dyDescent="0.2"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7:28" x14ac:dyDescent="0.2"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7:28" x14ac:dyDescent="0.2"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7:28" x14ac:dyDescent="0.2"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7:28" x14ac:dyDescent="0.2"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7:28" x14ac:dyDescent="0.2"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7:28" x14ac:dyDescent="0.2"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7:28" x14ac:dyDescent="0.2"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7:28" x14ac:dyDescent="0.2"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7:28" x14ac:dyDescent="0.2"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7:28" x14ac:dyDescent="0.2"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7:28" x14ac:dyDescent="0.2"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7:28" x14ac:dyDescent="0.2"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7:28" x14ac:dyDescent="0.2"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7:28" x14ac:dyDescent="0.2"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7:28" x14ac:dyDescent="0.2"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7:28" x14ac:dyDescent="0.2"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7:28" x14ac:dyDescent="0.2"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7:28" x14ac:dyDescent="0.2"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7:28" x14ac:dyDescent="0.2"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7:28" x14ac:dyDescent="0.2"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7:28" x14ac:dyDescent="0.2"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7:28" x14ac:dyDescent="0.2"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7:28" x14ac:dyDescent="0.2"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7:28" x14ac:dyDescent="0.2"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7:28" x14ac:dyDescent="0.2"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7:28" x14ac:dyDescent="0.2"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7:28" x14ac:dyDescent="0.2"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7:28" x14ac:dyDescent="0.2"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7:28" x14ac:dyDescent="0.2"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7:28" x14ac:dyDescent="0.2"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7:28" x14ac:dyDescent="0.2"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7:28" x14ac:dyDescent="0.2"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7:28" x14ac:dyDescent="0.2"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7:28" x14ac:dyDescent="0.2"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7:28" x14ac:dyDescent="0.2"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7:28" x14ac:dyDescent="0.2"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7:28" x14ac:dyDescent="0.2"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7:28" x14ac:dyDescent="0.2"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7:28" x14ac:dyDescent="0.2"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7:28" x14ac:dyDescent="0.2"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7:28" x14ac:dyDescent="0.2"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7:28" x14ac:dyDescent="0.2"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7:28" x14ac:dyDescent="0.2"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7:28" x14ac:dyDescent="0.2"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7:28" x14ac:dyDescent="0.2"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7:28" x14ac:dyDescent="0.2"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7:28" x14ac:dyDescent="0.2"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7:28" x14ac:dyDescent="0.2"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7:28" x14ac:dyDescent="0.2"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7:28" x14ac:dyDescent="0.2"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7:28" x14ac:dyDescent="0.2"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7:28" x14ac:dyDescent="0.2"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7:28" x14ac:dyDescent="0.2"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7:28" x14ac:dyDescent="0.2"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7:28" x14ac:dyDescent="0.2"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7:28" x14ac:dyDescent="0.2"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7:28" x14ac:dyDescent="0.2"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7:28" x14ac:dyDescent="0.2"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7:28" x14ac:dyDescent="0.2"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7:28" x14ac:dyDescent="0.2"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7:28" x14ac:dyDescent="0.2"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7:28" x14ac:dyDescent="0.2"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7:28" x14ac:dyDescent="0.2"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7:28" x14ac:dyDescent="0.2"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7:28" x14ac:dyDescent="0.2"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7:28" x14ac:dyDescent="0.2"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7:28" x14ac:dyDescent="0.2"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7:28" x14ac:dyDescent="0.2"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7:28" x14ac:dyDescent="0.2"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7:28" x14ac:dyDescent="0.2"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7:28" x14ac:dyDescent="0.2"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7:28" x14ac:dyDescent="0.2"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7:28" x14ac:dyDescent="0.2"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7:28" x14ac:dyDescent="0.2"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7:28" x14ac:dyDescent="0.2"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7:28" x14ac:dyDescent="0.2"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7:28" x14ac:dyDescent="0.2"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7:28" x14ac:dyDescent="0.2"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7:28" x14ac:dyDescent="0.2"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7:28" x14ac:dyDescent="0.2"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7:28" x14ac:dyDescent="0.2"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7:28" x14ac:dyDescent="0.2"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7:28" x14ac:dyDescent="0.2"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7:28" x14ac:dyDescent="0.2"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7:28" x14ac:dyDescent="0.2"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7:28" x14ac:dyDescent="0.2"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7:28" x14ac:dyDescent="0.2"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7:28" x14ac:dyDescent="0.2"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7:28" x14ac:dyDescent="0.2"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7:28" x14ac:dyDescent="0.2"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7:28" x14ac:dyDescent="0.2"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7:28" x14ac:dyDescent="0.2"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7:28" x14ac:dyDescent="0.2"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7:28" x14ac:dyDescent="0.2"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7:28" x14ac:dyDescent="0.2"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7:28" x14ac:dyDescent="0.2"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7:28" x14ac:dyDescent="0.2"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7:28" x14ac:dyDescent="0.2"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7:28" x14ac:dyDescent="0.2"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7:28" x14ac:dyDescent="0.2"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</sheetData>
  <pageMargins left="0.7" right="0.7" top="0.75" bottom="0.75" header="0.3" footer="0.3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E028188-0167-455D-9EA1-82DEBA1E0FEC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C42:C44 B10:B45 B47:B50 B60:B64 B52:B58</xm:sqref>
        </x14:dataValidation>
        <x14:dataValidation type="list" allowBlank="1" showInputMessage="1" showErrorMessage="1" xr:uid="{F36B167D-2C1E-437E-8FC5-1DF11528876D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C45 C10:C41 C47:C50 C60:C64 C52:C58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5AB-B296-454D-9559-DBADBAE658F2}">
  <dimension ref="A1:AI11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3" x14ac:dyDescent="0.15"/>
  <cols>
    <col min="1" max="1" width="10.83203125" style="34"/>
    <col min="2" max="2" width="19.33203125" style="34" bestFit="1" customWidth="1"/>
    <col min="3" max="5" width="14.6640625" style="34" customWidth="1"/>
    <col min="6" max="6" width="14.5" style="34" bestFit="1" customWidth="1"/>
    <col min="7" max="25" width="14.33203125" style="34" bestFit="1" customWidth="1"/>
    <col min="26" max="31" width="12.83203125" style="34" bestFit="1" customWidth="1"/>
    <col min="32" max="35" width="11.1640625" style="34" bestFit="1" customWidth="1"/>
    <col min="36" max="16384" width="10.83203125" style="34"/>
  </cols>
  <sheetData>
    <row r="1" spans="1:35" x14ac:dyDescent="0.15">
      <c r="A1" t="s">
        <v>59</v>
      </c>
      <c r="B1" t="s">
        <v>58</v>
      </c>
      <c r="C1" t="s">
        <v>85</v>
      </c>
      <c r="D1" t="s">
        <v>92</v>
      </c>
      <c r="E1" t="s">
        <v>93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</row>
    <row r="2" spans="1:35" customFormat="1" x14ac:dyDescent="0.15">
      <c r="A2" t="s">
        <v>57</v>
      </c>
      <c r="B2" t="s">
        <v>55</v>
      </c>
      <c r="C2" t="s">
        <v>84</v>
      </c>
      <c r="D2">
        <v>2013</v>
      </c>
      <c r="E2">
        <v>0</v>
      </c>
      <c r="F2">
        <v>283791.85665924998</v>
      </c>
      <c r="G2">
        <v>283791.85665924998</v>
      </c>
      <c r="H2">
        <v>283791.85665924998</v>
      </c>
      <c r="I2">
        <v>283791.85665924998</v>
      </c>
      <c r="J2">
        <v>283791.85665924998</v>
      </c>
      <c r="K2">
        <v>283791.85665924998</v>
      </c>
      <c r="L2">
        <v>283791.85665924998</v>
      </c>
      <c r="M2">
        <v>283791.85665924998</v>
      </c>
      <c r="N2">
        <v>283791.85665924998</v>
      </c>
      <c r="O2">
        <v>283791.85665924998</v>
      </c>
      <c r="P2">
        <v>283791.85665924998</v>
      </c>
      <c r="Q2">
        <v>283791.85665924998</v>
      </c>
      <c r="R2">
        <v>283791.85665924998</v>
      </c>
      <c r="S2">
        <v>283791.85665924998</v>
      </c>
      <c r="T2">
        <v>283791.85665924998</v>
      </c>
      <c r="U2">
        <v>283791.85665924998</v>
      </c>
      <c r="V2">
        <v>283791.85665924998</v>
      </c>
      <c r="W2">
        <v>283791.85665924998</v>
      </c>
      <c r="X2">
        <v>283791.85665924998</v>
      </c>
      <c r="Y2">
        <v>283791.85665924998</v>
      </c>
      <c r="Z2">
        <v>283791.85665924998</v>
      </c>
      <c r="AA2">
        <v>283791.85665924998</v>
      </c>
      <c r="AB2">
        <v>283791.85665924998</v>
      </c>
      <c r="AC2">
        <v>283791.85665924998</v>
      </c>
      <c r="AD2">
        <v>283791.85665924998</v>
      </c>
      <c r="AE2">
        <v>283791.85665924998</v>
      </c>
      <c r="AF2">
        <v>283791.85665924998</v>
      </c>
      <c r="AG2">
        <v>283791.85665924998</v>
      </c>
      <c r="AH2">
        <v>283791.85665924998</v>
      </c>
      <c r="AI2">
        <v>283791.85665924998</v>
      </c>
    </row>
    <row r="3" spans="1:35" customFormat="1" x14ac:dyDescent="0.15">
      <c r="A3" t="s">
        <v>57</v>
      </c>
      <c r="B3" t="s">
        <v>55</v>
      </c>
      <c r="C3" t="s">
        <v>83</v>
      </c>
      <c r="D3">
        <v>2009</v>
      </c>
      <c r="E3">
        <v>0</v>
      </c>
      <c r="F3">
        <v>4008559.9753119098</v>
      </c>
      <c r="G3">
        <v>4008559.9753119098</v>
      </c>
      <c r="H3">
        <v>4008559.9753119098</v>
      </c>
      <c r="I3">
        <v>4008559.9753119098</v>
      </c>
      <c r="J3">
        <v>4008559.9753119098</v>
      </c>
      <c r="K3">
        <v>4008559.9753119098</v>
      </c>
      <c r="L3">
        <v>4008559.9753119098</v>
      </c>
      <c r="M3">
        <v>4008559.9753119098</v>
      </c>
      <c r="N3">
        <v>4008559.9753119098</v>
      </c>
      <c r="O3">
        <v>4008559.9753119098</v>
      </c>
      <c r="P3">
        <v>4008559.9753119098</v>
      </c>
      <c r="Q3">
        <v>4008559.9753119098</v>
      </c>
      <c r="R3">
        <v>4008559.9753119098</v>
      </c>
      <c r="S3">
        <v>4008559.9753119098</v>
      </c>
      <c r="T3">
        <v>4008559.9753119098</v>
      </c>
      <c r="U3">
        <v>4008559.9753119098</v>
      </c>
      <c r="V3">
        <v>4008559.9753119098</v>
      </c>
      <c r="W3">
        <v>4008559.9753119098</v>
      </c>
      <c r="X3">
        <v>4008559.9753119098</v>
      </c>
      <c r="Y3">
        <v>4008559.9753119098</v>
      </c>
      <c r="Z3">
        <v>4008559.9753119098</v>
      </c>
      <c r="AA3">
        <v>4008559.9753119098</v>
      </c>
      <c r="AB3">
        <v>4008559.9753119098</v>
      </c>
      <c r="AC3">
        <v>4008559.9753119098</v>
      </c>
      <c r="AD3">
        <v>4008559.9753119098</v>
      </c>
      <c r="AE3">
        <v>4008559.9753119098</v>
      </c>
      <c r="AF3">
        <v>4008559.9753119098</v>
      </c>
      <c r="AG3">
        <v>4008559.9753119098</v>
      </c>
      <c r="AH3">
        <v>4008559.9753119098</v>
      </c>
      <c r="AI3">
        <v>4008559.9753119098</v>
      </c>
    </row>
    <row r="4" spans="1:35" customFormat="1" x14ac:dyDescent="0.15">
      <c r="A4" t="s">
        <v>57</v>
      </c>
      <c r="B4" t="s">
        <v>55</v>
      </c>
      <c r="C4" t="s">
        <v>82</v>
      </c>
      <c r="D4">
        <v>2018</v>
      </c>
      <c r="E4">
        <v>0</v>
      </c>
      <c r="F4">
        <v>10604469.7296312</v>
      </c>
      <c r="G4">
        <v>10604469.7296312</v>
      </c>
      <c r="H4">
        <v>10604469.7296312</v>
      </c>
      <c r="I4">
        <v>10604469.7296312</v>
      </c>
      <c r="J4">
        <v>10604469.7296312</v>
      </c>
      <c r="K4">
        <v>10604469.7296312</v>
      </c>
      <c r="L4">
        <v>10604469.7296312</v>
      </c>
      <c r="M4">
        <v>10604469.7296312</v>
      </c>
      <c r="N4">
        <v>10604469.7296312</v>
      </c>
      <c r="O4">
        <v>10604469.7296312</v>
      </c>
      <c r="P4">
        <v>10604469.7296312</v>
      </c>
      <c r="Q4">
        <v>10604469.7296312</v>
      </c>
      <c r="R4">
        <v>10604469.7296312</v>
      </c>
      <c r="S4">
        <v>10604469.7296312</v>
      </c>
      <c r="T4">
        <v>10604469.7296312</v>
      </c>
      <c r="U4">
        <v>10604469.7296312</v>
      </c>
      <c r="V4">
        <v>10604469.7296312</v>
      </c>
      <c r="W4">
        <v>10604469.7296312</v>
      </c>
      <c r="X4">
        <v>10604469.7296312</v>
      </c>
      <c r="Y4">
        <v>10604469.7296312</v>
      </c>
      <c r="Z4">
        <v>10604469.7296312</v>
      </c>
      <c r="AA4">
        <v>10604469.7296312</v>
      </c>
      <c r="AB4">
        <v>10604469.7296312</v>
      </c>
      <c r="AC4">
        <v>10604469.7296312</v>
      </c>
      <c r="AD4">
        <v>10604469.7296312</v>
      </c>
      <c r="AE4">
        <v>10604469.7296312</v>
      </c>
      <c r="AF4">
        <v>10604469.7296312</v>
      </c>
      <c r="AG4">
        <v>10604469.7296312</v>
      </c>
    </row>
    <row r="5" spans="1:35" customFormat="1" x14ac:dyDescent="0.15">
      <c r="A5" t="s">
        <v>57</v>
      </c>
      <c r="B5" t="s">
        <v>55</v>
      </c>
      <c r="C5" t="s">
        <v>81</v>
      </c>
      <c r="D5">
        <v>1963</v>
      </c>
      <c r="E5">
        <v>0</v>
      </c>
      <c r="F5">
        <v>2872396.9716934902</v>
      </c>
      <c r="G5">
        <v>2872396.9716934902</v>
      </c>
      <c r="H5">
        <v>2872396.9716934902</v>
      </c>
      <c r="I5">
        <v>2872396.9716934902</v>
      </c>
      <c r="J5">
        <v>2872396.9716934902</v>
      </c>
      <c r="K5">
        <v>2872396.9716934902</v>
      </c>
      <c r="L5">
        <v>2872396.9716934902</v>
      </c>
      <c r="M5">
        <v>2872396.9716934902</v>
      </c>
      <c r="N5">
        <v>2872396.9716934902</v>
      </c>
      <c r="O5">
        <v>2872396.9716934902</v>
      </c>
      <c r="P5">
        <v>2872396.9716934902</v>
      </c>
      <c r="Q5">
        <v>2872396.9716934902</v>
      </c>
      <c r="R5">
        <v>2872396.9716934902</v>
      </c>
      <c r="S5">
        <v>2872396.9716934902</v>
      </c>
      <c r="T5">
        <v>2872396.9716934902</v>
      </c>
    </row>
    <row r="6" spans="1:35" customFormat="1" x14ac:dyDescent="0.15">
      <c r="A6" t="s">
        <v>57</v>
      </c>
      <c r="B6" t="s">
        <v>55</v>
      </c>
      <c r="C6" t="s">
        <v>80</v>
      </c>
      <c r="D6">
        <v>1964</v>
      </c>
      <c r="E6">
        <v>0</v>
      </c>
      <c r="F6">
        <v>2875035.5180343702</v>
      </c>
      <c r="G6">
        <v>2875035.5180343702</v>
      </c>
      <c r="H6">
        <v>2875035.5180343702</v>
      </c>
      <c r="I6">
        <v>2875035.5180343702</v>
      </c>
      <c r="J6">
        <v>2875035.5180343702</v>
      </c>
      <c r="K6">
        <v>2875035.5180343702</v>
      </c>
      <c r="L6">
        <v>2875035.5180343702</v>
      </c>
      <c r="M6">
        <v>2875035.5180343702</v>
      </c>
      <c r="N6">
        <v>2875035.5180343702</v>
      </c>
      <c r="O6">
        <v>2875035.5180343702</v>
      </c>
      <c r="P6">
        <v>2875035.5180343702</v>
      </c>
      <c r="Q6">
        <v>2875035.5180343702</v>
      </c>
      <c r="R6">
        <v>2875035.5180343702</v>
      </c>
      <c r="S6">
        <v>2875035.5180343702</v>
      </c>
      <c r="T6">
        <v>2875035.5180343702</v>
      </c>
    </row>
    <row r="7" spans="1:35" customFormat="1" x14ac:dyDescent="0.15">
      <c r="A7" t="s">
        <v>57</v>
      </c>
      <c r="B7" t="s">
        <v>55</v>
      </c>
      <c r="C7" t="s">
        <v>79</v>
      </c>
      <c r="D7">
        <v>1970</v>
      </c>
      <c r="E7">
        <v>0</v>
      </c>
      <c r="F7">
        <v>3021170.2733307201</v>
      </c>
      <c r="G7">
        <v>3021170.2733307201</v>
      </c>
      <c r="H7">
        <v>3021170.2733307201</v>
      </c>
      <c r="I7">
        <v>3021170.2733307201</v>
      </c>
      <c r="J7">
        <v>3021170.2733307201</v>
      </c>
      <c r="K7">
        <v>3021170.2733307201</v>
      </c>
      <c r="L7">
        <v>3021170.2733307201</v>
      </c>
      <c r="M7">
        <v>3021170.2733307201</v>
      </c>
      <c r="N7">
        <v>3021170.2733307201</v>
      </c>
      <c r="O7">
        <v>3021170.2733307201</v>
      </c>
      <c r="P7">
        <v>3021170.2733307201</v>
      </c>
      <c r="Q7">
        <v>3021170.2733307201</v>
      </c>
      <c r="R7">
        <v>3021170.2733307201</v>
      </c>
      <c r="S7">
        <v>3021170.2733307201</v>
      </c>
      <c r="T7">
        <v>3021170.2733307201</v>
      </c>
      <c r="U7">
        <v>3021170.2733307201</v>
      </c>
      <c r="V7">
        <v>3021170.2733307201</v>
      </c>
      <c r="W7">
        <v>3021170.2733307201</v>
      </c>
      <c r="X7">
        <v>3021170.2733307201</v>
      </c>
    </row>
    <row r="8" spans="1:35" customFormat="1" x14ac:dyDescent="0.15">
      <c r="A8" t="s">
        <v>57</v>
      </c>
      <c r="B8" t="s">
        <v>55</v>
      </c>
      <c r="C8" t="s">
        <v>78</v>
      </c>
      <c r="D8">
        <v>1972</v>
      </c>
      <c r="E8">
        <v>0</v>
      </c>
      <c r="F8">
        <v>2999873.5481505101</v>
      </c>
      <c r="G8">
        <v>2999873.5481505101</v>
      </c>
      <c r="H8">
        <v>2999873.5481505101</v>
      </c>
      <c r="I8">
        <v>2999873.5481505101</v>
      </c>
      <c r="J8">
        <v>2999873.5481505101</v>
      </c>
      <c r="K8">
        <v>2999873.5481505101</v>
      </c>
      <c r="L8">
        <v>2999873.5481505101</v>
      </c>
      <c r="M8">
        <v>2999873.5481505101</v>
      </c>
      <c r="N8">
        <v>2999873.5481505101</v>
      </c>
      <c r="O8">
        <v>2999873.5481505101</v>
      </c>
      <c r="P8">
        <v>2999873.5481505101</v>
      </c>
      <c r="Q8">
        <v>2999873.5481505101</v>
      </c>
      <c r="R8">
        <v>2999873.5481505101</v>
      </c>
      <c r="S8">
        <v>2999873.5481505101</v>
      </c>
      <c r="T8">
        <v>2999873.5481505101</v>
      </c>
      <c r="U8">
        <v>2999873.5481505101</v>
      </c>
      <c r="V8">
        <v>2999873.5481505101</v>
      </c>
      <c r="W8">
        <v>2999873.5481505101</v>
      </c>
      <c r="X8">
        <v>2999873.5481505101</v>
      </c>
    </row>
    <row r="9" spans="1:35" customFormat="1" x14ac:dyDescent="0.15">
      <c r="A9" t="s">
        <v>57</v>
      </c>
      <c r="B9" t="s">
        <v>55</v>
      </c>
      <c r="C9" t="s">
        <v>77</v>
      </c>
      <c r="D9">
        <v>1974</v>
      </c>
      <c r="E9">
        <v>0</v>
      </c>
      <c r="F9">
        <v>4835857.3722783504</v>
      </c>
      <c r="G9">
        <v>4835857.3722783504</v>
      </c>
      <c r="H9">
        <v>4835857.3722783504</v>
      </c>
      <c r="I9">
        <v>4835857.3722783504</v>
      </c>
      <c r="J9">
        <v>4835857.3722783504</v>
      </c>
      <c r="K9">
        <v>4835857.3722783504</v>
      </c>
      <c r="L9">
        <v>4835857.3722783504</v>
      </c>
      <c r="M9">
        <v>4835857.3722783504</v>
      </c>
    </row>
    <row r="10" spans="1:35" customFormat="1" x14ac:dyDescent="0.15">
      <c r="A10" t="s">
        <v>57</v>
      </c>
      <c r="B10" t="s">
        <v>55</v>
      </c>
      <c r="C10" t="s">
        <v>76</v>
      </c>
      <c r="D10">
        <v>1981</v>
      </c>
      <c r="E10">
        <v>0</v>
      </c>
      <c r="F10">
        <v>4951510.65618263</v>
      </c>
      <c r="G10">
        <v>4951510.65618263</v>
      </c>
      <c r="H10">
        <v>4951510.65618263</v>
      </c>
      <c r="I10">
        <v>4951510.65618263</v>
      </c>
      <c r="J10">
        <v>4951510.65618263</v>
      </c>
      <c r="K10">
        <v>4951510.65618263</v>
      </c>
      <c r="L10">
        <v>4951510.65618263</v>
      </c>
      <c r="M10">
        <v>4951510.65618263</v>
      </c>
    </row>
    <row r="11" spans="1:35" customFormat="1" x14ac:dyDescent="0.15">
      <c r="A11" t="s">
        <v>57</v>
      </c>
      <c r="B11" t="s">
        <v>55</v>
      </c>
      <c r="C11" t="s">
        <v>75</v>
      </c>
      <c r="D11">
        <v>1973</v>
      </c>
      <c r="E11">
        <v>0</v>
      </c>
      <c r="F11">
        <v>1734116.19307134</v>
      </c>
      <c r="G11">
        <v>1734116.19307134</v>
      </c>
      <c r="H11">
        <v>1734116.19307134</v>
      </c>
      <c r="I11">
        <v>1734116.19307134</v>
      </c>
      <c r="J11">
        <v>1734116.19307134</v>
      </c>
      <c r="K11">
        <v>1734116.19307134</v>
      </c>
      <c r="L11">
        <v>1734116.19307134</v>
      </c>
      <c r="M11">
        <v>1734116.19307134</v>
      </c>
      <c r="N11">
        <v>1734116.19307134</v>
      </c>
      <c r="O11">
        <v>1734116.19307134</v>
      </c>
      <c r="P11">
        <v>1734116.19307134</v>
      </c>
      <c r="Q11">
        <v>1734116.19307134</v>
      </c>
      <c r="R11">
        <v>1734116.19307134</v>
      </c>
      <c r="S11">
        <v>1734116.19307134</v>
      </c>
      <c r="T11">
        <v>1734116.19307134</v>
      </c>
      <c r="U11">
        <v>1734116.19307134</v>
      </c>
      <c r="V11">
        <v>1734116.19307134</v>
      </c>
      <c r="W11">
        <v>1734116.19307134</v>
      </c>
      <c r="X11">
        <v>1734116.19307134</v>
      </c>
      <c r="Y11">
        <v>1734116.19307134</v>
      </c>
      <c r="Z11">
        <v>1734116.19307134</v>
      </c>
      <c r="AA11">
        <v>1734116.19307134</v>
      </c>
      <c r="AB11">
        <v>1734116.19307134</v>
      </c>
      <c r="AC11">
        <v>1734116.19307134</v>
      </c>
      <c r="AD11">
        <v>1734116.19307134</v>
      </c>
      <c r="AE11">
        <v>1734116.19307134</v>
      </c>
      <c r="AF11">
        <v>1734116.19307134</v>
      </c>
      <c r="AG11">
        <v>1734116.19307134</v>
      </c>
      <c r="AH11">
        <v>1734116.19307134</v>
      </c>
      <c r="AI11">
        <v>1734116.19307134</v>
      </c>
    </row>
    <row r="12" spans="1:35" customFormat="1" x14ac:dyDescent="0.15">
      <c r="A12" t="s">
        <v>57</v>
      </c>
      <c r="B12" t="s">
        <v>55</v>
      </c>
      <c r="C12" t="s">
        <v>110</v>
      </c>
      <c r="D12">
        <v>1947</v>
      </c>
      <c r="E12">
        <v>0</v>
      </c>
      <c r="F12">
        <v>1625205.63733945</v>
      </c>
      <c r="G12">
        <v>1625205.63733945</v>
      </c>
      <c r="H12">
        <v>1625205.63733945</v>
      </c>
    </row>
    <row r="13" spans="1:35" customFormat="1" x14ac:dyDescent="0.15">
      <c r="A13" t="s">
        <v>57</v>
      </c>
      <c r="B13" t="s">
        <v>55</v>
      </c>
      <c r="C13" t="s">
        <v>111</v>
      </c>
      <c r="D13">
        <v>1950</v>
      </c>
      <c r="E13">
        <v>0</v>
      </c>
      <c r="F13">
        <v>1628963.5702203601</v>
      </c>
      <c r="G13">
        <v>1628963.5702203601</v>
      </c>
      <c r="H13">
        <v>1628963.5702203601</v>
      </c>
    </row>
    <row r="14" spans="1:35" customFormat="1" x14ac:dyDescent="0.15">
      <c r="A14" t="s">
        <v>57</v>
      </c>
      <c r="B14" t="s">
        <v>55</v>
      </c>
      <c r="C14" t="s">
        <v>112</v>
      </c>
      <c r="D14">
        <v>1959</v>
      </c>
      <c r="E14">
        <v>0</v>
      </c>
      <c r="F14">
        <v>1916683.5682790501</v>
      </c>
      <c r="G14">
        <v>1916683.5682790501</v>
      </c>
      <c r="H14">
        <v>1916683.5682790501</v>
      </c>
      <c r="I14">
        <v>1916683.5682790501</v>
      </c>
      <c r="J14">
        <v>1916683.5682790501</v>
      </c>
      <c r="K14">
        <v>1916683.5682790501</v>
      </c>
    </row>
    <row r="15" spans="1:35" customFormat="1" x14ac:dyDescent="0.15">
      <c r="A15" t="s">
        <v>57</v>
      </c>
      <c r="B15" t="s">
        <v>55</v>
      </c>
      <c r="C15" t="s">
        <v>74</v>
      </c>
      <c r="D15">
        <v>1961</v>
      </c>
      <c r="E15">
        <v>0</v>
      </c>
      <c r="F15">
        <v>1886312.22296878</v>
      </c>
      <c r="G15">
        <v>1886312.22296878</v>
      </c>
      <c r="H15">
        <v>1886312.22296878</v>
      </c>
      <c r="I15">
        <v>1886312.22296878</v>
      </c>
      <c r="J15">
        <v>1886312.22296878</v>
      </c>
      <c r="K15">
        <v>1886312.22296878</v>
      </c>
    </row>
    <row r="16" spans="1:35" customFormat="1" x14ac:dyDescent="0.15">
      <c r="A16" t="s">
        <v>57</v>
      </c>
      <c r="B16" t="s">
        <v>55</v>
      </c>
      <c r="C16" t="s">
        <v>73</v>
      </c>
      <c r="D16">
        <v>1966</v>
      </c>
      <c r="E16">
        <v>0</v>
      </c>
      <c r="F16">
        <v>2922902.4912918098</v>
      </c>
      <c r="G16">
        <v>2922902.4912918098</v>
      </c>
      <c r="H16">
        <v>2922902.4912918098</v>
      </c>
      <c r="I16">
        <v>2922902.4912918098</v>
      </c>
      <c r="J16">
        <v>2922902.4912918098</v>
      </c>
      <c r="K16">
        <v>2922902.4912918098</v>
      </c>
      <c r="L16">
        <v>2922902.4912918098</v>
      </c>
      <c r="M16">
        <v>2922902.4912918098</v>
      </c>
      <c r="N16">
        <v>2922902.4912918098</v>
      </c>
      <c r="O16">
        <v>2922902.4912918098</v>
      </c>
      <c r="P16">
        <v>2922902.4912918098</v>
      </c>
    </row>
    <row r="17" spans="1:35" customFormat="1" x14ac:dyDescent="0.15">
      <c r="A17" t="s">
        <v>57</v>
      </c>
      <c r="B17" t="s">
        <v>55</v>
      </c>
      <c r="C17" t="s">
        <v>72</v>
      </c>
      <c r="D17">
        <v>1968</v>
      </c>
      <c r="E17">
        <v>0</v>
      </c>
      <c r="F17">
        <v>3044450.2630597702</v>
      </c>
      <c r="G17">
        <v>3044450.2630597702</v>
      </c>
      <c r="H17">
        <v>3044450.2630597702</v>
      </c>
      <c r="I17">
        <v>3044450.2630597702</v>
      </c>
      <c r="J17">
        <v>3044450.2630597702</v>
      </c>
      <c r="K17">
        <v>3044450.2630597702</v>
      </c>
      <c r="L17">
        <v>3044450.2630597702</v>
      </c>
      <c r="M17">
        <v>3044450.2630597702</v>
      </c>
      <c r="N17">
        <v>3044450.2630597702</v>
      </c>
      <c r="O17">
        <v>3044450.2630597702</v>
      </c>
      <c r="P17">
        <v>3044450.2630597702</v>
      </c>
    </row>
    <row r="18" spans="1:35" customFormat="1" x14ac:dyDescent="0.15">
      <c r="A18" t="s">
        <v>57</v>
      </c>
      <c r="B18" t="s">
        <v>55</v>
      </c>
      <c r="C18" t="s">
        <v>71</v>
      </c>
      <c r="D18">
        <v>1973</v>
      </c>
      <c r="E18">
        <v>0</v>
      </c>
      <c r="F18">
        <v>1838371.67562072</v>
      </c>
      <c r="G18">
        <v>1838371.67562072</v>
      </c>
      <c r="H18">
        <v>1838371.67562072</v>
      </c>
      <c r="I18">
        <v>1838371.67562072</v>
      </c>
      <c r="J18">
        <v>1838371.67562072</v>
      </c>
      <c r="K18">
        <v>1838371.67562072</v>
      </c>
      <c r="L18">
        <v>1838371.67562072</v>
      </c>
      <c r="M18">
        <v>1838371.67562072</v>
      </c>
      <c r="N18">
        <v>1838371.67562072</v>
      </c>
      <c r="O18">
        <v>1838371.67562072</v>
      </c>
      <c r="P18">
        <v>1838371.67562072</v>
      </c>
      <c r="Q18">
        <v>1838371.67562072</v>
      </c>
      <c r="R18">
        <v>1838371.67562072</v>
      </c>
      <c r="S18">
        <v>1838371.67562072</v>
      </c>
      <c r="T18">
        <v>1838371.67562072</v>
      </c>
      <c r="U18">
        <v>1838371.67562072</v>
      </c>
      <c r="V18">
        <v>1838371.67562072</v>
      </c>
      <c r="W18">
        <v>1838371.67562072</v>
      </c>
      <c r="X18">
        <v>1838371.67562072</v>
      </c>
      <c r="Y18">
        <v>1838371.67562072</v>
      </c>
      <c r="Z18">
        <v>1838371.67562072</v>
      </c>
      <c r="AA18">
        <v>1838371.67562072</v>
      </c>
      <c r="AB18">
        <v>1838371.67562072</v>
      </c>
      <c r="AC18">
        <v>1838371.67562072</v>
      </c>
      <c r="AD18">
        <v>1838371.67562072</v>
      </c>
      <c r="AE18">
        <v>1838371.67562072</v>
      </c>
      <c r="AF18">
        <v>1838371.67562072</v>
      </c>
      <c r="AG18">
        <v>1838371.67562072</v>
      </c>
      <c r="AH18">
        <v>1838371.67562072</v>
      </c>
      <c r="AI18">
        <v>1838371.67562072</v>
      </c>
    </row>
    <row r="19" spans="1:35" customFormat="1" x14ac:dyDescent="0.15">
      <c r="A19" t="s">
        <v>57</v>
      </c>
      <c r="B19" t="s">
        <v>53</v>
      </c>
      <c r="C19" t="s">
        <v>84</v>
      </c>
      <c r="D19">
        <v>2013</v>
      </c>
      <c r="E19">
        <v>0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</row>
    <row r="20" spans="1:35" customFormat="1" x14ac:dyDescent="0.15">
      <c r="A20" t="s">
        <v>57</v>
      </c>
      <c r="B20" t="s">
        <v>53</v>
      </c>
      <c r="C20" t="s">
        <v>83</v>
      </c>
      <c r="D20">
        <v>2009</v>
      </c>
      <c r="E20">
        <v>0</v>
      </c>
      <c r="F20">
        <v>113</v>
      </c>
      <c r="G20">
        <v>113</v>
      </c>
      <c r="H20">
        <v>113</v>
      </c>
      <c r="I20">
        <v>113</v>
      </c>
      <c r="J20">
        <v>113</v>
      </c>
      <c r="K20">
        <v>113</v>
      </c>
      <c r="L20">
        <v>113</v>
      </c>
      <c r="M20">
        <v>113</v>
      </c>
      <c r="N20">
        <v>113</v>
      </c>
      <c r="O20">
        <v>113</v>
      </c>
      <c r="P20">
        <v>113</v>
      </c>
      <c r="Q20">
        <v>113</v>
      </c>
      <c r="R20">
        <v>113</v>
      </c>
      <c r="S20">
        <v>113</v>
      </c>
      <c r="T20">
        <v>113</v>
      </c>
      <c r="U20">
        <v>113</v>
      </c>
      <c r="V20">
        <v>113</v>
      </c>
      <c r="W20">
        <v>113</v>
      </c>
      <c r="X20">
        <v>113</v>
      </c>
      <c r="Y20">
        <v>113</v>
      </c>
      <c r="Z20">
        <v>113</v>
      </c>
      <c r="AA20">
        <v>113</v>
      </c>
      <c r="AB20">
        <v>113</v>
      </c>
      <c r="AC20">
        <v>113</v>
      </c>
      <c r="AD20">
        <v>113</v>
      </c>
      <c r="AE20">
        <v>113</v>
      </c>
      <c r="AF20">
        <v>113</v>
      </c>
      <c r="AG20">
        <v>113</v>
      </c>
      <c r="AH20">
        <v>113</v>
      </c>
      <c r="AI20">
        <v>113</v>
      </c>
    </row>
    <row r="21" spans="1:35" customFormat="1" x14ac:dyDescent="0.15">
      <c r="A21" t="s">
        <v>57</v>
      </c>
      <c r="B21" t="s">
        <v>53</v>
      </c>
      <c r="C21" t="s">
        <v>82</v>
      </c>
      <c r="D21">
        <v>2018</v>
      </c>
      <c r="E21">
        <v>0</v>
      </c>
      <c r="F21">
        <v>48.84</v>
      </c>
      <c r="G21">
        <v>48.84</v>
      </c>
      <c r="H21">
        <v>48.84</v>
      </c>
      <c r="I21">
        <v>48.84</v>
      </c>
      <c r="J21">
        <v>48.84</v>
      </c>
      <c r="K21">
        <v>48.84</v>
      </c>
      <c r="L21">
        <v>48.84</v>
      </c>
      <c r="M21">
        <v>48.84</v>
      </c>
      <c r="N21">
        <v>48.84</v>
      </c>
      <c r="O21">
        <v>48.84</v>
      </c>
      <c r="P21">
        <v>48.84</v>
      </c>
      <c r="Q21">
        <v>48.84</v>
      </c>
      <c r="R21">
        <v>48.84</v>
      </c>
      <c r="S21">
        <v>48.84</v>
      </c>
      <c r="T21">
        <v>48.84</v>
      </c>
      <c r="U21">
        <v>48.84</v>
      </c>
      <c r="V21">
        <v>48.84</v>
      </c>
      <c r="W21">
        <v>48.84</v>
      </c>
      <c r="X21">
        <v>48.84</v>
      </c>
      <c r="Y21">
        <v>48.84</v>
      </c>
      <c r="Z21">
        <v>48.84</v>
      </c>
      <c r="AA21">
        <v>48.84</v>
      </c>
      <c r="AB21">
        <v>48.84</v>
      </c>
      <c r="AC21">
        <v>48.84</v>
      </c>
      <c r="AD21">
        <v>48.84</v>
      </c>
      <c r="AE21">
        <v>48.84</v>
      </c>
      <c r="AF21">
        <v>48.84</v>
      </c>
      <c r="AG21">
        <v>48.84</v>
      </c>
    </row>
    <row r="22" spans="1:35" customFormat="1" x14ac:dyDescent="0.15">
      <c r="A22" t="s">
        <v>57</v>
      </c>
      <c r="B22" t="s">
        <v>53</v>
      </c>
      <c r="C22" t="s">
        <v>81</v>
      </c>
      <c r="D22">
        <v>1963</v>
      </c>
      <c r="E22">
        <v>0</v>
      </c>
      <c r="F22">
        <v>82.1</v>
      </c>
      <c r="G22">
        <v>82.1</v>
      </c>
      <c r="H22">
        <v>82.1</v>
      </c>
      <c r="I22">
        <v>82.1</v>
      </c>
      <c r="J22">
        <v>82.1</v>
      </c>
      <c r="K22">
        <v>82.1</v>
      </c>
      <c r="L22">
        <v>82.1</v>
      </c>
      <c r="M22">
        <v>82.1</v>
      </c>
      <c r="N22">
        <v>82.1</v>
      </c>
      <c r="O22">
        <v>82.1</v>
      </c>
      <c r="P22">
        <v>82.1</v>
      </c>
      <c r="Q22">
        <v>82.1</v>
      </c>
      <c r="R22">
        <v>82.1</v>
      </c>
      <c r="S22">
        <v>82.1</v>
      </c>
      <c r="T22">
        <v>82.1</v>
      </c>
    </row>
    <row r="23" spans="1:35" customFormat="1" x14ac:dyDescent="0.15">
      <c r="A23" t="s">
        <v>57</v>
      </c>
      <c r="B23" t="s">
        <v>53</v>
      </c>
      <c r="C23" t="s">
        <v>80</v>
      </c>
      <c r="D23">
        <v>1964</v>
      </c>
      <c r="E23">
        <v>0</v>
      </c>
      <c r="F23">
        <v>82.1</v>
      </c>
      <c r="G23">
        <v>82.1</v>
      </c>
      <c r="H23">
        <v>82.1</v>
      </c>
      <c r="I23">
        <v>82.1</v>
      </c>
      <c r="J23">
        <v>82.1</v>
      </c>
      <c r="K23">
        <v>82.1</v>
      </c>
      <c r="L23">
        <v>82.1</v>
      </c>
      <c r="M23">
        <v>82.1</v>
      </c>
      <c r="N23">
        <v>82.1</v>
      </c>
      <c r="O23">
        <v>82.1</v>
      </c>
      <c r="P23">
        <v>82.1</v>
      </c>
      <c r="Q23">
        <v>82.1</v>
      </c>
      <c r="R23">
        <v>82.1</v>
      </c>
      <c r="S23">
        <v>82.1</v>
      </c>
      <c r="T23">
        <v>82.1</v>
      </c>
    </row>
    <row r="24" spans="1:35" customFormat="1" x14ac:dyDescent="0.15">
      <c r="A24" t="s">
        <v>57</v>
      </c>
      <c r="B24" t="s">
        <v>53</v>
      </c>
      <c r="C24" t="s">
        <v>79</v>
      </c>
      <c r="D24">
        <v>1970</v>
      </c>
      <c r="E24">
        <v>0</v>
      </c>
      <c r="F24">
        <v>86.1</v>
      </c>
      <c r="G24">
        <v>86.1</v>
      </c>
      <c r="H24">
        <v>86.1</v>
      </c>
      <c r="I24">
        <v>86.1</v>
      </c>
      <c r="J24">
        <v>86.1</v>
      </c>
      <c r="K24">
        <v>86.1</v>
      </c>
      <c r="L24">
        <v>86.1</v>
      </c>
      <c r="M24">
        <v>86.1</v>
      </c>
      <c r="N24">
        <v>86.1</v>
      </c>
      <c r="O24">
        <v>86.1</v>
      </c>
      <c r="P24">
        <v>86.1</v>
      </c>
      <c r="Q24">
        <v>86.1</v>
      </c>
      <c r="R24">
        <v>86.1</v>
      </c>
      <c r="S24">
        <v>86.1</v>
      </c>
      <c r="T24">
        <v>86.1</v>
      </c>
      <c r="U24">
        <v>86.1</v>
      </c>
      <c r="V24">
        <v>86.1</v>
      </c>
      <c r="W24">
        <v>86.1</v>
      </c>
      <c r="X24">
        <v>86.1</v>
      </c>
    </row>
    <row r="25" spans="1:35" customFormat="1" x14ac:dyDescent="0.15">
      <c r="A25" t="s">
        <v>57</v>
      </c>
      <c r="B25" t="s">
        <v>53</v>
      </c>
      <c r="C25" t="s">
        <v>78</v>
      </c>
      <c r="D25">
        <v>1972</v>
      </c>
      <c r="E25">
        <v>0</v>
      </c>
      <c r="F25">
        <v>85.3</v>
      </c>
      <c r="G25">
        <v>85.3</v>
      </c>
      <c r="H25">
        <v>85.3</v>
      </c>
      <c r="I25">
        <v>85.3</v>
      </c>
      <c r="J25">
        <v>85.3</v>
      </c>
      <c r="K25">
        <v>85.3</v>
      </c>
      <c r="L25">
        <v>85.3</v>
      </c>
      <c r="M25">
        <v>85.3</v>
      </c>
      <c r="N25">
        <v>85.3</v>
      </c>
      <c r="O25">
        <v>85.3</v>
      </c>
      <c r="P25">
        <v>85.3</v>
      </c>
      <c r="Q25">
        <v>85.3</v>
      </c>
      <c r="R25">
        <v>85.3</v>
      </c>
      <c r="S25">
        <v>85.3</v>
      </c>
      <c r="T25">
        <v>85.3</v>
      </c>
      <c r="U25">
        <v>85.3</v>
      </c>
      <c r="V25">
        <v>85.3</v>
      </c>
      <c r="W25">
        <v>85.3</v>
      </c>
      <c r="X25">
        <v>85.3</v>
      </c>
    </row>
    <row r="26" spans="1:35" customFormat="1" x14ac:dyDescent="0.15">
      <c r="A26" t="s">
        <v>57</v>
      </c>
      <c r="B26" t="s">
        <v>53</v>
      </c>
      <c r="C26" t="s">
        <v>77</v>
      </c>
      <c r="D26">
        <v>1974</v>
      </c>
      <c r="E26">
        <v>0</v>
      </c>
      <c r="F26">
        <v>134.30000000000001</v>
      </c>
      <c r="G26">
        <v>134.30000000000001</v>
      </c>
      <c r="H26">
        <v>134.30000000000001</v>
      </c>
      <c r="I26">
        <v>134.30000000000001</v>
      </c>
      <c r="J26">
        <v>134.30000000000001</v>
      </c>
      <c r="K26">
        <v>134.30000000000001</v>
      </c>
      <c r="L26">
        <v>134.30000000000001</v>
      </c>
      <c r="M26">
        <v>134.30000000000001</v>
      </c>
    </row>
    <row r="27" spans="1:35" customFormat="1" x14ac:dyDescent="0.15">
      <c r="A27" t="s">
        <v>57</v>
      </c>
      <c r="B27" t="s">
        <v>53</v>
      </c>
      <c r="C27" t="s">
        <v>76</v>
      </c>
      <c r="D27">
        <v>1981</v>
      </c>
      <c r="E27">
        <v>0</v>
      </c>
      <c r="F27">
        <v>134.4</v>
      </c>
      <c r="G27">
        <v>134.4</v>
      </c>
      <c r="H27">
        <v>134.4</v>
      </c>
      <c r="I27">
        <v>134.4</v>
      </c>
      <c r="J27">
        <v>134.4</v>
      </c>
      <c r="K27">
        <v>134.4</v>
      </c>
      <c r="L27">
        <v>134.4</v>
      </c>
      <c r="M27">
        <v>134.4</v>
      </c>
    </row>
    <row r="28" spans="1:35" customFormat="1" x14ac:dyDescent="0.15">
      <c r="A28" t="s">
        <v>57</v>
      </c>
      <c r="B28" t="s">
        <v>53</v>
      </c>
      <c r="C28" t="s">
        <v>75</v>
      </c>
      <c r="D28">
        <v>1973</v>
      </c>
      <c r="E28">
        <v>0</v>
      </c>
      <c r="F28">
        <v>49.9</v>
      </c>
      <c r="G28">
        <v>49.9</v>
      </c>
      <c r="H28">
        <v>49.9</v>
      </c>
      <c r="I28">
        <v>49.9</v>
      </c>
      <c r="J28">
        <v>49.9</v>
      </c>
      <c r="K28">
        <v>49.9</v>
      </c>
      <c r="L28">
        <v>49.9</v>
      </c>
      <c r="M28">
        <v>49.9</v>
      </c>
      <c r="N28">
        <v>49.9</v>
      </c>
      <c r="O28">
        <v>49.9</v>
      </c>
      <c r="P28">
        <v>49.9</v>
      </c>
      <c r="Q28">
        <v>49.9</v>
      </c>
      <c r="R28">
        <v>49.9</v>
      </c>
      <c r="S28">
        <v>49.9</v>
      </c>
      <c r="T28">
        <v>49.9</v>
      </c>
      <c r="U28">
        <v>49.9</v>
      </c>
      <c r="V28">
        <v>49.9</v>
      </c>
      <c r="W28">
        <v>49.9</v>
      </c>
      <c r="X28">
        <v>49.9</v>
      </c>
      <c r="Y28">
        <v>49.9</v>
      </c>
      <c r="Z28">
        <v>49.9</v>
      </c>
      <c r="AA28">
        <v>49.9</v>
      </c>
      <c r="AB28">
        <v>49.9</v>
      </c>
      <c r="AC28">
        <v>49.9</v>
      </c>
      <c r="AD28">
        <v>49.9</v>
      </c>
      <c r="AE28">
        <v>49.9</v>
      </c>
      <c r="AF28">
        <v>49.9</v>
      </c>
      <c r="AG28">
        <v>49.9</v>
      </c>
      <c r="AH28">
        <v>49.9</v>
      </c>
      <c r="AI28">
        <v>49.9</v>
      </c>
    </row>
    <row r="29" spans="1:35" customFormat="1" x14ac:dyDescent="0.15">
      <c r="A29" t="s">
        <v>57</v>
      </c>
      <c r="B29" t="s">
        <v>53</v>
      </c>
      <c r="C29" t="s">
        <v>110</v>
      </c>
      <c r="D29">
        <v>1947</v>
      </c>
      <c r="E29">
        <v>0</v>
      </c>
      <c r="F29">
        <v>46.6</v>
      </c>
      <c r="G29">
        <v>46.6</v>
      </c>
      <c r="H29">
        <v>46.6</v>
      </c>
    </row>
    <row r="30" spans="1:35" customFormat="1" x14ac:dyDescent="0.15">
      <c r="A30" t="s">
        <v>57</v>
      </c>
      <c r="B30" t="s">
        <v>53</v>
      </c>
      <c r="C30" t="s">
        <v>111</v>
      </c>
      <c r="D30">
        <v>1950</v>
      </c>
      <c r="E30">
        <v>0</v>
      </c>
      <c r="F30">
        <v>46.6</v>
      </c>
      <c r="G30">
        <v>46.6</v>
      </c>
      <c r="H30">
        <v>46.6</v>
      </c>
    </row>
    <row r="31" spans="1:35" customFormat="1" x14ac:dyDescent="0.15">
      <c r="A31" t="s">
        <v>57</v>
      </c>
      <c r="B31" t="s">
        <v>53</v>
      </c>
      <c r="C31" t="s">
        <v>112</v>
      </c>
      <c r="D31">
        <v>1959</v>
      </c>
      <c r="E31">
        <v>0</v>
      </c>
      <c r="F31">
        <v>54.5</v>
      </c>
      <c r="G31">
        <v>54.5</v>
      </c>
      <c r="H31">
        <v>54.5</v>
      </c>
      <c r="I31">
        <v>54.5</v>
      </c>
      <c r="J31">
        <v>54.5</v>
      </c>
      <c r="K31">
        <v>54.5</v>
      </c>
    </row>
    <row r="32" spans="1:35" customFormat="1" x14ac:dyDescent="0.15">
      <c r="A32" t="s">
        <v>57</v>
      </c>
      <c r="B32" t="s">
        <v>53</v>
      </c>
      <c r="C32" t="s">
        <v>74</v>
      </c>
      <c r="D32">
        <v>1961</v>
      </c>
      <c r="E32">
        <v>0</v>
      </c>
      <c r="F32">
        <v>53.5</v>
      </c>
      <c r="G32">
        <v>53.5</v>
      </c>
      <c r="H32">
        <v>53.5</v>
      </c>
      <c r="I32">
        <v>53.5</v>
      </c>
      <c r="J32">
        <v>53.5</v>
      </c>
      <c r="K32">
        <v>53.5</v>
      </c>
    </row>
    <row r="33" spans="1:35" customFormat="1" x14ac:dyDescent="0.15">
      <c r="A33" t="s">
        <v>57</v>
      </c>
      <c r="B33" t="s">
        <v>53</v>
      </c>
      <c r="C33" t="s">
        <v>73</v>
      </c>
      <c r="D33">
        <v>1966</v>
      </c>
      <c r="E33">
        <v>0</v>
      </c>
      <c r="F33">
        <v>82.9</v>
      </c>
      <c r="G33">
        <v>82.9</v>
      </c>
      <c r="H33">
        <v>82.9</v>
      </c>
      <c r="I33">
        <v>82.9</v>
      </c>
      <c r="J33">
        <v>82.9</v>
      </c>
      <c r="K33">
        <v>82.9</v>
      </c>
      <c r="L33">
        <v>82.9</v>
      </c>
      <c r="M33">
        <v>82.9</v>
      </c>
      <c r="N33">
        <v>82.9</v>
      </c>
      <c r="O33">
        <v>82.9</v>
      </c>
      <c r="P33">
        <v>82.9</v>
      </c>
    </row>
    <row r="34" spans="1:35" customFormat="1" x14ac:dyDescent="0.15">
      <c r="A34" t="s">
        <v>57</v>
      </c>
      <c r="B34" t="s">
        <v>53</v>
      </c>
      <c r="C34" t="s">
        <v>72</v>
      </c>
      <c r="D34">
        <v>1968</v>
      </c>
      <c r="E34">
        <v>0</v>
      </c>
      <c r="F34">
        <v>86.1</v>
      </c>
      <c r="G34">
        <v>86.1</v>
      </c>
      <c r="H34">
        <v>86.1</v>
      </c>
      <c r="I34">
        <v>86.1</v>
      </c>
      <c r="J34">
        <v>86.1</v>
      </c>
      <c r="K34">
        <v>86.1</v>
      </c>
      <c r="L34">
        <v>86.1</v>
      </c>
      <c r="M34">
        <v>86.1</v>
      </c>
      <c r="N34">
        <v>86.1</v>
      </c>
      <c r="O34">
        <v>86.1</v>
      </c>
      <c r="P34">
        <v>86.1</v>
      </c>
    </row>
    <row r="35" spans="1:35" customFormat="1" x14ac:dyDescent="0.15">
      <c r="A35" t="s">
        <v>57</v>
      </c>
      <c r="B35" t="s">
        <v>53</v>
      </c>
      <c r="C35" t="s">
        <v>71</v>
      </c>
      <c r="D35">
        <v>1973</v>
      </c>
      <c r="E35">
        <v>0</v>
      </c>
      <c r="F35">
        <v>52.9</v>
      </c>
      <c r="G35">
        <v>52.9</v>
      </c>
      <c r="H35">
        <v>52.9</v>
      </c>
      <c r="I35">
        <v>52.9</v>
      </c>
      <c r="J35">
        <v>52.9</v>
      </c>
      <c r="K35">
        <v>52.9</v>
      </c>
      <c r="L35">
        <v>52.9</v>
      </c>
      <c r="M35">
        <v>52.9</v>
      </c>
      <c r="N35">
        <v>52.9</v>
      </c>
      <c r="O35">
        <v>52.9</v>
      </c>
      <c r="P35">
        <v>52.9</v>
      </c>
      <c r="Q35">
        <v>52.9</v>
      </c>
      <c r="R35">
        <v>52.9</v>
      </c>
      <c r="S35">
        <v>52.9</v>
      </c>
      <c r="T35">
        <v>52.9</v>
      </c>
      <c r="U35">
        <v>52.9</v>
      </c>
      <c r="V35">
        <v>52.9</v>
      </c>
      <c r="W35">
        <v>52.9</v>
      </c>
      <c r="X35">
        <v>52.9</v>
      </c>
      <c r="Y35">
        <v>52.9</v>
      </c>
      <c r="Z35">
        <v>52.9</v>
      </c>
      <c r="AA35">
        <v>52.9</v>
      </c>
      <c r="AB35">
        <v>52.9</v>
      </c>
      <c r="AC35">
        <v>52.9</v>
      </c>
      <c r="AD35">
        <v>52.9</v>
      </c>
      <c r="AE35">
        <v>52.9</v>
      </c>
      <c r="AF35">
        <v>52.9</v>
      </c>
      <c r="AG35">
        <v>52.9</v>
      </c>
      <c r="AH35">
        <v>52.9</v>
      </c>
      <c r="AI35">
        <v>52.9</v>
      </c>
    </row>
    <row r="36" spans="1:35" customFormat="1" x14ac:dyDescent="0.15">
      <c r="A36" t="s">
        <v>57</v>
      </c>
      <c r="B36" t="s">
        <v>52</v>
      </c>
      <c r="C36" t="s">
        <v>82</v>
      </c>
      <c r="D36">
        <v>2018</v>
      </c>
      <c r="E36">
        <v>0</v>
      </c>
      <c r="AH36">
        <v>48.84</v>
      </c>
    </row>
    <row r="37" spans="1:35" customFormat="1" x14ac:dyDescent="0.15">
      <c r="A37" t="s">
        <v>57</v>
      </c>
      <c r="B37" t="s">
        <v>52</v>
      </c>
      <c r="C37" t="s">
        <v>81</v>
      </c>
      <c r="D37">
        <v>1963</v>
      </c>
      <c r="E37">
        <v>0</v>
      </c>
      <c r="U37">
        <v>82.1</v>
      </c>
    </row>
    <row r="38" spans="1:35" customFormat="1" x14ac:dyDescent="0.15">
      <c r="A38" t="s">
        <v>57</v>
      </c>
      <c r="B38" t="s">
        <v>52</v>
      </c>
      <c r="C38" t="s">
        <v>80</v>
      </c>
      <c r="D38">
        <v>1964</v>
      </c>
      <c r="E38">
        <v>0</v>
      </c>
      <c r="U38">
        <v>82.1</v>
      </c>
    </row>
    <row r="39" spans="1:35" customFormat="1" x14ac:dyDescent="0.15">
      <c r="A39" t="s">
        <v>57</v>
      </c>
      <c r="B39" t="s">
        <v>52</v>
      </c>
      <c r="C39" t="s">
        <v>79</v>
      </c>
      <c r="D39">
        <v>1970</v>
      </c>
      <c r="E39">
        <v>0</v>
      </c>
      <c r="Y39">
        <v>86.1</v>
      </c>
    </row>
    <row r="40" spans="1:35" customFormat="1" x14ac:dyDescent="0.15">
      <c r="A40" t="s">
        <v>57</v>
      </c>
      <c r="B40" t="s">
        <v>52</v>
      </c>
      <c r="C40" t="s">
        <v>78</v>
      </c>
      <c r="D40">
        <v>1972</v>
      </c>
      <c r="E40">
        <v>0</v>
      </c>
      <c r="Y40">
        <v>85.3</v>
      </c>
    </row>
    <row r="41" spans="1:35" customFormat="1" x14ac:dyDescent="0.15">
      <c r="A41" t="s">
        <v>57</v>
      </c>
      <c r="B41" t="s">
        <v>52</v>
      </c>
      <c r="C41" t="s">
        <v>77</v>
      </c>
      <c r="D41">
        <v>1974</v>
      </c>
      <c r="E41">
        <v>0</v>
      </c>
      <c r="N41">
        <v>134.30000000000001</v>
      </c>
    </row>
    <row r="42" spans="1:35" customFormat="1" x14ac:dyDescent="0.15">
      <c r="A42" t="s">
        <v>57</v>
      </c>
      <c r="B42" t="s">
        <v>52</v>
      </c>
      <c r="C42" t="s">
        <v>76</v>
      </c>
      <c r="D42">
        <v>1981</v>
      </c>
      <c r="E42">
        <v>0</v>
      </c>
      <c r="N42">
        <v>134.4</v>
      </c>
    </row>
    <row r="43" spans="1:35" customFormat="1" x14ac:dyDescent="0.15">
      <c r="A43" t="s">
        <v>57</v>
      </c>
      <c r="B43" t="s">
        <v>52</v>
      </c>
      <c r="C43" t="s">
        <v>110</v>
      </c>
      <c r="D43">
        <v>1947</v>
      </c>
      <c r="E43">
        <v>0</v>
      </c>
      <c r="I43">
        <v>46.6</v>
      </c>
    </row>
    <row r="44" spans="1:35" customFormat="1" x14ac:dyDescent="0.15">
      <c r="A44" t="s">
        <v>57</v>
      </c>
      <c r="B44" t="s">
        <v>52</v>
      </c>
      <c r="C44" t="s">
        <v>111</v>
      </c>
      <c r="D44">
        <v>1950</v>
      </c>
      <c r="E44">
        <v>0</v>
      </c>
      <c r="I44">
        <v>46.6</v>
      </c>
    </row>
    <row r="45" spans="1:35" customFormat="1" x14ac:dyDescent="0.15">
      <c r="A45" t="s">
        <v>57</v>
      </c>
      <c r="B45" t="s">
        <v>52</v>
      </c>
      <c r="C45" t="s">
        <v>112</v>
      </c>
      <c r="D45">
        <v>1959</v>
      </c>
      <c r="E45">
        <v>0</v>
      </c>
      <c r="L45">
        <v>54.5</v>
      </c>
    </row>
    <row r="46" spans="1:35" customFormat="1" x14ac:dyDescent="0.15">
      <c r="A46" t="s">
        <v>57</v>
      </c>
      <c r="B46" t="s">
        <v>52</v>
      </c>
      <c r="C46" t="s">
        <v>74</v>
      </c>
      <c r="D46">
        <v>1961</v>
      </c>
      <c r="E46">
        <v>0</v>
      </c>
      <c r="L46">
        <v>53.5</v>
      </c>
    </row>
    <row r="47" spans="1:35" customFormat="1" x14ac:dyDescent="0.15">
      <c r="A47" t="s">
        <v>57</v>
      </c>
      <c r="B47" t="s">
        <v>52</v>
      </c>
      <c r="C47" t="s">
        <v>73</v>
      </c>
      <c r="D47">
        <v>1966</v>
      </c>
      <c r="E47">
        <v>0</v>
      </c>
      <c r="Q47">
        <v>82.9</v>
      </c>
    </row>
    <row r="48" spans="1:35" customFormat="1" x14ac:dyDescent="0.15">
      <c r="A48" t="s">
        <v>57</v>
      </c>
      <c r="B48" t="s">
        <v>52</v>
      </c>
      <c r="C48" t="s">
        <v>72</v>
      </c>
      <c r="D48">
        <v>1968</v>
      </c>
      <c r="E48">
        <v>0</v>
      </c>
      <c r="Q48">
        <v>86.1</v>
      </c>
    </row>
    <row r="49" spans="1:35" customFormat="1" x14ac:dyDescent="0.15">
      <c r="A49" t="s">
        <v>57</v>
      </c>
      <c r="B49" t="s">
        <v>50</v>
      </c>
      <c r="C49" t="s">
        <v>84</v>
      </c>
      <c r="D49">
        <v>2013</v>
      </c>
      <c r="E49">
        <v>0</v>
      </c>
      <c r="F49">
        <v>67349.469972057297</v>
      </c>
      <c r="G49">
        <v>67349.469972057297</v>
      </c>
      <c r="H49">
        <v>67349.469972057297</v>
      </c>
      <c r="I49">
        <v>67349.469972057297</v>
      </c>
      <c r="J49">
        <v>67349.469972057297</v>
      </c>
      <c r="K49">
        <v>67349.469972057297</v>
      </c>
      <c r="L49">
        <v>67349.469972057297</v>
      </c>
      <c r="M49">
        <v>67349.469972057297</v>
      </c>
      <c r="N49">
        <v>67349.469972057297</v>
      </c>
      <c r="O49">
        <v>67349.469972057297</v>
      </c>
      <c r="P49">
        <v>67349.469972057297</v>
      </c>
      <c r="Q49">
        <v>67349.469972057297</v>
      </c>
      <c r="R49">
        <v>67349.469972057297</v>
      </c>
      <c r="S49">
        <v>67349.469972057297</v>
      </c>
      <c r="T49">
        <v>67349.469972057297</v>
      </c>
      <c r="U49">
        <v>67349.469972057297</v>
      </c>
      <c r="V49">
        <v>67349.469972057297</v>
      </c>
      <c r="W49">
        <v>67349.469972057297</v>
      </c>
      <c r="X49">
        <v>67349.469972057297</v>
      </c>
      <c r="Y49">
        <v>67349.469972057297</v>
      </c>
      <c r="Z49">
        <v>67349.469972057297</v>
      </c>
      <c r="AA49">
        <v>67349.469972057297</v>
      </c>
      <c r="AB49">
        <v>67349.469972057297</v>
      </c>
      <c r="AC49">
        <v>67349.469972057297</v>
      </c>
      <c r="AD49">
        <v>67349.469972057297</v>
      </c>
      <c r="AE49">
        <v>67349.469972057297</v>
      </c>
      <c r="AF49">
        <v>67349.469972057297</v>
      </c>
      <c r="AG49">
        <v>67349.469972057297</v>
      </c>
      <c r="AH49">
        <v>67349.469972057297</v>
      </c>
      <c r="AI49">
        <v>67349.469972057297</v>
      </c>
    </row>
    <row r="50" spans="1:35" customFormat="1" x14ac:dyDescent="0.15">
      <c r="A50" t="s">
        <v>57</v>
      </c>
      <c r="B50" t="s">
        <v>50</v>
      </c>
      <c r="C50" t="s">
        <v>83</v>
      </c>
      <c r="D50">
        <v>2009</v>
      </c>
      <c r="E50">
        <v>0</v>
      </c>
      <c r="F50">
        <v>1694967.0099513901</v>
      </c>
      <c r="G50">
        <v>1694967.0099513901</v>
      </c>
      <c r="H50">
        <v>1694967.0099513901</v>
      </c>
      <c r="I50">
        <v>1694967.0099513901</v>
      </c>
      <c r="J50">
        <v>1694967.0099513901</v>
      </c>
      <c r="K50">
        <v>1694967.0099513901</v>
      </c>
      <c r="L50">
        <v>1694967.0099513901</v>
      </c>
      <c r="M50">
        <v>1694967.0099513901</v>
      </c>
      <c r="N50">
        <v>1694967.0099513901</v>
      </c>
      <c r="O50">
        <v>1694967.0099513901</v>
      </c>
      <c r="P50">
        <v>1694967.0099513901</v>
      </c>
      <c r="Q50">
        <v>1694967.0099513901</v>
      </c>
      <c r="R50">
        <v>1694967.0099513901</v>
      </c>
      <c r="S50">
        <v>1694967.0099513901</v>
      </c>
      <c r="T50">
        <v>1694967.0099513901</v>
      </c>
      <c r="U50">
        <v>1694967.0099513901</v>
      </c>
      <c r="V50">
        <v>1694967.0099513901</v>
      </c>
      <c r="W50">
        <v>1694967.0099513901</v>
      </c>
      <c r="X50">
        <v>1694967.0099513901</v>
      </c>
      <c r="Y50">
        <v>1694967.0099513901</v>
      </c>
      <c r="Z50">
        <v>1694967.0099513901</v>
      </c>
      <c r="AA50">
        <v>1694967.0099513901</v>
      </c>
      <c r="AB50">
        <v>1694967.0099513901</v>
      </c>
      <c r="AC50">
        <v>1694967.0099513901</v>
      </c>
      <c r="AD50">
        <v>1694967.0099513901</v>
      </c>
      <c r="AE50">
        <v>1694967.0099513901</v>
      </c>
      <c r="AF50">
        <v>1694967.0099513901</v>
      </c>
      <c r="AG50">
        <v>1694967.0099513901</v>
      </c>
      <c r="AH50">
        <v>1694967.0099513901</v>
      </c>
      <c r="AI50">
        <v>1694967.0099513901</v>
      </c>
    </row>
    <row r="51" spans="1:35" customFormat="1" x14ac:dyDescent="0.15">
      <c r="A51" t="s">
        <v>57</v>
      </c>
      <c r="B51" t="s">
        <v>50</v>
      </c>
      <c r="C51" t="s">
        <v>82</v>
      </c>
      <c r="D51">
        <v>2018</v>
      </c>
      <c r="E51">
        <v>0</v>
      </c>
      <c r="F51">
        <v>1821761.9014890201</v>
      </c>
      <c r="G51">
        <v>1821761.9014890201</v>
      </c>
      <c r="H51">
        <v>1821761.9014890201</v>
      </c>
      <c r="I51">
        <v>1821761.9014890201</v>
      </c>
      <c r="J51">
        <v>1821761.9014890201</v>
      </c>
      <c r="K51">
        <v>1821761.9014890201</v>
      </c>
      <c r="L51">
        <v>1821761.9014890201</v>
      </c>
      <c r="M51">
        <v>1821761.9014890201</v>
      </c>
      <c r="N51">
        <v>1821761.9014890201</v>
      </c>
      <c r="O51">
        <v>1821761.9014890201</v>
      </c>
      <c r="P51">
        <v>1821761.9014890201</v>
      </c>
      <c r="Q51">
        <v>1821761.9014890201</v>
      </c>
      <c r="R51">
        <v>1821761.9014890201</v>
      </c>
      <c r="S51">
        <v>1821761.9014890201</v>
      </c>
      <c r="T51">
        <v>1821761.9014890201</v>
      </c>
      <c r="U51">
        <v>1821761.9014890201</v>
      </c>
      <c r="V51">
        <v>1821761.9014890201</v>
      </c>
      <c r="W51">
        <v>1821761.9014890201</v>
      </c>
      <c r="X51">
        <v>1821761.9014890201</v>
      </c>
      <c r="Y51">
        <v>1821761.9014890201</v>
      </c>
      <c r="Z51">
        <v>1821761.9014890201</v>
      </c>
      <c r="AA51">
        <v>1821761.9014890201</v>
      </c>
      <c r="AB51">
        <v>1821761.9014890201</v>
      </c>
      <c r="AC51">
        <v>1821761.9014890201</v>
      </c>
      <c r="AD51">
        <v>1821761.9014890201</v>
      </c>
      <c r="AE51">
        <v>1821761.9014890201</v>
      </c>
      <c r="AF51">
        <v>1821761.9014890201</v>
      </c>
      <c r="AG51">
        <v>1821761.9014890201</v>
      </c>
    </row>
    <row r="52" spans="1:35" customFormat="1" x14ac:dyDescent="0.15">
      <c r="A52" t="s">
        <v>57</v>
      </c>
      <c r="B52" t="s">
        <v>50</v>
      </c>
      <c r="C52" t="s">
        <v>81</v>
      </c>
      <c r="D52">
        <v>1963</v>
      </c>
      <c r="E52">
        <v>0</v>
      </c>
      <c r="F52">
        <v>876086.97903758904</v>
      </c>
      <c r="G52">
        <v>876086.97903758904</v>
      </c>
      <c r="H52">
        <v>876086.97903758904</v>
      </c>
      <c r="I52">
        <v>876086.97903758904</v>
      </c>
      <c r="J52">
        <v>876086.97903758904</v>
      </c>
      <c r="K52">
        <v>876086.97903758904</v>
      </c>
      <c r="L52">
        <v>876086.97903758904</v>
      </c>
      <c r="M52">
        <v>876086.97903758904</v>
      </c>
      <c r="N52">
        <v>876086.97903758904</v>
      </c>
      <c r="O52">
        <v>876086.97903758904</v>
      </c>
      <c r="P52">
        <v>876086.97903758904</v>
      </c>
      <c r="Q52">
        <v>876086.97903758904</v>
      </c>
      <c r="R52">
        <v>876086.97903758904</v>
      </c>
      <c r="S52">
        <v>876086.97903758904</v>
      </c>
      <c r="T52">
        <v>876086.97903758904</v>
      </c>
    </row>
    <row r="53" spans="1:35" customFormat="1" x14ac:dyDescent="0.15">
      <c r="A53" t="s">
        <v>57</v>
      </c>
      <c r="B53" t="s">
        <v>50</v>
      </c>
      <c r="C53" t="s">
        <v>80</v>
      </c>
      <c r="D53">
        <v>1964</v>
      </c>
      <c r="E53">
        <v>0</v>
      </c>
      <c r="F53">
        <v>876086.97903758904</v>
      </c>
      <c r="G53">
        <v>876086.97903758904</v>
      </c>
      <c r="H53">
        <v>876086.97903758904</v>
      </c>
      <c r="I53">
        <v>876086.97903758904</v>
      </c>
      <c r="J53">
        <v>876086.97903758904</v>
      </c>
      <c r="K53">
        <v>876086.97903758904</v>
      </c>
      <c r="L53">
        <v>876086.97903758904</v>
      </c>
      <c r="M53">
        <v>876086.97903758904</v>
      </c>
      <c r="N53">
        <v>876086.97903758904</v>
      </c>
      <c r="O53">
        <v>876086.97903758904</v>
      </c>
      <c r="P53">
        <v>876086.97903758904</v>
      </c>
      <c r="Q53">
        <v>876086.97903758904</v>
      </c>
      <c r="R53">
        <v>876086.97903758904</v>
      </c>
      <c r="S53">
        <v>876086.97903758904</v>
      </c>
      <c r="T53">
        <v>876086.97903758904</v>
      </c>
    </row>
    <row r="54" spans="1:35" customFormat="1" x14ac:dyDescent="0.15">
      <c r="A54" t="s">
        <v>57</v>
      </c>
      <c r="B54" t="s">
        <v>50</v>
      </c>
      <c r="C54" t="s">
        <v>79</v>
      </c>
      <c r="D54">
        <v>1970</v>
      </c>
      <c r="E54">
        <v>0</v>
      </c>
      <c r="F54">
        <v>918770.875702027</v>
      </c>
      <c r="G54">
        <v>918770.875702027</v>
      </c>
      <c r="H54">
        <v>918770.875702027</v>
      </c>
      <c r="I54">
        <v>918770.875702027</v>
      </c>
      <c r="J54">
        <v>918770.875702027</v>
      </c>
      <c r="K54">
        <v>918770.875702027</v>
      </c>
      <c r="L54">
        <v>918770.875702027</v>
      </c>
      <c r="M54">
        <v>918770.875702027</v>
      </c>
      <c r="N54">
        <v>918770.875702027</v>
      </c>
      <c r="O54">
        <v>918770.875702027</v>
      </c>
      <c r="P54">
        <v>918770.875702027</v>
      </c>
      <c r="Q54">
        <v>918770.875702027</v>
      </c>
      <c r="R54">
        <v>918770.875702027</v>
      </c>
      <c r="S54">
        <v>918770.875702027</v>
      </c>
      <c r="T54">
        <v>918770.875702027</v>
      </c>
      <c r="U54">
        <v>918770.875702027</v>
      </c>
      <c r="V54">
        <v>918770.875702027</v>
      </c>
      <c r="W54">
        <v>918770.875702027</v>
      </c>
      <c r="X54">
        <v>918770.875702027</v>
      </c>
    </row>
    <row r="55" spans="1:35" customFormat="1" x14ac:dyDescent="0.15">
      <c r="A55" t="s">
        <v>57</v>
      </c>
      <c r="B55" t="s">
        <v>50</v>
      </c>
      <c r="C55" t="s">
        <v>78</v>
      </c>
      <c r="D55">
        <v>1972</v>
      </c>
      <c r="E55">
        <v>0</v>
      </c>
      <c r="F55">
        <v>910234.09636913997</v>
      </c>
      <c r="G55">
        <v>910234.09636913997</v>
      </c>
      <c r="H55" s="36">
        <v>910234.09636913997</v>
      </c>
      <c r="I55">
        <v>910234.09636913997</v>
      </c>
      <c r="J55">
        <v>910234.09636913997</v>
      </c>
      <c r="K55">
        <v>910234.09636913997</v>
      </c>
      <c r="L55">
        <v>910234.09636913997</v>
      </c>
      <c r="M55">
        <v>910234.09636913997</v>
      </c>
      <c r="N55">
        <v>910234.09636913997</v>
      </c>
      <c r="O55">
        <v>910234.09636913997</v>
      </c>
      <c r="P55" s="36">
        <v>910234.09636913997</v>
      </c>
      <c r="Q55">
        <v>910234.09636913997</v>
      </c>
      <c r="R55">
        <v>910234.09636913997</v>
      </c>
      <c r="S55">
        <v>910234.09636913997</v>
      </c>
      <c r="T55">
        <v>910234.09636913997</v>
      </c>
      <c r="U55">
        <v>910234.09636913997</v>
      </c>
      <c r="V55">
        <v>910234.09636913997</v>
      </c>
      <c r="W55">
        <v>910234.09636913997</v>
      </c>
      <c r="X55">
        <v>910234.09636913997</v>
      </c>
    </row>
    <row r="56" spans="1:35" customFormat="1" x14ac:dyDescent="0.15">
      <c r="A56" t="s">
        <v>57</v>
      </c>
      <c r="B56" t="s">
        <v>50</v>
      </c>
      <c r="C56" t="s">
        <v>77</v>
      </c>
      <c r="D56">
        <v>1974</v>
      </c>
      <c r="E56">
        <v>0</v>
      </c>
      <c r="F56">
        <v>1433111.8305085001</v>
      </c>
      <c r="G56">
        <v>1433111.8305085001</v>
      </c>
      <c r="H56">
        <v>1433111.8305085001</v>
      </c>
      <c r="I56">
        <v>1433111.8305085001</v>
      </c>
      <c r="J56">
        <v>1433111.8305085001</v>
      </c>
      <c r="K56">
        <v>1433111.8305085001</v>
      </c>
      <c r="L56">
        <v>1433111.8305085001</v>
      </c>
      <c r="M56">
        <v>1433111.8305085001</v>
      </c>
    </row>
    <row r="57" spans="1:35" customFormat="1" x14ac:dyDescent="0.15">
      <c r="A57" t="s">
        <v>57</v>
      </c>
      <c r="B57" t="s">
        <v>50</v>
      </c>
      <c r="C57" t="s">
        <v>76</v>
      </c>
      <c r="D57">
        <v>1981</v>
      </c>
      <c r="E57">
        <v>0</v>
      </c>
      <c r="F57">
        <v>1434178.9279251101</v>
      </c>
      <c r="G57">
        <v>1434178.9279251101</v>
      </c>
      <c r="H57">
        <v>1434178.9279251101</v>
      </c>
      <c r="I57">
        <v>1434178.9279251101</v>
      </c>
      <c r="J57">
        <v>1434178.9279251101</v>
      </c>
      <c r="K57">
        <v>1434178.9279251101</v>
      </c>
      <c r="L57">
        <v>1434178.9279251101</v>
      </c>
      <c r="M57">
        <v>1434178.9279251101</v>
      </c>
      <c r="S57" s="36"/>
    </row>
    <row r="58" spans="1:35" customFormat="1" x14ac:dyDescent="0.15">
      <c r="A58" t="s">
        <v>57</v>
      </c>
      <c r="B58" t="s">
        <v>50</v>
      </c>
      <c r="C58" t="s">
        <v>75</v>
      </c>
      <c r="D58">
        <v>1973</v>
      </c>
      <c r="E58">
        <v>0</v>
      </c>
      <c r="F58">
        <v>944401.34761421406</v>
      </c>
      <c r="G58">
        <v>944401.34761421406</v>
      </c>
      <c r="H58">
        <v>944401.34761421406</v>
      </c>
      <c r="I58">
        <v>944401.34761421406</v>
      </c>
      <c r="J58">
        <v>944401.34761421406</v>
      </c>
      <c r="K58">
        <v>944401.34761421406</v>
      </c>
      <c r="L58">
        <v>944401.34761421406</v>
      </c>
      <c r="M58">
        <v>944401.34761421406</v>
      </c>
      <c r="N58">
        <v>944401.34761421406</v>
      </c>
      <c r="O58">
        <v>944401.34761421406</v>
      </c>
      <c r="P58">
        <v>944401.34761421406</v>
      </c>
      <c r="Q58">
        <v>944401.34761421406</v>
      </c>
      <c r="R58">
        <v>944401.34761421406</v>
      </c>
      <c r="S58">
        <v>944401.34761421406</v>
      </c>
      <c r="T58">
        <v>944401.34761421406</v>
      </c>
      <c r="U58">
        <v>944401.34761421406</v>
      </c>
      <c r="V58">
        <v>944401.34761421406</v>
      </c>
      <c r="W58">
        <v>944401.34761421406</v>
      </c>
      <c r="X58">
        <v>944401.34761421406</v>
      </c>
      <c r="Y58">
        <v>944401.34761421406</v>
      </c>
      <c r="Z58">
        <v>944401.34761421406</v>
      </c>
      <c r="AA58">
        <v>944401.34761421406</v>
      </c>
      <c r="AB58">
        <v>944401.34761421406</v>
      </c>
      <c r="AC58">
        <v>944401.34761421406</v>
      </c>
      <c r="AD58">
        <v>944401.34761421406</v>
      </c>
      <c r="AE58">
        <v>944401.34761421406</v>
      </c>
      <c r="AF58">
        <v>944401.34761421406</v>
      </c>
      <c r="AG58">
        <v>944401.34761421406</v>
      </c>
      <c r="AH58">
        <v>944401.34761421406</v>
      </c>
      <c r="AI58">
        <v>944401.34761421406</v>
      </c>
    </row>
    <row r="59" spans="1:35" customFormat="1" x14ac:dyDescent="0.15">
      <c r="A59" t="s">
        <v>57</v>
      </c>
      <c r="B59" t="s">
        <v>50</v>
      </c>
      <c r="C59" t="s">
        <v>110</v>
      </c>
      <c r="D59">
        <v>1947</v>
      </c>
      <c r="E59">
        <v>0</v>
      </c>
      <c r="F59">
        <v>497267.39614070201</v>
      </c>
      <c r="G59">
        <v>497267.39614070201</v>
      </c>
      <c r="H59">
        <v>497267.39614070201</v>
      </c>
    </row>
    <row r="60" spans="1:35" customFormat="1" x14ac:dyDescent="0.15">
      <c r="A60" t="s">
        <v>57</v>
      </c>
      <c r="B60" t="s">
        <v>50</v>
      </c>
      <c r="C60" t="s">
        <v>111</v>
      </c>
      <c r="D60">
        <v>1950</v>
      </c>
      <c r="E60">
        <v>0</v>
      </c>
      <c r="F60">
        <v>497267.39614070201</v>
      </c>
      <c r="G60">
        <v>497267.39614070201</v>
      </c>
      <c r="H60">
        <v>497267.39614070201</v>
      </c>
      <c r="T60" s="36"/>
      <c r="U60" s="36"/>
    </row>
    <row r="61" spans="1:35" customFormat="1" x14ac:dyDescent="0.15">
      <c r="A61" t="s">
        <v>57</v>
      </c>
      <c r="B61" t="s">
        <v>50</v>
      </c>
      <c r="C61" t="s">
        <v>112</v>
      </c>
      <c r="D61">
        <v>1959</v>
      </c>
      <c r="E61">
        <v>0</v>
      </c>
      <c r="F61">
        <v>581568.09205296705</v>
      </c>
      <c r="G61">
        <v>581568.09205296705</v>
      </c>
      <c r="H61">
        <v>581568.09205296705</v>
      </c>
      <c r="I61">
        <v>581568.09205296705</v>
      </c>
      <c r="J61">
        <v>581568.09205296705</v>
      </c>
      <c r="K61">
        <v>581568.09205296705</v>
      </c>
    </row>
    <row r="62" spans="1:35" customFormat="1" x14ac:dyDescent="0.15">
      <c r="A62" t="s">
        <v>57</v>
      </c>
      <c r="B62" t="s">
        <v>50</v>
      </c>
      <c r="C62" t="s">
        <v>74</v>
      </c>
      <c r="D62">
        <v>1961</v>
      </c>
      <c r="E62">
        <v>0</v>
      </c>
      <c r="F62">
        <v>570897.11788685794</v>
      </c>
      <c r="G62">
        <v>570897.11788685794</v>
      </c>
      <c r="H62">
        <v>570897.11788685794</v>
      </c>
      <c r="I62">
        <v>570897.11788685794</v>
      </c>
      <c r="J62">
        <v>570897.11788685794</v>
      </c>
      <c r="K62">
        <v>570897.11788685794</v>
      </c>
      <c r="Q62" s="36"/>
      <c r="S62" s="36"/>
      <c r="W62" s="36"/>
      <c r="X62" s="36"/>
    </row>
    <row r="63" spans="1:35" customFormat="1" x14ac:dyDescent="0.15">
      <c r="A63" t="s">
        <v>57</v>
      </c>
      <c r="B63" t="s">
        <v>50</v>
      </c>
      <c r="C63" t="s">
        <v>73</v>
      </c>
      <c r="D63">
        <v>1966</v>
      </c>
      <c r="E63">
        <v>0</v>
      </c>
      <c r="F63">
        <v>884623.75837047701</v>
      </c>
      <c r="G63">
        <v>884623.75837047701</v>
      </c>
      <c r="H63">
        <v>884623.75837047701</v>
      </c>
      <c r="I63">
        <v>884623.75837047701</v>
      </c>
      <c r="J63">
        <v>884623.75837047701</v>
      </c>
      <c r="K63">
        <v>884623.75837047701</v>
      </c>
      <c r="L63">
        <v>884623.75837047701</v>
      </c>
      <c r="M63">
        <v>884623.75837047701</v>
      </c>
      <c r="N63">
        <v>884623.75837047701</v>
      </c>
      <c r="O63">
        <v>884623.75837047701</v>
      </c>
      <c r="P63">
        <v>884623.75837047701</v>
      </c>
    </row>
    <row r="64" spans="1:35" customFormat="1" x14ac:dyDescent="0.15">
      <c r="A64" t="s">
        <v>57</v>
      </c>
      <c r="B64" t="s">
        <v>50</v>
      </c>
      <c r="C64" t="s">
        <v>72</v>
      </c>
      <c r="D64">
        <v>1968</v>
      </c>
      <c r="E64">
        <v>0</v>
      </c>
      <c r="F64">
        <v>918770.875702027</v>
      </c>
      <c r="G64">
        <v>918770.875702027</v>
      </c>
      <c r="H64">
        <v>918770.875702027</v>
      </c>
      <c r="I64" s="36">
        <v>918770.875702027</v>
      </c>
      <c r="J64" s="36">
        <v>918770.875702027</v>
      </c>
      <c r="K64" s="36">
        <v>918770.875702027</v>
      </c>
      <c r="L64" s="36">
        <v>918770.875702027</v>
      </c>
      <c r="M64">
        <v>918770.875702027</v>
      </c>
      <c r="N64">
        <v>918770.875702027</v>
      </c>
      <c r="O64">
        <v>918770.875702027</v>
      </c>
      <c r="P64">
        <v>918770.875702027</v>
      </c>
    </row>
    <row r="65" spans="1:35" customFormat="1" x14ac:dyDescent="0.15">
      <c r="A65" t="s">
        <v>57</v>
      </c>
      <c r="B65" t="s">
        <v>50</v>
      </c>
      <c r="C65" t="s">
        <v>71</v>
      </c>
      <c r="D65">
        <v>1973</v>
      </c>
      <c r="E65">
        <v>0</v>
      </c>
      <c r="F65">
        <v>1001178.98374332</v>
      </c>
      <c r="G65">
        <v>1001178.98374332</v>
      </c>
      <c r="H65">
        <v>1001178.98374332</v>
      </c>
      <c r="I65">
        <v>1001178.98374332</v>
      </c>
      <c r="J65">
        <v>1001178.98374332</v>
      </c>
      <c r="K65" s="36">
        <v>1001178.98374332</v>
      </c>
      <c r="L65">
        <v>1001178.98374332</v>
      </c>
      <c r="M65">
        <v>1001178.98374332</v>
      </c>
      <c r="N65">
        <v>1001178.98374332</v>
      </c>
      <c r="O65">
        <v>1001178.98374332</v>
      </c>
      <c r="P65">
        <v>1001178.98374332</v>
      </c>
      <c r="Q65">
        <v>1001178.98374332</v>
      </c>
      <c r="R65">
        <v>1001178.98374332</v>
      </c>
      <c r="S65">
        <v>1001178.98374332</v>
      </c>
      <c r="T65">
        <v>1001178.98374332</v>
      </c>
      <c r="U65">
        <v>1001178.98374332</v>
      </c>
      <c r="V65">
        <v>1001178.98374332</v>
      </c>
      <c r="W65">
        <v>1001178.98374332</v>
      </c>
      <c r="X65">
        <v>1001178.98374332</v>
      </c>
      <c r="Y65">
        <v>1001178.98374332</v>
      </c>
      <c r="Z65">
        <v>1001178.98374332</v>
      </c>
      <c r="AA65">
        <v>1001178.98374332</v>
      </c>
      <c r="AB65">
        <v>1001178.98374332</v>
      </c>
      <c r="AC65">
        <v>1001178.98374332</v>
      </c>
      <c r="AD65">
        <v>1001178.98374332</v>
      </c>
      <c r="AE65">
        <v>1001178.98374332</v>
      </c>
      <c r="AF65">
        <v>1001178.98374332</v>
      </c>
      <c r="AG65">
        <v>1001178.98374332</v>
      </c>
      <c r="AH65">
        <v>1001178.98374332</v>
      </c>
      <c r="AI65">
        <v>1001178.98374332</v>
      </c>
    </row>
    <row r="66" spans="1:35" customFormat="1" x14ac:dyDescent="0.15">
      <c r="A66" t="s">
        <v>57</v>
      </c>
      <c r="B66" t="s">
        <v>49</v>
      </c>
      <c r="C66" t="s">
        <v>84</v>
      </c>
      <c r="D66">
        <v>2013</v>
      </c>
      <c r="E66">
        <v>0</v>
      </c>
      <c r="I66">
        <v>824362.75830211898</v>
      </c>
      <c r="J66" s="36">
        <v>396238.650161942</v>
      </c>
      <c r="K66">
        <v>924892.32830897404</v>
      </c>
      <c r="L66">
        <v>1132435.8394988901</v>
      </c>
      <c r="M66">
        <v>659562.92304279294</v>
      </c>
      <c r="N66">
        <v>1053432.8225792099</v>
      </c>
      <c r="O66">
        <v>864962.24779077095</v>
      </c>
      <c r="P66">
        <v>322956.70432229398</v>
      </c>
      <c r="Q66">
        <v>207660.73588599701</v>
      </c>
      <c r="R66">
        <v>209217.511165237</v>
      </c>
      <c r="T66">
        <v>121518.612728144</v>
      </c>
      <c r="AD66" s="36"/>
    </row>
    <row r="67" spans="1:35" customFormat="1" x14ac:dyDescent="0.15">
      <c r="A67" t="s">
        <v>57</v>
      </c>
      <c r="B67" t="s">
        <v>49</v>
      </c>
      <c r="C67" t="s">
        <v>83</v>
      </c>
      <c r="D67">
        <v>2009</v>
      </c>
      <c r="E67">
        <v>0</v>
      </c>
      <c r="F67" s="36">
        <v>8.7229333899744596E-7</v>
      </c>
      <c r="H67" s="36"/>
      <c r="L67">
        <v>2455282.5555157601</v>
      </c>
      <c r="M67">
        <v>4940140.24720209</v>
      </c>
      <c r="N67">
        <v>1810905.6200488301</v>
      </c>
      <c r="O67">
        <v>2801192.8920021201</v>
      </c>
      <c r="P67" s="36">
        <v>1973097.95799214</v>
      </c>
      <c r="Q67">
        <v>1015688.36615545</v>
      </c>
      <c r="S67">
        <v>2784815.3587785801</v>
      </c>
      <c r="T67">
        <v>2089315.6803629601</v>
      </c>
      <c r="W67" s="36"/>
      <c r="AB67" s="36"/>
      <c r="AD67" s="36">
        <v>4.2431905807717099E-10</v>
      </c>
      <c r="AF67" s="36">
        <v>-1.00257378901612E-7</v>
      </c>
      <c r="AG67" s="36">
        <v>-1.14587434496509E-7</v>
      </c>
      <c r="AH67" s="36">
        <v>-2.30868867433225E-7</v>
      </c>
      <c r="AI67" s="36">
        <v>-1.10347803544459E-7</v>
      </c>
    </row>
    <row r="68" spans="1:35" customFormat="1" x14ac:dyDescent="0.15">
      <c r="A68" t="s">
        <v>57</v>
      </c>
      <c r="B68" t="s">
        <v>49</v>
      </c>
      <c r="C68" t="s">
        <v>82</v>
      </c>
      <c r="D68">
        <v>2018</v>
      </c>
      <c r="E68">
        <v>0</v>
      </c>
      <c r="F68">
        <v>317284.95096988103</v>
      </c>
      <c r="I68">
        <v>426401.45184900798</v>
      </c>
      <c r="J68">
        <v>292084.55091073498</v>
      </c>
      <c r="K68">
        <v>1955163.7589310301</v>
      </c>
      <c r="L68">
        <v>1636609.57256936</v>
      </c>
      <c r="M68">
        <v>1368720.96392659</v>
      </c>
      <c r="N68">
        <v>1037766.7161531301</v>
      </c>
      <c r="O68">
        <v>1317644.80228124</v>
      </c>
      <c r="P68">
        <v>739736.83940673003</v>
      </c>
      <c r="Q68">
        <v>789892.83175241097</v>
      </c>
      <c r="R68">
        <v>996004.46892789402</v>
      </c>
      <c r="S68">
        <v>794882.26426150999</v>
      </c>
      <c r="T68">
        <v>696710.50080507097</v>
      </c>
      <c r="AB68" s="36">
        <v>6.8259128363404002E-7</v>
      </c>
      <c r="AF68" s="36"/>
      <c r="AG68" s="36"/>
      <c r="AH68" s="36"/>
      <c r="AI68" s="36"/>
    </row>
    <row r="69" spans="1:35" customFormat="1" x14ac:dyDescent="0.15">
      <c r="A69" t="s">
        <v>57</v>
      </c>
      <c r="B69" t="s">
        <v>49</v>
      </c>
      <c r="C69" t="s">
        <v>81</v>
      </c>
      <c r="D69">
        <v>1963</v>
      </c>
      <c r="E69">
        <v>0</v>
      </c>
      <c r="F69">
        <v>42904334.791891702</v>
      </c>
      <c r="G69">
        <v>40493862.728969902</v>
      </c>
      <c r="H69">
        <v>41038834.767212898</v>
      </c>
      <c r="I69">
        <v>26612910.569418799</v>
      </c>
      <c r="J69">
        <v>23885276.068783801</v>
      </c>
      <c r="K69">
        <v>5540359.3385178102</v>
      </c>
      <c r="L69" s="36">
        <v>9435955.9289696906</v>
      </c>
      <c r="M69">
        <v>19139676.240370002</v>
      </c>
      <c r="N69">
        <v>56515125.734318197</v>
      </c>
      <c r="O69">
        <v>55581668.0861995</v>
      </c>
      <c r="R69">
        <v>1363236.7529913899</v>
      </c>
      <c r="AE69" s="36"/>
      <c r="AF69" s="36"/>
      <c r="AG69" s="36"/>
      <c r="AH69" s="36"/>
      <c r="AI69" s="36"/>
    </row>
    <row r="70" spans="1:35" customFormat="1" x14ac:dyDescent="0.15">
      <c r="A70" t="s">
        <v>57</v>
      </c>
      <c r="B70" t="s">
        <v>49</v>
      </c>
      <c r="C70" t="s">
        <v>80</v>
      </c>
      <c r="D70">
        <v>1964</v>
      </c>
      <c r="E70">
        <v>0</v>
      </c>
      <c r="F70" s="36">
        <v>41794951.995673202</v>
      </c>
      <c r="G70">
        <v>39534242.575279102</v>
      </c>
      <c r="H70">
        <v>40562746.196827501</v>
      </c>
      <c r="I70">
        <v>67549675.933502495</v>
      </c>
      <c r="J70">
        <v>72501075.866966799</v>
      </c>
      <c r="K70">
        <v>50990973.066286102</v>
      </c>
      <c r="L70">
        <v>38459081.537057199</v>
      </c>
      <c r="M70">
        <v>33770906.487938598</v>
      </c>
      <c r="N70">
        <v>76172317.528478101</v>
      </c>
      <c r="O70">
        <v>78031140.560190007</v>
      </c>
      <c r="P70">
        <v>1398698.2311624601</v>
      </c>
      <c r="Q70">
        <v>1397579.98069127</v>
      </c>
      <c r="S70">
        <v>1494355.65573993</v>
      </c>
      <c r="T70">
        <v>1542507.1308271801</v>
      </c>
      <c r="AE70" s="36"/>
      <c r="AF70" s="36"/>
      <c r="AG70" s="36"/>
    </row>
    <row r="71" spans="1:35" customFormat="1" x14ac:dyDescent="0.15">
      <c r="A71" t="s">
        <v>57</v>
      </c>
      <c r="B71" t="s">
        <v>49</v>
      </c>
      <c r="C71" t="s">
        <v>79</v>
      </c>
      <c r="D71">
        <v>1970</v>
      </c>
      <c r="E71">
        <v>0</v>
      </c>
      <c r="F71">
        <v>44801510.659918301</v>
      </c>
      <c r="G71">
        <v>42498557.936643302</v>
      </c>
      <c r="H71">
        <v>39557670.326014198</v>
      </c>
      <c r="I71">
        <v>86325228.487094507</v>
      </c>
      <c r="J71">
        <v>88451998.994432598</v>
      </c>
      <c r="K71">
        <v>63445405.402959503</v>
      </c>
      <c r="L71">
        <v>78042469.599055201</v>
      </c>
      <c r="M71">
        <v>77775918.807901904</v>
      </c>
      <c r="N71">
        <v>86974024.107016504</v>
      </c>
      <c r="O71">
        <v>88761395.891314194</v>
      </c>
      <c r="P71">
        <v>17426953.644012801</v>
      </c>
      <c r="Q71">
        <v>17597534.944123801</v>
      </c>
      <c r="R71">
        <v>19811437.916396402</v>
      </c>
      <c r="S71" s="36">
        <v>21444914.062272299</v>
      </c>
      <c r="T71">
        <v>21908305.643940601</v>
      </c>
    </row>
    <row r="72" spans="1:35" customFormat="1" x14ac:dyDescent="0.15">
      <c r="A72" t="s">
        <v>57</v>
      </c>
      <c r="B72" t="s">
        <v>49</v>
      </c>
      <c r="C72" t="s">
        <v>78</v>
      </c>
      <c r="D72">
        <v>1972</v>
      </c>
      <c r="E72">
        <v>0</v>
      </c>
      <c r="F72">
        <v>45815681.275972798</v>
      </c>
      <c r="G72">
        <v>43221229.189571701</v>
      </c>
      <c r="H72">
        <v>41313908.163435496</v>
      </c>
      <c r="I72">
        <v>78656514.777551904</v>
      </c>
      <c r="J72">
        <v>53398868.403420702</v>
      </c>
      <c r="K72">
        <v>23654899.271713398</v>
      </c>
      <c r="L72">
        <v>35200169.782672599</v>
      </c>
      <c r="M72">
        <v>35129304.3846303</v>
      </c>
      <c r="N72">
        <v>78936505.289453298</v>
      </c>
      <c r="O72">
        <v>80258637.147315904</v>
      </c>
      <c r="P72">
        <v>2343962.81181191</v>
      </c>
      <c r="Q72">
        <v>1970949.47461922</v>
      </c>
      <c r="R72" s="36"/>
      <c r="W72" s="36">
        <v>3.3348357279765301E-8</v>
      </c>
    </row>
    <row r="73" spans="1:35" customFormat="1" x14ac:dyDescent="0.15">
      <c r="A73" t="s">
        <v>57</v>
      </c>
      <c r="B73" t="s">
        <v>49</v>
      </c>
      <c r="C73" t="s">
        <v>77</v>
      </c>
      <c r="D73">
        <v>1974</v>
      </c>
      <c r="E73">
        <v>0</v>
      </c>
      <c r="F73">
        <v>71073542.125184</v>
      </c>
      <c r="G73">
        <v>66212248.603309102</v>
      </c>
      <c r="H73">
        <v>60871967.345771402</v>
      </c>
      <c r="I73">
        <v>140381670.49266201</v>
      </c>
      <c r="J73">
        <v>140196188.427672</v>
      </c>
      <c r="K73">
        <v>112781368.322504</v>
      </c>
      <c r="L73">
        <v>90372085.365295395</v>
      </c>
      <c r="M73">
        <v>96667865.061544403</v>
      </c>
    </row>
    <row r="74" spans="1:35" customFormat="1" x14ac:dyDescent="0.15">
      <c r="A74" t="s">
        <v>57</v>
      </c>
      <c r="B74" t="s">
        <v>49</v>
      </c>
      <c r="C74" t="s">
        <v>76</v>
      </c>
      <c r="D74">
        <v>1981</v>
      </c>
      <c r="E74">
        <v>0</v>
      </c>
      <c r="F74">
        <v>65329042.3458542</v>
      </c>
      <c r="G74">
        <v>61968742.925521098</v>
      </c>
      <c r="H74">
        <v>61330787.611635298</v>
      </c>
      <c r="I74" s="36">
        <v>19942247.859521098</v>
      </c>
      <c r="J74">
        <v>61252770.587762401</v>
      </c>
      <c r="K74">
        <v>15353310.2276287</v>
      </c>
      <c r="L74">
        <v>38712298.249974601</v>
      </c>
      <c r="M74">
        <v>34707469.452460602</v>
      </c>
      <c r="U74" s="36"/>
      <c r="W74" s="36"/>
    </row>
    <row r="75" spans="1:35" customFormat="1" x14ac:dyDescent="0.15">
      <c r="A75" t="s">
        <v>57</v>
      </c>
      <c r="B75" t="s">
        <v>49</v>
      </c>
      <c r="C75" t="s">
        <v>75</v>
      </c>
      <c r="D75">
        <v>1973</v>
      </c>
      <c r="E75">
        <v>0</v>
      </c>
      <c r="K75">
        <v>684684.90268362698</v>
      </c>
      <c r="L75">
        <v>412043.71296039899</v>
      </c>
      <c r="M75">
        <v>1226363.3326823299</v>
      </c>
      <c r="N75">
        <v>273186.380584998</v>
      </c>
      <c r="O75">
        <v>495740.03037829301</v>
      </c>
      <c r="P75">
        <v>526312.12523123901</v>
      </c>
      <c r="Q75">
        <v>416596.17131215701</v>
      </c>
      <c r="R75">
        <v>654817.55902200704</v>
      </c>
      <c r="W75" s="36"/>
    </row>
    <row r="76" spans="1:35" customFormat="1" x14ac:dyDescent="0.15">
      <c r="A76" t="s">
        <v>57</v>
      </c>
      <c r="B76" t="s">
        <v>49</v>
      </c>
      <c r="C76" t="s">
        <v>112</v>
      </c>
      <c r="D76">
        <v>1959</v>
      </c>
      <c r="E76">
        <v>0</v>
      </c>
      <c r="F76" s="36"/>
      <c r="G76" s="36"/>
      <c r="I76">
        <v>747664.81427319895</v>
      </c>
      <c r="K76" s="36">
        <v>5191621.4399680896</v>
      </c>
      <c r="S76" s="36"/>
      <c r="W76" s="36"/>
    </row>
    <row r="77" spans="1:35" customFormat="1" x14ac:dyDescent="0.15">
      <c r="A77" t="s">
        <v>57</v>
      </c>
      <c r="B77" t="s">
        <v>49</v>
      </c>
      <c r="C77" t="s">
        <v>74</v>
      </c>
      <c r="D77">
        <v>1961</v>
      </c>
      <c r="E77">
        <v>0</v>
      </c>
      <c r="G77" s="36">
        <v>-3.57806389407465E-9</v>
      </c>
      <c r="I77">
        <v>1423953.6098237601</v>
      </c>
      <c r="J77">
        <v>529109.88786422904</v>
      </c>
      <c r="K77">
        <v>3867952.5784534998</v>
      </c>
      <c r="AE77" s="36"/>
      <c r="AF77" s="36"/>
      <c r="AG77" s="36"/>
      <c r="AH77" s="36"/>
      <c r="AI77" s="36"/>
    </row>
    <row r="78" spans="1:35" customFormat="1" x14ac:dyDescent="0.15">
      <c r="A78" t="s">
        <v>57</v>
      </c>
      <c r="B78" t="s">
        <v>49</v>
      </c>
      <c r="C78" t="s">
        <v>73</v>
      </c>
      <c r="D78">
        <v>1966</v>
      </c>
      <c r="E78">
        <v>0</v>
      </c>
      <c r="F78" s="36">
        <v>35340122.214298598</v>
      </c>
      <c r="G78">
        <v>33088651.813013501</v>
      </c>
      <c r="H78">
        <v>33431997.3870566</v>
      </c>
      <c r="I78" s="36"/>
      <c r="K78" s="36">
        <v>1660687.2241459501</v>
      </c>
      <c r="L78" s="36">
        <v>6015249.5291805901</v>
      </c>
      <c r="M78">
        <v>4071299.3078139601</v>
      </c>
      <c r="N78">
        <v>4747569.6051520398</v>
      </c>
      <c r="O78">
        <v>5551029.7819618201</v>
      </c>
      <c r="AG78" s="36"/>
      <c r="AI78" s="36"/>
    </row>
    <row r="79" spans="1:35" customFormat="1" x14ac:dyDescent="0.15">
      <c r="A79" t="s">
        <v>57</v>
      </c>
      <c r="B79" t="s">
        <v>49</v>
      </c>
      <c r="C79" t="s">
        <v>72</v>
      </c>
      <c r="D79">
        <v>1968</v>
      </c>
      <c r="E79">
        <v>0</v>
      </c>
      <c r="F79" s="36">
        <v>37937261.145349801</v>
      </c>
      <c r="G79" s="36">
        <v>36022380.316146597</v>
      </c>
      <c r="H79">
        <v>34776573.095481999</v>
      </c>
      <c r="K79" s="36">
        <v>8868398.0672714207</v>
      </c>
      <c r="L79">
        <v>4319581.6465447797</v>
      </c>
      <c r="M79">
        <v>5468029.9456608398</v>
      </c>
      <c r="N79">
        <v>16816581.2482167</v>
      </c>
      <c r="O79">
        <v>22029821.905420601</v>
      </c>
      <c r="AE79" s="36"/>
      <c r="AF79" s="36"/>
      <c r="AG79" s="36"/>
      <c r="AH79" s="36"/>
      <c r="AI79" s="36"/>
    </row>
    <row r="80" spans="1:35" customFormat="1" x14ac:dyDescent="0.15">
      <c r="A80" t="s">
        <v>57</v>
      </c>
      <c r="B80" t="s">
        <v>49</v>
      </c>
      <c r="C80" t="s">
        <v>71</v>
      </c>
      <c r="D80">
        <v>1973</v>
      </c>
      <c r="E80">
        <v>0</v>
      </c>
      <c r="F80" s="36"/>
      <c r="H80" s="36"/>
      <c r="K80">
        <v>220969.061016925</v>
      </c>
      <c r="L80">
        <v>1419286.07328191</v>
      </c>
      <c r="M80">
        <v>1263805.4853113999</v>
      </c>
      <c r="N80">
        <v>1326077.82902229</v>
      </c>
      <c r="O80">
        <v>952735.57702633296</v>
      </c>
      <c r="P80">
        <v>329321.55968158098</v>
      </c>
      <c r="T80">
        <v>434635.24486004899</v>
      </c>
      <c r="AC80" s="36">
        <v>1.0418003885902899E-6</v>
      </c>
      <c r="AE80" s="36"/>
      <c r="AF80" s="36"/>
      <c r="AG80" s="36"/>
      <c r="AH80" s="36"/>
      <c r="AI80" s="36"/>
    </row>
    <row r="81" spans="1:35" customFormat="1" x14ac:dyDescent="0.15">
      <c r="A81" t="s">
        <v>57</v>
      </c>
      <c r="B81" t="s">
        <v>48</v>
      </c>
      <c r="C81" t="s">
        <v>83</v>
      </c>
      <c r="D81">
        <v>2009</v>
      </c>
      <c r="E81">
        <v>0</v>
      </c>
      <c r="L81">
        <v>8314.1678129298398</v>
      </c>
      <c r="M81">
        <v>17610.8630633746</v>
      </c>
      <c r="N81">
        <v>6423.3975240715199</v>
      </c>
      <c r="O81">
        <v>9541.2104539202192</v>
      </c>
      <c r="P81">
        <v>6325.9972489683596</v>
      </c>
      <c r="Q81">
        <v>3208.1843191196699</v>
      </c>
      <c r="S81">
        <v>8540.0962861072803</v>
      </c>
      <c r="T81">
        <v>6325.9972489683596</v>
      </c>
      <c r="Z81" s="36"/>
      <c r="AA81" s="36">
        <v>8.6516386872354692E-9</v>
      </c>
      <c r="AE81" s="36"/>
      <c r="AF81" s="36"/>
      <c r="AG81" s="36"/>
      <c r="AH81" s="36"/>
      <c r="AI81" s="36"/>
    </row>
    <row r="82" spans="1:35" customFormat="1" x14ac:dyDescent="0.15">
      <c r="A82" t="s">
        <v>57</v>
      </c>
      <c r="B82" t="s">
        <v>48</v>
      </c>
      <c r="C82" t="s">
        <v>82</v>
      </c>
      <c r="D82">
        <v>2018</v>
      </c>
      <c r="E82">
        <v>0</v>
      </c>
      <c r="F82" s="36">
        <v>2.5328356254777099E-13</v>
      </c>
      <c r="I82">
        <v>1120.8223749249601</v>
      </c>
      <c r="J82">
        <v>757.55188186627799</v>
      </c>
      <c r="K82">
        <v>5001.6144715030896</v>
      </c>
      <c r="L82">
        <v>4133.30939053355</v>
      </c>
      <c r="M82">
        <v>3424.48891627271</v>
      </c>
      <c r="N82" s="36">
        <v>2565.0440912314298</v>
      </c>
      <c r="O82">
        <v>3218.4879659406502</v>
      </c>
      <c r="P82" s="36">
        <v>1791.98676149069</v>
      </c>
      <c r="Q82">
        <v>1891.6646406836301</v>
      </c>
      <c r="R82">
        <v>2363.4732688634999</v>
      </c>
      <c r="S82">
        <v>1860.6537449347099</v>
      </c>
      <c r="T82">
        <v>1614.7816429254799</v>
      </c>
      <c r="Z82" s="36">
        <v>1.19522244872403E-8</v>
      </c>
      <c r="AB82" s="36">
        <v>8.4018906555744897E-9</v>
      </c>
      <c r="AE82" s="36"/>
      <c r="AF82" s="36"/>
      <c r="AG82" s="36"/>
      <c r="AH82" s="36"/>
      <c r="AI82" s="36"/>
    </row>
    <row r="83" spans="1:35" customFormat="1" x14ac:dyDescent="0.15">
      <c r="A83" t="s">
        <v>57</v>
      </c>
      <c r="B83" t="s">
        <v>48</v>
      </c>
      <c r="C83" t="s">
        <v>81</v>
      </c>
      <c r="D83">
        <v>1963</v>
      </c>
      <c r="E83">
        <v>0</v>
      </c>
      <c r="F83">
        <v>331941.256403848</v>
      </c>
      <c r="G83">
        <v>327828.12120541098</v>
      </c>
      <c r="H83">
        <v>319740</v>
      </c>
      <c r="I83">
        <v>210734.77356412899</v>
      </c>
      <c r="J83">
        <v>180698.755150004</v>
      </c>
      <c r="K83">
        <v>41080.758554653301</v>
      </c>
      <c r="L83">
        <v>66605.834526323801</v>
      </c>
      <c r="M83">
        <v>133794.423887604</v>
      </c>
      <c r="N83">
        <v>392625.499656739</v>
      </c>
      <c r="O83">
        <v>377853.63109457801</v>
      </c>
      <c r="R83">
        <v>9085.5775117727007</v>
      </c>
      <c r="AE83" s="36"/>
      <c r="AF83" s="36"/>
      <c r="AG83" s="36"/>
    </row>
    <row r="84" spans="1:35" customFormat="1" x14ac:dyDescent="0.15">
      <c r="A84" t="s">
        <v>57</v>
      </c>
      <c r="B84" t="s">
        <v>48</v>
      </c>
      <c r="C84" t="s">
        <v>80</v>
      </c>
      <c r="D84">
        <v>1964</v>
      </c>
      <c r="E84">
        <v>0</v>
      </c>
      <c r="F84" s="36">
        <v>328026.43775338598</v>
      </c>
      <c r="G84">
        <v>324880.42503438803</v>
      </c>
      <c r="H84">
        <v>321492</v>
      </c>
      <c r="I84">
        <v>550257.30907019204</v>
      </c>
      <c r="J84">
        <v>576086.49728834105</v>
      </c>
      <c r="K84">
        <v>385637.67025738303</v>
      </c>
      <c r="L84">
        <v>281530.03459173499</v>
      </c>
      <c r="M84">
        <v>247243.77532283301</v>
      </c>
      <c r="N84">
        <v>548931.56747330597</v>
      </c>
      <c r="O84">
        <v>552750.04208399297</v>
      </c>
      <c r="P84">
        <v>9811.6365993506406</v>
      </c>
      <c r="Q84">
        <v>9606.6401858415302</v>
      </c>
      <c r="S84">
        <v>9914.5165499686591</v>
      </c>
      <c r="T84">
        <v>10081.2716946562</v>
      </c>
      <c r="AE84" s="36"/>
      <c r="AF84" s="36"/>
      <c r="AG84" s="36"/>
    </row>
    <row r="85" spans="1:35" customFormat="1" x14ac:dyDescent="0.15">
      <c r="A85" t="s">
        <v>57</v>
      </c>
      <c r="B85" t="s">
        <v>48</v>
      </c>
      <c r="C85" t="s">
        <v>79</v>
      </c>
      <c r="D85">
        <v>1970</v>
      </c>
      <c r="E85">
        <v>0</v>
      </c>
      <c r="F85" s="36">
        <v>360784.89450479503</v>
      </c>
      <c r="G85">
        <v>358484.69076236797</v>
      </c>
      <c r="H85">
        <v>317988</v>
      </c>
      <c r="I85">
        <v>721962.22526002803</v>
      </c>
      <c r="J85">
        <v>722440.04913345701</v>
      </c>
      <c r="K85">
        <v>493588.687348523</v>
      </c>
      <c r="L85">
        <v>600719.99818244402</v>
      </c>
      <c r="M85">
        <v>590189.66472794698</v>
      </c>
      <c r="N85">
        <v>650767.36576034396</v>
      </c>
      <c r="O85">
        <v>650008.92216931505</v>
      </c>
      <c r="P85">
        <v>119738.71784631599</v>
      </c>
      <c r="Q85">
        <v>120170.433660326</v>
      </c>
      <c r="R85">
        <v>128134.580521621</v>
      </c>
      <c r="S85">
        <v>138586.59929593999</v>
      </c>
      <c r="T85">
        <v>139382.34777914299</v>
      </c>
    </row>
    <row r="86" spans="1:35" customFormat="1" x14ac:dyDescent="0.15">
      <c r="A86" t="s">
        <v>57</v>
      </c>
      <c r="B86" t="s">
        <v>48</v>
      </c>
      <c r="C86" t="s">
        <v>78</v>
      </c>
      <c r="D86">
        <v>1972</v>
      </c>
      <c r="E86">
        <v>0</v>
      </c>
      <c r="F86">
        <v>353937.39585168503</v>
      </c>
      <c r="G86">
        <v>349313.86556939199</v>
      </c>
      <c r="H86">
        <v>317988</v>
      </c>
      <c r="I86">
        <v>637819.92210316099</v>
      </c>
      <c r="J86">
        <v>422584.99114223302</v>
      </c>
      <c r="K86">
        <v>178175.815767283</v>
      </c>
      <c r="L86">
        <v>252680.07350369199</v>
      </c>
      <c r="M86">
        <v>244575.188757784</v>
      </c>
      <c r="N86">
        <v>565700.63337503897</v>
      </c>
      <c r="O86">
        <v>561788.905736343</v>
      </c>
      <c r="P86">
        <v>12929.5354866295</v>
      </c>
      <c r="Q86">
        <v>9874.2181856563093</v>
      </c>
    </row>
    <row r="87" spans="1:35" customFormat="1" x14ac:dyDescent="0.15">
      <c r="A87" t="s">
        <v>57</v>
      </c>
      <c r="B87" t="s">
        <v>48</v>
      </c>
      <c r="C87" t="s">
        <v>77</v>
      </c>
      <c r="D87">
        <v>1974</v>
      </c>
      <c r="E87">
        <v>0</v>
      </c>
      <c r="F87">
        <v>569759.091140387</v>
      </c>
      <c r="G87" s="36">
        <v>554761.21621684404</v>
      </c>
      <c r="H87">
        <v>484676.86138121597</v>
      </c>
      <c r="I87">
        <v>1176467.99999999</v>
      </c>
      <c r="J87">
        <v>1146628.1913394199</v>
      </c>
      <c r="K87">
        <v>885167.62620911899</v>
      </c>
      <c r="L87">
        <v>686941.23492561595</v>
      </c>
      <c r="M87">
        <v>730245.79847777495</v>
      </c>
      <c r="U87" s="36"/>
    </row>
    <row r="88" spans="1:35" customFormat="1" x14ac:dyDescent="0.15">
      <c r="A88" t="s">
        <v>57</v>
      </c>
      <c r="B88" t="s">
        <v>48</v>
      </c>
      <c r="C88" t="s">
        <v>76</v>
      </c>
      <c r="D88">
        <v>1981</v>
      </c>
      <c r="E88">
        <v>0</v>
      </c>
      <c r="F88" s="36">
        <v>502207.686477045</v>
      </c>
      <c r="G88">
        <v>498866.361616212</v>
      </c>
      <c r="H88">
        <v>473040</v>
      </c>
      <c r="I88">
        <v>149988.367322009</v>
      </c>
      <c r="J88">
        <v>479075.199965031</v>
      </c>
      <c r="K88">
        <v>115929.27621753</v>
      </c>
      <c r="L88">
        <v>279852.847235311</v>
      </c>
      <c r="M88">
        <v>244882.06194279299</v>
      </c>
      <c r="AE88" s="36"/>
      <c r="AF88" s="36"/>
    </row>
    <row r="89" spans="1:35" customFormat="1" x14ac:dyDescent="0.15">
      <c r="A89" t="s">
        <v>57</v>
      </c>
      <c r="B89" t="s">
        <v>48</v>
      </c>
      <c r="C89" t="s">
        <v>75</v>
      </c>
      <c r="D89">
        <v>1973</v>
      </c>
      <c r="E89">
        <v>0</v>
      </c>
      <c r="K89">
        <v>2036.36863823933</v>
      </c>
      <c r="L89">
        <v>1204.8514442916</v>
      </c>
      <c r="M89">
        <v>3974.1783965931299</v>
      </c>
      <c r="N89">
        <v>999.34848234112997</v>
      </c>
      <c r="O89">
        <v>1792.96836313617</v>
      </c>
      <c r="P89">
        <v>1796.6686098222899</v>
      </c>
      <c r="Q89">
        <v>1083.2540540478799</v>
      </c>
      <c r="R89">
        <v>829.40852819807401</v>
      </c>
      <c r="AE89" s="36"/>
      <c r="AF89" s="36"/>
      <c r="AH89" s="36"/>
      <c r="AI89" s="36"/>
    </row>
    <row r="90" spans="1:35" customFormat="1" x14ac:dyDescent="0.15">
      <c r="A90" t="s">
        <v>57</v>
      </c>
      <c r="B90" t="s">
        <v>48</v>
      </c>
      <c r="C90" t="s">
        <v>112</v>
      </c>
      <c r="D90">
        <v>1959</v>
      </c>
      <c r="E90">
        <v>0</v>
      </c>
      <c r="I90">
        <v>4348.8720770288901</v>
      </c>
      <c r="K90">
        <v>26849.6308297822</v>
      </c>
      <c r="S90" s="36"/>
      <c r="W90" s="36"/>
      <c r="AE90" s="36"/>
      <c r="AF90" s="36"/>
      <c r="AG90" s="36"/>
      <c r="AH90" s="36"/>
    </row>
    <row r="91" spans="1:35" customFormat="1" x14ac:dyDescent="0.15">
      <c r="A91" t="s">
        <v>57</v>
      </c>
      <c r="B91" t="s">
        <v>48</v>
      </c>
      <c r="C91" t="s">
        <v>74</v>
      </c>
      <c r="D91">
        <v>1961</v>
      </c>
      <c r="E91">
        <v>0</v>
      </c>
      <c r="G91" s="36"/>
      <c r="I91">
        <v>8214.7592847317592</v>
      </c>
      <c r="J91">
        <v>2981.6533700137402</v>
      </c>
      <c r="K91">
        <v>19576.683151724799</v>
      </c>
      <c r="AF91" s="36"/>
      <c r="AH91" s="36"/>
      <c r="AI91" s="36"/>
    </row>
    <row r="92" spans="1:35" customFormat="1" x14ac:dyDescent="0.15">
      <c r="A92" t="s">
        <v>57</v>
      </c>
      <c r="B92" t="s">
        <v>48</v>
      </c>
      <c r="C92" t="s">
        <v>73</v>
      </c>
      <c r="D92">
        <v>1966</v>
      </c>
      <c r="E92">
        <v>0</v>
      </c>
      <c r="F92">
        <v>249897.61014009599</v>
      </c>
      <c r="G92">
        <v>244034.90710561001</v>
      </c>
      <c r="H92">
        <v>236520</v>
      </c>
      <c r="K92">
        <v>8644.8527757549491</v>
      </c>
      <c r="L92">
        <v>33463.8258548421</v>
      </c>
      <c r="M92">
        <v>19291.457615756601</v>
      </c>
      <c r="N92">
        <v>23249.2551164828</v>
      </c>
      <c r="O92">
        <v>26381.884023930499</v>
      </c>
      <c r="S92" s="36"/>
      <c r="AH92" s="36"/>
      <c r="AI92" s="36"/>
    </row>
    <row r="93" spans="1:35" customFormat="1" x14ac:dyDescent="0.15">
      <c r="A93" t="s">
        <v>57</v>
      </c>
      <c r="B93" t="s">
        <v>48</v>
      </c>
      <c r="C93" t="s">
        <v>72</v>
      </c>
      <c r="D93">
        <v>1968</v>
      </c>
      <c r="E93">
        <v>0</v>
      </c>
      <c r="F93">
        <v>275620.54636490898</v>
      </c>
      <c r="G93">
        <v>273974.78952561802</v>
      </c>
      <c r="H93">
        <v>250785.35405906901</v>
      </c>
      <c r="K93">
        <v>62476.079528560796</v>
      </c>
      <c r="L93">
        <v>23748.371601734802</v>
      </c>
      <c r="M93">
        <v>31007.024241892901</v>
      </c>
      <c r="N93">
        <v>106225.119757539</v>
      </c>
      <c r="O93">
        <v>144963.552974349</v>
      </c>
    </row>
    <row r="94" spans="1:35" customFormat="1" x14ac:dyDescent="0.15">
      <c r="A94" t="s">
        <v>57</v>
      </c>
      <c r="B94" t="s">
        <v>48</v>
      </c>
      <c r="C94" t="s">
        <v>71</v>
      </c>
      <c r="D94">
        <v>1973</v>
      </c>
      <c r="E94">
        <v>0</v>
      </c>
      <c r="K94">
        <v>639.82943603851299</v>
      </c>
      <c r="L94">
        <v>3068.81155433293</v>
      </c>
      <c r="M94">
        <v>3074.7359009628599</v>
      </c>
      <c r="N94">
        <v>3329.48280605227</v>
      </c>
      <c r="O94">
        <v>2346.0412654745501</v>
      </c>
      <c r="P94">
        <v>408.77991746905002</v>
      </c>
      <c r="T94">
        <v>509.49381017881598</v>
      </c>
      <c r="W94" s="36"/>
      <c r="AE94" s="36"/>
      <c r="AF94" s="36"/>
      <c r="AG94" s="36"/>
      <c r="AH94" s="36"/>
      <c r="AI94" s="36"/>
    </row>
    <row r="95" spans="1:35" customFormat="1" x14ac:dyDescent="0.15">
      <c r="A95" t="s">
        <v>57</v>
      </c>
      <c r="B95" t="s">
        <v>47</v>
      </c>
      <c r="C95" t="s">
        <v>84</v>
      </c>
      <c r="D95">
        <v>2013</v>
      </c>
      <c r="E95">
        <v>0</v>
      </c>
      <c r="F95" s="36"/>
      <c r="I95">
        <v>2956.1485557083902</v>
      </c>
      <c r="J95">
        <v>1405.77716643741</v>
      </c>
      <c r="K95">
        <v>3245.3370013755102</v>
      </c>
      <c r="L95">
        <v>3936.1760660247601</v>
      </c>
      <c r="M95">
        <v>2273.3425034387901</v>
      </c>
      <c r="N95">
        <v>3598.7895460797799</v>
      </c>
      <c r="O95">
        <v>2924.0165061898201</v>
      </c>
      <c r="P95">
        <v>1084.4566712517101</v>
      </c>
      <c r="Q95">
        <v>690.83906464924303</v>
      </c>
      <c r="R95">
        <v>690.83906464924303</v>
      </c>
      <c r="S95" s="36"/>
      <c r="T95">
        <v>393.61760660247501</v>
      </c>
      <c r="AD95" s="36">
        <v>5.5936426207733101E-12</v>
      </c>
    </row>
    <row r="96" spans="1:35" customFormat="1" x14ac:dyDescent="0.15">
      <c r="A96" t="s">
        <v>57</v>
      </c>
      <c r="B96" t="s">
        <v>47</v>
      </c>
      <c r="C96" t="s">
        <v>83</v>
      </c>
      <c r="D96">
        <v>2009</v>
      </c>
      <c r="E96">
        <v>0</v>
      </c>
      <c r="F96" s="36"/>
      <c r="G96" s="36"/>
      <c r="AA96" s="36">
        <v>-8.6516386872354692E-9</v>
      </c>
    </row>
    <row r="97" spans="1:30" customFormat="1" x14ac:dyDescent="0.15">
      <c r="A97" t="s">
        <v>57</v>
      </c>
      <c r="B97" t="s">
        <v>47</v>
      </c>
      <c r="C97" t="s">
        <v>82</v>
      </c>
      <c r="D97">
        <v>2018</v>
      </c>
      <c r="E97">
        <v>0</v>
      </c>
      <c r="F97" s="36">
        <v>1160.64979367262</v>
      </c>
      <c r="I97" s="36">
        <v>797.94976095986897</v>
      </c>
      <c r="J97">
        <v>539.32572776338895</v>
      </c>
      <c r="K97" s="36">
        <v>3560.81138388811</v>
      </c>
      <c r="L97" s="36">
        <v>2942.63686551604</v>
      </c>
      <c r="M97">
        <v>2438.0046056204601</v>
      </c>
      <c r="N97">
        <v>1826.13799049708</v>
      </c>
      <c r="O97">
        <v>2291.3458550883201</v>
      </c>
      <c r="P97">
        <v>1275.7734320484799</v>
      </c>
      <c r="Q97">
        <v>1346.7373435963</v>
      </c>
      <c r="R97">
        <v>1682.6331915892799</v>
      </c>
      <c r="S97" s="36">
        <v>1324.65968222587</v>
      </c>
      <c r="T97">
        <v>1149.61536707459</v>
      </c>
      <c r="W97" s="36"/>
      <c r="Z97" s="36">
        <v>-1.19522244872403E-8</v>
      </c>
      <c r="AB97" s="36">
        <v>-8.4018906555744897E-9</v>
      </c>
    </row>
    <row r="98" spans="1:30" customFormat="1" x14ac:dyDescent="0.15">
      <c r="A98" t="s">
        <v>57</v>
      </c>
      <c r="B98" t="s">
        <v>47</v>
      </c>
      <c r="C98" t="s">
        <v>81</v>
      </c>
      <c r="D98">
        <v>1963</v>
      </c>
      <c r="E98">
        <v>0</v>
      </c>
      <c r="F98" s="36"/>
      <c r="G98" s="36">
        <v>-9.3179526634687107E-9</v>
      </c>
      <c r="K98" s="36"/>
    </row>
    <row r="99" spans="1:30" customFormat="1" x14ac:dyDescent="0.15">
      <c r="A99" t="s">
        <v>57</v>
      </c>
      <c r="B99" t="s">
        <v>45</v>
      </c>
      <c r="C99" t="s">
        <v>84</v>
      </c>
      <c r="D99">
        <v>2013</v>
      </c>
      <c r="E99">
        <v>0</v>
      </c>
      <c r="I99" s="36">
        <v>2956.1485557083902</v>
      </c>
      <c r="J99">
        <v>1405.77716643741</v>
      </c>
      <c r="K99" s="36">
        <v>3245.3370013755102</v>
      </c>
      <c r="L99" s="36">
        <v>3936.1760660247601</v>
      </c>
      <c r="M99">
        <v>2273.3425034387901</v>
      </c>
      <c r="N99">
        <v>3598.7895460797799</v>
      </c>
      <c r="O99">
        <v>2924.0165061898201</v>
      </c>
      <c r="P99">
        <v>1084.4566712517101</v>
      </c>
      <c r="Q99">
        <v>690.83906464924303</v>
      </c>
      <c r="R99">
        <v>690.83906464924303</v>
      </c>
      <c r="T99">
        <v>393.61760660247501</v>
      </c>
      <c r="AD99" s="36">
        <v>5.5936426207733101E-12</v>
      </c>
    </row>
    <row r="100" spans="1:30" customFormat="1" x14ac:dyDescent="0.15">
      <c r="A100" t="s">
        <v>57</v>
      </c>
      <c r="B100" t="s">
        <v>45</v>
      </c>
      <c r="C100" t="s">
        <v>83</v>
      </c>
      <c r="D100">
        <v>2009</v>
      </c>
      <c r="E100">
        <v>0</v>
      </c>
      <c r="G100" s="36"/>
      <c r="K100" s="36"/>
      <c r="L100">
        <v>8314.1678129298398</v>
      </c>
      <c r="M100">
        <v>17610.8630633746</v>
      </c>
      <c r="N100">
        <v>6423.3975240715199</v>
      </c>
      <c r="O100">
        <v>9541.2104539202192</v>
      </c>
      <c r="P100">
        <v>6325.9972489683596</v>
      </c>
      <c r="Q100">
        <v>3208.1843191196699</v>
      </c>
      <c r="S100">
        <v>8540.0962861072803</v>
      </c>
      <c r="T100">
        <v>6325.9972489683596</v>
      </c>
    </row>
    <row r="101" spans="1:30" customFormat="1" x14ac:dyDescent="0.15">
      <c r="A101" t="s">
        <v>57</v>
      </c>
      <c r="B101" t="s">
        <v>45</v>
      </c>
      <c r="C101" t="s">
        <v>82</v>
      </c>
      <c r="D101">
        <v>2018</v>
      </c>
      <c r="E101">
        <v>0</v>
      </c>
      <c r="F101">
        <v>1160.64979367262</v>
      </c>
      <c r="I101">
        <v>1918.77213588483</v>
      </c>
      <c r="J101">
        <v>1296.8776096296599</v>
      </c>
      <c r="K101">
        <v>8562.4258553912005</v>
      </c>
      <c r="L101">
        <v>7075.9462560495904</v>
      </c>
      <c r="M101">
        <v>5862.4935218931796</v>
      </c>
      <c r="N101">
        <v>4391.1820817285197</v>
      </c>
      <c r="O101">
        <v>5509.8338210289703</v>
      </c>
      <c r="P101">
        <v>3067.7601935391799</v>
      </c>
      <c r="Q101">
        <v>3238.4019842799298</v>
      </c>
      <c r="R101">
        <v>4046.1064604527901</v>
      </c>
      <c r="S101">
        <v>3185.31342716058</v>
      </c>
      <c r="T101">
        <v>2764.3970100000802</v>
      </c>
    </row>
    <row r="102" spans="1:30" customFormat="1" x14ac:dyDescent="0.15">
      <c r="A102" t="s">
        <v>57</v>
      </c>
      <c r="B102" t="s">
        <v>45</v>
      </c>
      <c r="C102" t="s">
        <v>81</v>
      </c>
      <c r="D102">
        <v>1963</v>
      </c>
      <c r="E102">
        <v>0</v>
      </c>
      <c r="F102">
        <v>331941.256403848</v>
      </c>
      <c r="G102">
        <v>327828.12120540201</v>
      </c>
      <c r="H102">
        <v>319740</v>
      </c>
      <c r="I102">
        <v>210734.77356412899</v>
      </c>
      <c r="J102">
        <v>180698.755150004</v>
      </c>
      <c r="K102">
        <v>41080.758554653301</v>
      </c>
      <c r="L102">
        <v>66605.834526323801</v>
      </c>
      <c r="M102">
        <v>133794.423887604</v>
      </c>
      <c r="N102">
        <v>392625.499656739</v>
      </c>
      <c r="O102">
        <v>377853.63109457801</v>
      </c>
      <c r="R102">
        <v>9085.5775117727007</v>
      </c>
    </row>
    <row r="103" spans="1:30" customFormat="1" x14ac:dyDescent="0.15">
      <c r="A103" t="s">
        <v>57</v>
      </c>
      <c r="B103" t="s">
        <v>45</v>
      </c>
      <c r="C103" t="s">
        <v>80</v>
      </c>
      <c r="D103">
        <v>1964</v>
      </c>
      <c r="E103">
        <v>0</v>
      </c>
      <c r="F103">
        <v>328026.43775338598</v>
      </c>
      <c r="G103">
        <v>324880.42503438803</v>
      </c>
      <c r="H103">
        <v>321492</v>
      </c>
      <c r="I103">
        <v>550257.30907019204</v>
      </c>
      <c r="J103">
        <v>576086.49728834105</v>
      </c>
      <c r="K103">
        <v>385637.67025738303</v>
      </c>
      <c r="L103">
        <v>281530.03459173499</v>
      </c>
      <c r="M103">
        <v>247243.77532283301</v>
      </c>
      <c r="N103" s="36">
        <v>548931.56747330597</v>
      </c>
      <c r="O103">
        <v>552750.04208399297</v>
      </c>
      <c r="P103">
        <v>9811.6365993506406</v>
      </c>
      <c r="Q103">
        <v>9606.6401858415302</v>
      </c>
      <c r="S103">
        <v>9914.5165499686591</v>
      </c>
      <c r="T103">
        <v>10081.2716946562</v>
      </c>
    </row>
    <row r="104" spans="1:30" customFormat="1" x14ac:dyDescent="0.15">
      <c r="A104" t="s">
        <v>57</v>
      </c>
      <c r="B104" t="s">
        <v>45</v>
      </c>
      <c r="C104" t="s">
        <v>79</v>
      </c>
      <c r="D104">
        <v>1970</v>
      </c>
      <c r="E104">
        <v>0</v>
      </c>
      <c r="F104">
        <v>360784.89450479503</v>
      </c>
      <c r="G104">
        <v>358484.69076236797</v>
      </c>
      <c r="H104">
        <v>317988</v>
      </c>
      <c r="I104">
        <v>721962.22526002803</v>
      </c>
      <c r="J104">
        <v>722440.04913345701</v>
      </c>
      <c r="K104">
        <v>493588.687348523</v>
      </c>
      <c r="L104">
        <v>600719.99818244402</v>
      </c>
      <c r="M104">
        <v>590189.66472794698</v>
      </c>
      <c r="N104">
        <v>650767.36576034396</v>
      </c>
      <c r="O104">
        <v>650008.92216931505</v>
      </c>
      <c r="P104">
        <v>119738.71784631599</v>
      </c>
      <c r="Q104">
        <v>120170.433660326</v>
      </c>
      <c r="R104">
        <v>128134.580521621</v>
      </c>
      <c r="S104" s="36">
        <v>138586.59929593999</v>
      </c>
      <c r="T104">
        <v>139382.34777914299</v>
      </c>
    </row>
    <row r="105" spans="1:30" customFormat="1" x14ac:dyDescent="0.15">
      <c r="A105" t="s">
        <v>57</v>
      </c>
      <c r="B105" t="s">
        <v>45</v>
      </c>
      <c r="C105" t="s">
        <v>78</v>
      </c>
      <c r="D105">
        <v>1972</v>
      </c>
      <c r="E105">
        <v>0</v>
      </c>
      <c r="F105">
        <v>353937.39585168503</v>
      </c>
      <c r="G105">
        <v>349313.86556939199</v>
      </c>
      <c r="H105">
        <v>317988</v>
      </c>
      <c r="I105">
        <v>637819.92210316099</v>
      </c>
      <c r="J105">
        <v>422584.99114223302</v>
      </c>
      <c r="K105">
        <v>178175.815767283</v>
      </c>
      <c r="L105">
        <v>252680.07350369199</v>
      </c>
      <c r="M105">
        <v>244575.188757784</v>
      </c>
      <c r="N105">
        <v>565700.63337503897</v>
      </c>
      <c r="O105">
        <v>561788.905736343</v>
      </c>
      <c r="P105">
        <v>12929.5354866295</v>
      </c>
      <c r="Q105">
        <v>9874.2181856563093</v>
      </c>
    </row>
    <row r="106" spans="1:30" customFormat="1" x14ac:dyDescent="0.15">
      <c r="A106" t="s">
        <v>57</v>
      </c>
      <c r="B106" t="s">
        <v>45</v>
      </c>
      <c r="C106" t="s">
        <v>77</v>
      </c>
      <c r="D106">
        <v>1974</v>
      </c>
      <c r="E106">
        <v>0</v>
      </c>
      <c r="F106">
        <v>569759.091140387</v>
      </c>
      <c r="G106">
        <v>554761.21621684404</v>
      </c>
      <c r="H106">
        <v>484676.86138121597</v>
      </c>
      <c r="I106">
        <v>1176467.99999999</v>
      </c>
      <c r="J106">
        <v>1146628.1913394199</v>
      </c>
      <c r="K106">
        <v>885167.62620911899</v>
      </c>
      <c r="L106">
        <v>686941.23492561595</v>
      </c>
      <c r="M106">
        <v>730245.79847777495</v>
      </c>
      <c r="S106" s="36"/>
      <c r="U106" s="36"/>
    </row>
    <row r="107" spans="1:30" customFormat="1" x14ac:dyDescent="0.15">
      <c r="A107" t="s">
        <v>57</v>
      </c>
      <c r="B107" t="s">
        <v>45</v>
      </c>
      <c r="C107" t="s">
        <v>76</v>
      </c>
      <c r="D107">
        <v>1981</v>
      </c>
      <c r="E107">
        <v>0</v>
      </c>
      <c r="F107">
        <v>502207.686477045</v>
      </c>
      <c r="G107">
        <v>498866.361616212</v>
      </c>
      <c r="H107">
        <v>473040</v>
      </c>
      <c r="I107">
        <v>149988.367322009</v>
      </c>
      <c r="J107">
        <v>479075.199965031</v>
      </c>
      <c r="K107">
        <v>115929.27621753</v>
      </c>
      <c r="L107">
        <v>279852.847235311</v>
      </c>
      <c r="M107">
        <v>244882.06194279299</v>
      </c>
    </row>
    <row r="108" spans="1:30" customFormat="1" x14ac:dyDescent="0.15">
      <c r="A108" t="s">
        <v>57</v>
      </c>
      <c r="B108" t="s">
        <v>45</v>
      </c>
      <c r="C108" t="s">
        <v>75</v>
      </c>
      <c r="D108">
        <v>1973</v>
      </c>
      <c r="E108">
        <v>0</v>
      </c>
      <c r="K108">
        <v>2036.36863823933</v>
      </c>
      <c r="L108">
        <v>1204.8514442916</v>
      </c>
      <c r="M108">
        <v>3974.1783965931299</v>
      </c>
      <c r="N108">
        <v>999.34848234112997</v>
      </c>
      <c r="O108">
        <v>1792.96836313617</v>
      </c>
      <c r="P108">
        <v>1796.6686098222899</v>
      </c>
      <c r="Q108">
        <v>1083.2540540478799</v>
      </c>
      <c r="R108">
        <v>829.40852819807401</v>
      </c>
      <c r="W108" s="36"/>
    </row>
    <row r="109" spans="1:30" customFormat="1" x14ac:dyDescent="0.15">
      <c r="A109" t="s">
        <v>57</v>
      </c>
      <c r="B109" t="s">
        <v>45</v>
      </c>
      <c r="C109" t="s">
        <v>112</v>
      </c>
      <c r="D109">
        <v>1959</v>
      </c>
      <c r="E109">
        <v>0</v>
      </c>
      <c r="I109">
        <v>4348.8720770288901</v>
      </c>
      <c r="K109">
        <v>26849.6308297822</v>
      </c>
      <c r="S109" s="36"/>
    </row>
    <row r="110" spans="1:30" customFormat="1" x14ac:dyDescent="0.15">
      <c r="A110" t="s">
        <v>57</v>
      </c>
      <c r="B110" t="s">
        <v>45</v>
      </c>
      <c r="C110" t="s">
        <v>74</v>
      </c>
      <c r="D110">
        <v>1961</v>
      </c>
      <c r="E110">
        <v>0</v>
      </c>
      <c r="I110">
        <v>8214.7592847317592</v>
      </c>
      <c r="J110">
        <v>2981.6533700137402</v>
      </c>
      <c r="K110">
        <v>19576.683151724799</v>
      </c>
    </row>
    <row r="111" spans="1:30" customFormat="1" x14ac:dyDescent="0.15">
      <c r="A111" t="s">
        <v>57</v>
      </c>
      <c r="B111" t="s">
        <v>45</v>
      </c>
      <c r="C111" t="s">
        <v>73</v>
      </c>
      <c r="D111">
        <v>1966</v>
      </c>
      <c r="E111">
        <v>0</v>
      </c>
      <c r="F111">
        <v>249897.61014009599</v>
      </c>
      <c r="G111">
        <v>244034.90710561001</v>
      </c>
      <c r="H111">
        <v>236520</v>
      </c>
      <c r="I111" s="36"/>
      <c r="K111" s="36">
        <v>8644.8527757549491</v>
      </c>
      <c r="L111" s="36">
        <v>33463.8258548421</v>
      </c>
      <c r="M111">
        <v>19291.457615756601</v>
      </c>
      <c r="N111">
        <v>23249.2551164828</v>
      </c>
      <c r="O111">
        <v>26381.884023930499</v>
      </c>
      <c r="S111" s="36"/>
      <c r="W111" s="36"/>
    </row>
    <row r="112" spans="1:30" customFormat="1" x14ac:dyDescent="0.15">
      <c r="A112" t="s">
        <v>57</v>
      </c>
      <c r="B112" t="s">
        <v>45</v>
      </c>
      <c r="C112" t="s">
        <v>72</v>
      </c>
      <c r="D112">
        <v>1968</v>
      </c>
      <c r="E112">
        <v>0</v>
      </c>
      <c r="F112">
        <v>275620.54636490898</v>
      </c>
      <c r="G112">
        <v>273974.78952561802</v>
      </c>
      <c r="H112">
        <v>250785.35405906901</v>
      </c>
      <c r="K112" s="36">
        <v>62476.079528560796</v>
      </c>
      <c r="L112">
        <v>23748.371601734802</v>
      </c>
      <c r="M112">
        <v>31007.024241892901</v>
      </c>
      <c r="N112">
        <v>106225.119757539</v>
      </c>
      <c r="O112">
        <v>144963.552974349</v>
      </c>
    </row>
    <row r="113" spans="1:30" customFormat="1" x14ac:dyDescent="0.15">
      <c r="A113" t="s">
        <v>57</v>
      </c>
      <c r="B113" t="s">
        <v>45</v>
      </c>
      <c r="C113" t="s">
        <v>71</v>
      </c>
      <c r="D113">
        <v>1973</v>
      </c>
      <c r="E113">
        <v>0</v>
      </c>
      <c r="I113" s="36"/>
      <c r="K113" s="36">
        <v>639.82943603851299</v>
      </c>
      <c r="L113" s="36">
        <v>3068.81155433293</v>
      </c>
      <c r="M113">
        <v>3074.7359009628599</v>
      </c>
      <c r="N113">
        <v>3329.48280605227</v>
      </c>
      <c r="O113">
        <v>2346.0412654745501</v>
      </c>
      <c r="P113">
        <v>408.77991746905002</v>
      </c>
      <c r="T113">
        <v>509.49381017881598</v>
      </c>
      <c r="W113" s="36"/>
    </row>
    <row r="114" spans="1:30" customFormat="1" x14ac:dyDescent="0.15">
      <c r="A114" t="s">
        <v>57</v>
      </c>
      <c r="B114" t="s">
        <v>43</v>
      </c>
      <c r="C114" t="s">
        <v>84</v>
      </c>
      <c r="D114">
        <v>2013</v>
      </c>
      <c r="E114">
        <v>0</v>
      </c>
      <c r="I114">
        <v>52397.064540460298</v>
      </c>
      <c r="J114">
        <v>24917.082322229799</v>
      </c>
      <c r="K114" s="36">
        <v>57522.864332461897</v>
      </c>
      <c r="L114">
        <v>69767.830502243494</v>
      </c>
      <c r="M114">
        <v>40294.481698234398</v>
      </c>
      <c r="N114">
        <v>63787.730744908302</v>
      </c>
      <c r="O114">
        <v>51827.531230237902</v>
      </c>
      <c r="P114">
        <v>19221.7492200058</v>
      </c>
      <c r="Q114">
        <v>12244.966169781401</v>
      </c>
      <c r="R114">
        <v>12244.966169781401</v>
      </c>
      <c r="T114">
        <v>6976.7830502243296</v>
      </c>
      <c r="AD114" s="36">
        <v>9.9146050306221806E-11</v>
      </c>
    </row>
    <row r="115" spans="1:30" customFormat="1" x14ac:dyDescent="0.15">
      <c r="A115" t="s">
        <v>57</v>
      </c>
      <c r="B115" t="s">
        <v>43</v>
      </c>
      <c r="C115" t="s">
        <v>83</v>
      </c>
      <c r="D115">
        <v>2009</v>
      </c>
      <c r="E115">
        <v>0</v>
      </c>
      <c r="L115">
        <v>36764.2461539672</v>
      </c>
      <c r="M115">
        <v>77873.109998913802</v>
      </c>
      <c r="N115">
        <v>28403.488242382598</v>
      </c>
      <c r="O115">
        <v>42190.080550120299</v>
      </c>
      <c r="P115">
        <v>27972.795986714202</v>
      </c>
      <c r="Q115">
        <v>14186.203678976401</v>
      </c>
      <c r="S115">
        <v>37763.274582064099</v>
      </c>
      <c r="T115">
        <v>27972.795986714202</v>
      </c>
    </row>
    <row r="116" spans="1:30" customFormat="1" x14ac:dyDescent="0.15">
      <c r="A116" t="s">
        <v>57</v>
      </c>
      <c r="B116" t="s">
        <v>43</v>
      </c>
      <c r="C116" t="s">
        <v>82</v>
      </c>
      <c r="D116">
        <v>2018</v>
      </c>
      <c r="E116">
        <v>0</v>
      </c>
      <c r="F116">
        <v>26332.564940014199</v>
      </c>
      <c r="I116">
        <v>43532.6763927625</v>
      </c>
      <c r="J116">
        <v>29423.271395898701</v>
      </c>
      <c r="K116">
        <v>194262.41757876999</v>
      </c>
      <c r="L116">
        <v>160537.49831797401</v>
      </c>
      <c r="M116">
        <v>133006.95198263001</v>
      </c>
      <c r="N116">
        <v>99626.164551025693</v>
      </c>
      <c r="O116">
        <v>125005.88695391999</v>
      </c>
      <c r="P116">
        <v>69600.662454041201</v>
      </c>
      <c r="Q116">
        <v>73472.145532448907</v>
      </c>
      <c r="R116">
        <v>91797.165436912197</v>
      </c>
      <c r="S116">
        <v>72267.684130277703</v>
      </c>
      <c r="T116">
        <v>62718.025870205201</v>
      </c>
    </row>
    <row r="117" spans="1:30" customFormat="1" x14ac:dyDescent="0.15">
      <c r="A117" t="s">
        <v>57</v>
      </c>
      <c r="B117" t="s">
        <v>43</v>
      </c>
      <c r="C117" t="s">
        <v>81</v>
      </c>
      <c r="D117">
        <v>1963</v>
      </c>
      <c r="E117">
        <v>0</v>
      </c>
      <c r="F117">
        <v>3475303.8062466602</v>
      </c>
      <c r="G117">
        <v>3432240.7818861799</v>
      </c>
      <c r="H117">
        <v>3347561.1047799299</v>
      </c>
      <c r="I117">
        <v>2206316.16753576</v>
      </c>
      <c r="J117">
        <v>1891850.01695849</v>
      </c>
      <c r="K117">
        <v>430100.54885973898</v>
      </c>
      <c r="L117">
        <v>697338.77841912198</v>
      </c>
      <c r="M117">
        <v>1400778.7872727299</v>
      </c>
      <c r="N117" s="36">
        <v>4110645.6852307701</v>
      </c>
      <c r="O117">
        <v>3955989.6126605198</v>
      </c>
      <c r="R117">
        <v>95122.6805932118</v>
      </c>
    </row>
    <row r="118" spans="1:30" customFormat="1" x14ac:dyDescent="0.15">
      <c r="A118" t="s">
        <v>57</v>
      </c>
      <c r="B118" t="s">
        <v>43</v>
      </c>
      <c r="C118" t="s">
        <v>80</v>
      </c>
      <c r="D118">
        <v>1964</v>
      </c>
      <c r="E118">
        <v>0</v>
      </c>
      <c r="F118">
        <v>3434317.0837641601</v>
      </c>
      <c r="G118">
        <v>3401379.47879367</v>
      </c>
      <c r="H118">
        <v>3365903.90535407</v>
      </c>
      <c r="I118">
        <v>5760993.1990499804</v>
      </c>
      <c r="J118">
        <v>6031415.3728384301</v>
      </c>
      <c r="K118">
        <v>4037485.66176133</v>
      </c>
      <c r="L118">
        <v>2947516.71241209</v>
      </c>
      <c r="M118">
        <v>2588552.0912918798</v>
      </c>
      <c r="N118">
        <v>5747113.1683853203</v>
      </c>
      <c r="O118">
        <v>5787091.2039339701</v>
      </c>
      <c r="P118">
        <v>102724.254251021</v>
      </c>
      <c r="Q118">
        <v>100578.01661893701</v>
      </c>
      <c r="S118">
        <v>103801.369785988</v>
      </c>
      <c r="T118">
        <v>105547.235290392</v>
      </c>
    </row>
    <row r="119" spans="1:30" customFormat="1" x14ac:dyDescent="0.15">
      <c r="A119" t="s">
        <v>57</v>
      </c>
      <c r="B119" t="s">
        <v>43</v>
      </c>
      <c r="C119" t="s">
        <v>79</v>
      </c>
      <c r="D119">
        <v>1970</v>
      </c>
      <c r="E119">
        <v>0</v>
      </c>
      <c r="F119">
        <v>3777286.1701269299</v>
      </c>
      <c r="G119">
        <v>3753203.8764470099</v>
      </c>
      <c r="H119">
        <v>3329218.3042057902</v>
      </c>
      <c r="I119">
        <v>7558681.0045688404</v>
      </c>
      <c r="J119">
        <v>7563683.6461327001</v>
      </c>
      <c r="K119">
        <v>5167693.4119200101</v>
      </c>
      <c r="L119">
        <v>6289319.1367330505</v>
      </c>
      <c r="M119">
        <v>6179070.3887107903</v>
      </c>
      <c r="N119">
        <v>6813296.8095309502</v>
      </c>
      <c r="O119">
        <v>6805356.1819413397</v>
      </c>
      <c r="P119">
        <v>1253620.6749188299</v>
      </c>
      <c r="Q119">
        <v>1258140.5819285801</v>
      </c>
      <c r="R119">
        <v>1341522.29289883</v>
      </c>
      <c r="S119">
        <v>1450951.11480206</v>
      </c>
      <c r="T119">
        <v>1459282.31099759</v>
      </c>
      <c r="U119" s="36"/>
    </row>
    <row r="120" spans="1:30" customFormat="1" x14ac:dyDescent="0.15">
      <c r="A120" t="s">
        <v>57</v>
      </c>
      <c r="B120" t="s">
        <v>43</v>
      </c>
      <c r="C120" t="s">
        <v>78</v>
      </c>
      <c r="D120">
        <v>1972</v>
      </c>
      <c r="E120">
        <v>0</v>
      </c>
      <c r="F120" s="36">
        <v>3705595.3583542798</v>
      </c>
      <c r="G120">
        <v>3657188.6837443602</v>
      </c>
      <c r="H120">
        <v>3329218.3042057902</v>
      </c>
      <c r="I120">
        <v>6677741.7998570902</v>
      </c>
      <c r="J120">
        <v>4424310.6267952397</v>
      </c>
      <c r="K120">
        <v>1865435.7624163099</v>
      </c>
      <c r="L120">
        <v>2645468.1491646101</v>
      </c>
      <c r="M120">
        <v>2560612.96390745</v>
      </c>
      <c r="N120">
        <v>5922679.16818556</v>
      </c>
      <c r="O120">
        <v>5881724.8074681303</v>
      </c>
      <c r="P120">
        <v>135367.51766407999</v>
      </c>
      <c r="Q120">
        <v>103379.46061929601</v>
      </c>
    </row>
    <row r="121" spans="1:30" customFormat="1" x14ac:dyDescent="0.15">
      <c r="A121" t="s">
        <v>57</v>
      </c>
      <c r="B121" t="s">
        <v>43</v>
      </c>
      <c r="C121" t="s">
        <v>77</v>
      </c>
      <c r="D121">
        <v>1974</v>
      </c>
      <c r="E121">
        <v>0</v>
      </c>
      <c r="F121">
        <v>5965169.7397770798</v>
      </c>
      <c r="G121">
        <v>5808147.4630885003</v>
      </c>
      <c r="H121">
        <v>5074389.8465833897</v>
      </c>
      <c r="I121">
        <v>12317190.585532701</v>
      </c>
      <c r="J121">
        <v>12004778.679464599</v>
      </c>
      <c r="K121">
        <v>9267381.9875774998</v>
      </c>
      <c r="L121">
        <v>7192024.0173468497</v>
      </c>
      <c r="M121">
        <v>7645406.9929103702</v>
      </c>
    </row>
    <row r="122" spans="1:30" customFormat="1" x14ac:dyDescent="0.15">
      <c r="A122" t="s">
        <v>57</v>
      </c>
      <c r="B122" t="s">
        <v>43</v>
      </c>
      <c r="C122" t="s">
        <v>76</v>
      </c>
      <c r="D122">
        <v>1981</v>
      </c>
      <c r="E122">
        <v>0</v>
      </c>
      <c r="F122">
        <v>5257931.1871272698</v>
      </c>
      <c r="G122">
        <v>5222948.73531467</v>
      </c>
      <c r="H122">
        <v>4952556.1550168898</v>
      </c>
      <c r="I122">
        <v>1570323.46474199</v>
      </c>
      <c r="J122">
        <v>5015742.4959892603</v>
      </c>
      <c r="K122">
        <v>1213737.21139393</v>
      </c>
      <c r="L122">
        <v>2929957.1729118899</v>
      </c>
      <c r="M122">
        <v>2563825.8141552699</v>
      </c>
    </row>
    <row r="123" spans="1:30" customFormat="1" x14ac:dyDescent="0.15">
      <c r="A123" t="s">
        <v>57</v>
      </c>
      <c r="B123" t="s">
        <v>43</v>
      </c>
      <c r="C123" t="s">
        <v>75</v>
      </c>
      <c r="D123">
        <v>1973</v>
      </c>
      <c r="E123">
        <v>0</v>
      </c>
      <c r="K123">
        <v>410.000700591086</v>
      </c>
      <c r="L123">
        <v>242.583747849726</v>
      </c>
      <c r="M123">
        <v>800.15764153879195</v>
      </c>
      <c r="N123">
        <v>201.20795920760301</v>
      </c>
      <c r="O123">
        <v>360.994699692035</v>
      </c>
      <c r="P123">
        <v>361.73970415987998</v>
      </c>
      <c r="Q123">
        <v>218.10143445431001</v>
      </c>
      <c r="R123">
        <v>166.992395802879</v>
      </c>
    </row>
    <row r="124" spans="1:30" customFormat="1" x14ac:dyDescent="0.15">
      <c r="A124" t="s">
        <v>57</v>
      </c>
      <c r="B124" t="s">
        <v>43</v>
      </c>
      <c r="C124" t="s">
        <v>112</v>
      </c>
      <c r="D124">
        <v>1959</v>
      </c>
      <c r="E124">
        <v>0</v>
      </c>
      <c r="I124">
        <v>45531.103442564003</v>
      </c>
      <c r="K124">
        <v>281105.83550221799</v>
      </c>
    </row>
    <row r="125" spans="1:30" customFormat="1" x14ac:dyDescent="0.15">
      <c r="A125" t="s">
        <v>57</v>
      </c>
      <c r="B125" t="s">
        <v>43</v>
      </c>
      <c r="C125" t="s">
        <v>74</v>
      </c>
      <c r="D125">
        <v>1961</v>
      </c>
      <c r="E125">
        <v>0</v>
      </c>
      <c r="I125">
        <v>86005.531577837901</v>
      </c>
      <c r="J125">
        <v>31216.822572696601</v>
      </c>
      <c r="K125">
        <v>204960.727714126</v>
      </c>
    </row>
    <row r="126" spans="1:30" customFormat="1" x14ac:dyDescent="0.15">
      <c r="A126" t="s">
        <v>57</v>
      </c>
      <c r="B126" t="s">
        <v>43</v>
      </c>
      <c r="C126" t="s">
        <v>73</v>
      </c>
      <c r="D126">
        <v>1966</v>
      </c>
      <c r="E126">
        <v>0</v>
      </c>
      <c r="F126">
        <v>2616336.7732609198</v>
      </c>
      <c r="G126">
        <v>2554956.4121953002</v>
      </c>
      <c r="H126">
        <v>2476278.0775084398</v>
      </c>
      <c r="K126">
        <v>90508.453458016302</v>
      </c>
      <c r="L126">
        <v>350354.04343778797</v>
      </c>
      <c r="M126">
        <v>201974.520451046</v>
      </c>
      <c r="N126">
        <v>243411.21580985701</v>
      </c>
      <c r="O126">
        <v>276208.69715808099</v>
      </c>
    </row>
    <row r="127" spans="1:30" customFormat="1" x14ac:dyDescent="0.15">
      <c r="A127" t="s">
        <v>57</v>
      </c>
      <c r="B127" t="s">
        <v>43</v>
      </c>
      <c r="C127" t="s">
        <v>72</v>
      </c>
      <c r="D127">
        <v>1968</v>
      </c>
      <c r="E127">
        <v>0</v>
      </c>
      <c r="F127">
        <v>2885646.5274578198</v>
      </c>
      <c r="G127">
        <v>2868416.0540008401</v>
      </c>
      <c r="H127">
        <v>2625631.1280934601</v>
      </c>
      <c r="K127">
        <v>654101.75082550803</v>
      </c>
      <c r="L127">
        <v>248636.783248352</v>
      </c>
      <c r="M127">
        <v>324632.22720688401</v>
      </c>
      <c r="N127">
        <v>1112138.23497507</v>
      </c>
      <c r="O127">
        <v>1517715.49242395</v>
      </c>
    </row>
    <row r="128" spans="1:30" customFormat="1" x14ac:dyDescent="0.15">
      <c r="A128" t="s">
        <v>57</v>
      </c>
      <c r="B128" t="s">
        <v>43</v>
      </c>
      <c r="C128" t="s">
        <v>71</v>
      </c>
      <c r="D128">
        <v>1973</v>
      </c>
      <c r="E128">
        <v>0</v>
      </c>
      <c r="K128">
        <v>128.822705333649</v>
      </c>
      <c r="L128">
        <v>617.87186447066404</v>
      </c>
      <c r="M128">
        <v>619.06466729781596</v>
      </c>
      <c r="N128">
        <v>670.35518886584305</v>
      </c>
      <c r="O128">
        <v>472.34991955671399</v>
      </c>
      <c r="P128">
        <v>82.303395074276096</v>
      </c>
      <c r="T128">
        <v>102.58104313605401</v>
      </c>
    </row>
    <row r="129" spans="1:35" customFormat="1" x14ac:dyDescent="0.15">
      <c r="A129" t="s">
        <v>56</v>
      </c>
      <c r="B129" t="s">
        <v>55</v>
      </c>
      <c r="C129" t="s">
        <v>70</v>
      </c>
      <c r="D129">
        <v>1993</v>
      </c>
      <c r="E129">
        <v>0</v>
      </c>
      <c r="F129">
        <v>31331181.826544099</v>
      </c>
      <c r="G129">
        <v>31331181.826544099</v>
      </c>
      <c r="H129">
        <v>31331181.826544099</v>
      </c>
    </row>
    <row r="130" spans="1:35" customFormat="1" x14ac:dyDescent="0.15">
      <c r="A130" t="s">
        <v>56</v>
      </c>
      <c r="B130" t="s">
        <v>55</v>
      </c>
      <c r="C130" t="s">
        <v>69</v>
      </c>
      <c r="D130">
        <v>2021</v>
      </c>
      <c r="E130">
        <v>0</v>
      </c>
      <c r="G130">
        <v>2338700.3751202002</v>
      </c>
      <c r="H130">
        <v>2338700.3751202002</v>
      </c>
      <c r="I130">
        <v>2338700.3751202002</v>
      </c>
      <c r="J130">
        <v>2338700.3751202002</v>
      </c>
      <c r="K130" s="36">
        <v>2338700.3751202002</v>
      </c>
      <c r="L130" s="36">
        <v>2338700.3751202002</v>
      </c>
      <c r="M130" s="36">
        <v>2338700.3751202002</v>
      </c>
      <c r="N130" s="36">
        <v>2338700.3751202002</v>
      </c>
      <c r="O130" s="36">
        <v>2338700.3751202002</v>
      </c>
      <c r="P130" s="36">
        <v>2338700.3751202002</v>
      </c>
      <c r="Q130" s="36">
        <v>2338700.3751202002</v>
      </c>
      <c r="R130" s="36">
        <v>2338700.3751202002</v>
      </c>
      <c r="S130" s="36">
        <v>2338700.3751202002</v>
      </c>
      <c r="T130" s="36">
        <v>2338700.3751202002</v>
      </c>
      <c r="U130" s="36">
        <v>2338700.3751202002</v>
      </c>
      <c r="V130" s="36"/>
      <c r="W130" s="36"/>
      <c r="X130" s="36"/>
      <c r="Y130" s="36"/>
    </row>
    <row r="131" spans="1:35" customFormat="1" x14ac:dyDescent="0.15">
      <c r="A131" t="s">
        <v>56</v>
      </c>
      <c r="B131" t="s">
        <v>55</v>
      </c>
      <c r="C131" t="s">
        <v>69</v>
      </c>
      <c r="D131">
        <v>2022</v>
      </c>
      <c r="E131">
        <v>0</v>
      </c>
      <c r="H131">
        <v>71490737.063620999</v>
      </c>
      <c r="I131">
        <v>71490737.063620999</v>
      </c>
      <c r="J131">
        <v>71490737.063620999</v>
      </c>
      <c r="K131">
        <v>71490737.063620999</v>
      </c>
      <c r="L131">
        <v>71490737.063620999</v>
      </c>
      <c r="M131">
        <v>71490737.063620999</v>
      </c>
      <c r="N131">
        <v>71490737.063620999</v>
      </c>
      <c r="O131">
        <v>71490737.063620999</v>
      </c>
      <c r="P131">
        <v>71490737.063620999</v>
      </c>
      <c r="Q131">
        <v>71490737.063620999</v>
      </c>
      <c r="R131">
        <v>71490737.063620999</v>
      </c>
      <c r="S131">
        <v>71490737.063620999</v>
      </c>
      <c r="T131">
        <v>71490737.063620999</v>
      </c>
      <c r="U131">
        <v>71490737.063620999</v>
      </c>
      <c r="V131">
        <v>71490737.063620999</v>
      </c>
    </row>
    <row r="132" spans="1:35" customFormat="1" x14ac:dyDescent="0.15">
      <c r="A132" t="s">
        <v>56</v>
      </c>
      <c r="B132" t="s">
        <v>55</v>
      </c>
      <c r="C132" t="s">
        <v>69</v>
      </c>
      <c r="D132">
        <v>2030</v>
      </c>
      <c r="E132">
        <v>0</v>
      </c>
      <c r="P132">
        <v>18489293.221843898</v>
      </c>
      <c r="Q132">
        <v>18489293.221843898</v>
      </c>
      <c r="R132">
        <v>18489293.221843898</v>
      </c>
      <c r="S132">
        <v>18489293.221843898</v>
      </c>
      <c r="T132">
        <v>18489293.221843898</v>
      </c>
      <c r="U132">
        <v>18489293.221843898</v>
      </c>
      <c r="V132">
        <v>18489293.221843898</v>
      </c>
      <c r="W132">
        <v>18489293.221843898</v>
      </c>
      <c r="X132">
        <v>18489293.221843898</v>
      </c>
      <c r="Y132">
        <v>18489293.221843898</v>
      </c>
      <c r="Z132">
        <v>18489293.221843898</v>
      </c>
      <c r="AA132">
        <v>18489293.221843898</v>
      </c>
      <c r="AB132">
        <v>18489293.221843898</v>
      </c>
      <c r="AC132">
        <v>18489293.221843898</v>
      </c>
      <c r="AD132">
        <v>18489293.221843898</v>
      </c>
    </row>
    <row r="133" spans="1:35" customFormat="1" x14ac:dyDescent="0.15">
      <c r="A133" t="s">
        <v>56</v>
      </c>
      <c r="B133" t="s">
        <v>55</v>
      </c>
      <c r="C133" t="s">
        <v>69</v>
      </c>
      <c r="D133">
        <v>2035</v>
      </c>
      <c r="E133">
        <v>0</v>
      </c>
      <c r="U133">
        <v>17648870.802669201</v>
      </c>
      <c r="V133">
        <v>17648870.802669201</v>
      </c>
      <c r="W133">
        <v>17648870.802669201</v>
      </c>
      <c r="X133">
        <v>17648870.802669201</v>
      </c>
      <c r="Y133">
        <v>17648870.802669201</v>
      </c>
      <c r="Z133">
        <v>17648870.802669201</v>
      </c>
      <c r="AA133">
        <v>17648870.802669201</v>
      </c>
      <c r="AB133">
        <v>17648870.802669201</v>
      </c>
      <c r="AC133">
        <v>17648870.802669201</v>
      </c>
      <c r="AD133">
        <v>17648870.802669201</v>
      </c>
      <c r="AE133">
        <v>17648870.802669201</v>
      </c>
      <c r="AF133">
        <v>17648870.802669201</v>
      </c>
      <c r="AG133">
        <v>17648870.802669201</v>
      </c>
      <c r="AH133">
        <v>17648870.802669201</v>
      </c>
      <c r="AI133">
        <v>17648870.802669201</v>
      </c>
    </row>
    <row r="134" spans="1:35" customFormat="1" x14ac:dyDescent="0.15">
      <c r="A134" t="s">
        <v>56</v>
      </c>
      <c r="B134" t="s">
        <v>55</v>
      </c>
      <c r="C134" t="s">
        <v>69</v>
      </c>
      <c r="D134">
        <v>2036</v>
      </c>
      <c r="E134">
        <v>0</v>
      </c>
      <c r="V134">
        <v>1295651.2295610299</v>
      </c>
      <c r="W134">
        <v>1295651.2295610299</v>
      </c>
      <c r="X134">
        <v>1295651.2295610299</v>
      </c>
      <c r="Y134">
        <v>1295651.2295610299</v>
      </c>
      <c r="Z134">
        <v>1295651.2295610299</v>
      </c>
      <c r="AA134">
        <v>1295651.2295610299</v>
      </c>
      <c r="AB134">
        <v>1295651.2295610299</v>
      </c>
      <c r="AC134">
        <v>1295651.2295610299</v>
      </c>
      <c r="AD134">
        <v>1295651.2295610299</v>
      </c>
      <c r="AE134">
        <v>1295651.2295610299</v>
      </c>
      <c r="AF134">
        <v>1295651.2295610299</v>
      </c>
      <c r="AG134">
        <v>1295651.2295610299</v>
      </c>
      <c r="AH134">
        <v>1295651.2295610299</v>
      </c>
      <c r="AI134">
        <v>1295651.2295610299</v>
      </c>
    </row>
    <row r="135" spans="1:35" customFormat="1" x14ac:dyDescent="0.15">
      <c r="A135" t="s">
        <v>56</v>
      </c>
      <c r="B135" t="s">
        <v>55</v>
      </c>
      <c r="C135" t="s">
        <v>69</v>
      </c>
      <c r="D135">
        <v>2037</v>
      </c>
      <c r="E135">
        <v>0</v>
      </c>
      <c r="W135">
        <v>41833535.481461599</v>
      </c>
      <c r="X135">
        <v>41833535.481461599</v>
      </c>
      <c r="Y135">
        <v>41833535.481461599</v>
      </c>
      <c r="Z135">
        <v>41833535.481461599</v>
      </c>
      <c r="AA135">
        <v>41833535.481461599</v>
      </c>
      <c r="AB135">
        <v>41833535.481461599</v>
      </c>
      <c r="AC135">
        <v>41833535.481461599</v>
      </c>
      <c r="AD135">
        <v>41833535.481461599</v>
      </c>
      <c r="AE135">
        <v>41833535.481461599</v>
      </c>
      <c r="AF135">
        <v>41833535.481461599</v>
      </c>
      <c r="AG135">
        <v>41833535.481461599</v>
      </c>
      <c r="AH135">
        <v>41833535.481461599</v>
      </c>
      <c r="AI135">
        <v>41833535.481461599</v>
      </c>
    </row>
    <row r="136" spans="1:35" customFormat="1" x14ac:dyDescent="0.15">
      <c r="A136" t="s">
        <v>56</v>
      </c>
      <c r="B136" t="s">
        <v>55</v>
      </c>
      <c r="C136" t="s">
        <v>69</v>
      </c>
      <c r="D136">
        <v>2040</v>
      </c>
      <c r="E136">
        <v>0</v>
      </c>
      <c r="Z136">
        <v>41180698.539561599</v>
      </c>
      <c r="AA136">
        <v>41180698.539561599</v>
      </c>
      <c r="AB136">
        <v>41180698.539561599</v>
      </c>
      <c r="AC136">
        <v>41180698.539561599</v>
      </c>
      <c r="AD136">
        <v>41180698.539561599</v>
      </c>
      <c r="AE136">
        <v>41180698.539561599</v>
      </c>
      <c r="AF136">
        <v>41180698.539561599</v>
      </c>
      <c r="AG136">
        <v>41180698.539561599</v>
      </c>
      <c r="AH136">
        <v>41180698.539561599</v>
      </c>
      <c r="AI136">
        <v>41180698.539561599</v>
      </c>
    </row>
    <row r="137" spans="1:35" customFormat="1" x14ac:dyDescent="0.15">
      <c r="A137" t="s">
        <v>56</v>
      </c>
      <c r="B137" t="s">
        <v>55</v>
      </c>
      <c r="C137" t="s">
        <v>69</v>
      </c>
      <c r="D137">
        <v>2045</v>
      </c>
      <c r="E137">
        <v>0</v>
      </c>
      <c r="AE137">
        <v>153867337.91057199</v>
      </c>
      <c r="AF137">
        <v>153867337.91057199</v>
      </c>
      <c r="AG137">
        <v>153867337.91057199</v>
      </c>
      <c r="AH137">
        <v>153867337.91057199</v>
      </c>
      <c r="AI137">
        <v>153867337.91057199</v>
      </c>
    </row>
    <row r="138" spans="1:35" customFormat="1" x14ac:dyDescent="0.15">
      <c r="A138" t="s">
        <v>56</v>
      </c>
      <c r="B138" t="s">
        <v>55</v>
      </c>
      <c r="C138" t="s">
        <v>113</v>
      </c>
      <c r="D138">
        <v>2030</v>
      </c>
      <c r="E138">
        <v>0</v>
      </c>
      <c r="P138">
        <v>40396693.066787101</v>
      </c>
      <c r="Q138">
        <v>40396693.066787101</v>
      </c>
      <c r="R138">
        <v>40396693.066787101</v>
      </c>
      <c r="S138">
        <v>40396693.066787101</v>
      </c>
      <c r="T138">
        <v>40396693.066787101</v>
      </c>
      <c r="U138">
        <v>40396693.066787101</v>
      </c>
      <c r="V138">
        <v>40396693.066787101</v>
      </c>
      <c r="W138">
        <v>40396693.066787101</v>
      </c>
      <c r="X138">
        <v>40396693.066787101</v>
      </c>
      <c r="Y138">
        <v>40396693.066787101</v>
      </c>
      <c r="Z138">
        <v>40396693.066787101</v>
      </c>
      <c r="AA138">
        <v>40396693.066787101</v>
      </c>
      <c r="AB138">
        <v>40396693.066787101</v>
      </c>
      <c r="AC138">
        <v>40396693.066787101</v>
      </c>
      <c r="AD138">
        <v>40396693.066787101</v>
      </c>
      <c r="AE138">
        <v>40396693.066787101</v>
      </c>
      <c r="AF138">
        <v>40396693.066787101</v>
      </c>
      <c r="AG138">
        <v>40396693.066787101</v>
      </c>
      <c r="AH138">
        <v>40396693.066787101</v>
      </c>
      <c r="AI138">
        <v>40396693.066787101</v>
      </c>
    </row>
    <row r="139" spans="1:35" customFormat="1" x14ac:dyDescent="0.15">
      <c r="A139" t="s">
        <v>56</v>
      </c>
      <c r="B139" t="s">
        <v>55</v>
      </c>
      <c r="C139" t="s">
        <v>113</v>
      </c>
      <c r="D139">
        <v>2035</v>
      </c>
      <c r="E139">
        <v>0</v>
      </c>
      <c r="U139">
        <v>39827036.158004798</v>
      </c>
      <c r="V139">
        <v>39827036.158004798</v>
      </c>
      <c r="W139">
        <v>39827036.158004798</v>
      </c>
      <c r="X139">
        <v>39827036.158004798</v>
      </c>
      <c r="Y139">
        <v>39827036.158004798</v>
      </c>
      <c r="Z139">
        <v>39827036.158004798</v>
      </c>
      <c r="AA139">
        <v>39827036.158004798</v>
      </c>
      <c r="AB139">
        <v>39827036.158004798</v>
      </c>
      <c r="AC139">
        <v>39827036.158004798</v>
      </c>
      <c r="AD139">
        <v>39827036.158004798</v>
      </c>
      <c r="AE139">
        <v>39827036.158004798</v>
      </c>
      <c r="AF139">
        <v>39827036.158004798</v>
      </c>
      <c r="AG139">
        <v>39827036.158004798</v>
      </c>
      <c r="AH139">
        <v>39827036.158004798</v>
      </c>
      <c r="AI139">
        <v>39827036.158004798</v>
      </c>
    </row>
    <row r="140" spans="1:35" x14ac:dyDescent="0.15">
      <c r="A140" t="s">
        <v>56</v>
      </c>
      <c r="B140" t="s">
        <v>55</v>
      </c>
      <c r="C140" t="s">
        <v>68</v>
      </c>
      <c r="D140">
        <v>2012</v>
      </c>
      <c r="E140">
        <v>1</v>
      </c>
      <c r="F140">
        <v>3133689.5597168002</v>
      </c>
      <c r="G140">
        <v>3133689.5597168002</v>
      </c>
      <c r="H140">
        <v>3133689.5597168002</v>
      </c>
      <c r="I140">
        <v>3133689.5597168002</v>
      </c>
      <c r="J140">
        <v>3133689.5597168002</v>
      </c>
      <c r="K140">
        <v>3133689.5597168002</v>
      </c>
      <c r="L140">
        <v>3133689.5597168002</v>
      </c>
      <c r="M140">
        <v>3133689.5597168002</v>
      </c>
      <c r="N140">
        <v>3133689.5597168002</v>
      </c>
      <c r="O140">
        <v>3133689.5597168002</v>
      </c>
      <c r="P140">
        <v>3133689.5597168002</v>
      </c>
      <c r="Q140">
        <v>3133689.5597168002</v>
      </c>
      <c r="R140">
        <v>3133689.5597168002</v>
      </c>
      <c r="S140">
        <v>3133689.5597168002</v>
      </c>
      <c r="T140">
        <v>3133689.5597168002</v>
      </c>
      <c r="U140">
        <v>3133689.5597168002</v>
      </c>
      <c r="V140">
        <v>3133689.5597168002</v>
      </c>
      <c r="W140">
        <v>3133689.5597168002</v>
      </c>
      <c r="X140">
        <v>3133689.5597168002</v>
      </c>
      <c r="Y140">
        <v>3133689.5597168002</v>
      </c>
      <c r="Z140">
        <v>3133689.5597168002</v>
      </c>
      <c r="AA140">
        <v>3133689.5597168002</v>
      </c>
      <c r="AB140"/>
      <c r="AC140"/>
      <c r="AD140"/>
      <c r="AE140"/>
      <c r="AF140"/>
      <c r="AG140"/>
      <c r="AH140"/>
      <c r="AI140"/>
    </row>
    <row r="141" spans="1:35" x14ac:dyDescent="0.15">
      <c r="A141" t="s">
        <v>56</v>
      </c>
      <c r="B141" t="s">
        <v>55</v>
      </c>
      <c r="C141" t="s">
        <v>68</v>
      </c>
      <c r="D141">
        <v>2014</v>
      </c>
      <c r="E141">
        <v>1</v>
      </c>
      <c r="F141">
        <v>1765155.2188951101</v>
      </c>
      <c r="G141">
        <v>1765155.2188951101</v>
      </c>
      <c r="H141">
        <v>1765155.2188951101</v>
      </c>
      <c r="I141">
        <v>1765155.2188951101</v>
      </c>
      <c r="J141">
        <v>1765155.2188951101</v>
      </c>
      <c r="K141">
        <v>1765155.2188951101</v>
      </c>
      <c r="L141">
        <v>1765155.2188951101</v>
      </c>
      <c r="M141">
        <v>1765155.2188951101</v>
      </c>
      <c r="N141">
        <v>1765155.2188951101</v>
      </c>
      <c r="O141">
        <v>1765155.2188951101</v>
      </c>
      <c r="P141">
        <v>1765155.2188951101</v>
      </c>
      <c r="Q141">
        <v>1765155.2188951101</v>
      </c>
      <c r="R141">
        <v>1765155.2188951101</v>
      </c>
      <c r="S141">
        <v>1765155.2188951101</v>
      </c>
      <c r="T141">
        <v>1765155.2188951101</v>
      </c>
      <c r="U141">
        <v>1765155.2188951101</v>
      </c>
      <c r="V141">
        <v>1765155.2188951101</v>
      </c>
      <c r="W141">
        <v>1765155.2188951101</v>
      </c>
      <c r="X141">
        <v>1765155.2188951101</v>
      </c>
      <c r="Y141">
        <v>1765155.2188951101</v>
      </c>
      <c r="Z141">
        <v>1765155.2188951101</v>
      </c>
      <c r="AA141">
        <v>1765155.2188951101</v>
      </c>
      <c r="AB141">
        <v>1765155.2188951101</v>
      </c>
      <c r="AC141">
        <v>1765155.2188951101</v>
      </c>
      <c r="AD141"/>
      <c r="AE141"/>
      <c r="AF141"/>
      <c r="AG141"/>
      <c r="AH141"/>
      <c r="AI141"/>
    </row>
    <row r="142" spans="1:35" x14ac:dyDescent="0.15">
      <c r="A142" t="s">
        <v>56</v>
      </c>
      <c r="B142" t="s">
        <v>55</v>
      </c>
      <c r="C142" t="s">
        <v>68</v>
      </c>
      <c r="D142">
        <v>2016</v>
      </c>
      <c r="E142">
        <v>1</v>
      </c>
      <c r="F142">
        <v>2098226.7902774699</v>
      </c>
      <c r="G142">
        <v>2098226.7902774699</v>
      </c>
      <c r="H142">
        <v>2098226.7902774699</v>
      </c>
      <c r="I142">
        <v>2098226.7902774699</v>
      </c>
      <c r="J142">
        <v>2098226.7902774699</v>
      </c>
      <c r="K142">
        <v>2098226.7902774699</v>
      </c>
      <c r="L142">
        <v>2098226.7902774699</v>
      </c>
      <c r="M142">
        <v>2098226.7902774699</v>
      </c>
      <c r="N142">
        <v>2098226.7902774699</v>
      </c>
      <c r="O142">
        <v>2098226.7902774699</v>
      </c>
      <c r="P142">
        <v>2098226.7902774699</v>
      </c>
      <c r="Q142">
        <v>2098226.7902774699</v>
      </c>
      <c r="R142">
        <v>2098226.7902774699</v>
      </c>
      <c r="S142">
        <v>2098226.7902774699</v>
      </c>
      <c r="T142">
        <v>2098226.7902774699</v>
      </c>
      <c r="U142">
        <v>2098226.7902774699</v>
      </c>
      <c r="V142">
        <v>2098226.7902774699</v>
      </c>
      <c r="W142">
        <v>2098226.7902774699</v>
      </c>
      <c r="X142">
        <v>2098226.7902774699</v>
      </c>
      <c r="Y142">
        <v>2098226.7902774699</v>
      </c>
      <c r="Z142">
        <v>2098226.7902774699</v>
      </c>
      <c r="AA142">
        <v>2098226.7902774699</v>
      </c>
      <c r="AB142">
        <v>2098226.7902774699</v>
      </c>
      <c r="AC142">
        <v>2098226.7902774699</v>
      </c>
      <c r="AD142">
        <v>2098226.7902774699</v>
      </c>
      <c r="AE142">
        <v>2098226.7902774699</v>
      </c>
      <c r="AF142"/>
      <c r="AG142"/>
      <c r="AH142"/>
      <c r="AI142"/>
    </row>
    <row r="143" spans="1:35" customFormat="1" x14ac:dyDescent="0.15">
      <c r="A143" t="s">
        <v>56</v>
      </c>
      <c r="B143" t="s">
        <v>55</v>
      </c>
      <c r="C143" t="s">
        <v>68</v>
      </c>
      <c r="D143">
        <v>2017</v>
      </c>
      <c r="E143">
        <v>1</v>
      </c>
      <c r="F143">
        <v>10568816.903036799</v>
      </c>
      <c r="G143">
        <v>10568816.903036799</v>
      </c>
      <c r="H143">
        <v>10568816.903036799</v>
      </c>
      <c r="I143">
        <v>10568816.903036799</v>
      </c>
      <c r="J143">
        <v>10568816.903036799</v>
      </c>
      <c r="K143">
        <v>10568816.903036799</v>
      </c>
      <c r="L143">
        <v>10568816.903036799</v>
      </c>
      <c r="M143">
        <v>10568816.903036799</v>
      </c>
      <c r="N143">
        <v>10568816.903036799</v>
      </c>
      <c r="O143">
        <v>10568816.903036799</v>
      </c>
      <c r="P143">
        <v>10568816.903036799</v>
      </c>
      <c r="Q143">
        <v>10568816.903036799</v>
      </c>
      <c r="R143">
        <v>10568816.903036799</v>
      </c>
      <c r="S143">
        <v>10568816.903036799</v>
      </c>
      <c r="T143">
        <v>10568816.903036799</v>
      </c>
      <c r="U143">
        <v>10568816.903036799</v>
      </c>
      <c r="V143">
        <v>10568816.903036799</v>
      </c>
      <c r="W143">
        <v>10568816.903036799</v>
      </c>
      <c r="X143">
        <v>10568816.903036799</v>
      </c>
      <c r="Y143">
        <v>10568816.903036799</v>
      </c>
      <c r="Z143">
        <v>10568816.903036799</v>
      </c>
      <c r="AA143">
        <v>10568816.903036799</v>
      </c>
      <c r="AB143">
        <v>10568816.903036799</v>
      </c>
      <c r="AC143">
        <v>10568816.903036799</v>
      </c>
      <c r="AD143">
        <v>10568816.903036799</v>
      </c>
      <c r="AE143">
        <v>10568816.903036799</v>
      </c>
      <c r="AF143">
        <v>10568816.903036799</v>
      </c>
    </row>
    <row r="144" spans="1:35" customFormat="1" x14ac:dyDescent="0.15">
      <c r="A144" t="s">
        <v>56</v>
      </c>
      <c r="B144" t="s">
        <v>55</v>
      </c>
      <c r="C144" t="s">
        <v>68</v>
      </c>
      <c r="D144">
        <v>2020</v>
      </c>
      <c r="E144">
        <v>1</v>
      </c>
      <c r="F144">
        <v>16850154.281264398</v>
      </c>
      <c r="G144">
        <v>16850154.281264398</v>
      </c>
      <c r="H144">
        <v>16850154.281264398</v>
      </c>
      <c r="I144">
        <v>16850154.281264398</v>
      </c>
      <c r="J144">
        <v>16850154.281264398</v>
      </c>
      <c r="K144">
        <v>16850154.281264398</v>
      </c>
      <c r="L144">
        <v>16850154.281264398</v>
      </c>
      <c r="M144">
        <v>16850154.281264398</v>
      </c>
      <c r="N144">
        <v>16850154.281264398</v>
      </c>
      <c r="O144">
        <v>16850154.281264398</v>
      </c>
      <c r="P144">
        <v>16850154.281264398</v>
      </c>
      <c r="Q144">
        <v>16850154.281264398</v>
      </c>
      <c r="R144">
        <v>16850154.281264398</v>
      </c>
      <c r="S144">
        <v>16850154.281264398</v>
      </c>
      <c r="T144">
        <v>16850154.281264398</v>
      </c>
      <c r="U144">
        <v>16850154.281264398</v>
      </c>
      <c r="V144">
        <v>16850154.281264398</v>
      </c>
      <c r="W144">
        <v>16850154.281264398</v>
      </c>
      <c r="X144">
        <v>16850154.281264398</v>
      </c>
      <c r="Y144">
        <v>16850154.281264398</v>
      </c>
      <c r="Z144">
        <v>16850154.281264398</v>
      </c>
      <c r="AA144">
        <v>16850154.281264398</v>
      </c>
      <c r="AB144">
        <v>16850154.281264398</v>
      </c>
      <c r="AC144">
        <v>16850154.281264398</v>
      </c>
      <c r="AD144">
        <v>16850154.281264398</v>
      </c>
      <c r="AE144">
        <v>16850154.281264398</v>
      </c>
      <c r="AF144">
        <v>16850154.281264398</v>
      </c>
      <c r="AG144">
        <v>16850154.281264398</v>
      </c>
      <c r="AH144">
        <v>16850154.281264398</v>
      </c>
      <c r="AI144">
        <v>16850154.281264398</v>
      </c>
    </row>
    <row r="145" spans="1:35" customFormat="1" x14ac:dyDescent="0.15">
      <c r="A145" t="s">
        <v>56</v>
      </c>
      <c r="B145" t="s">
        <v>55</v>
      </c>
      <c r="C145" t="s">
        <v>68</v>
      </c>
      <c r="D145">
        <v>2021</v>
      </c>
      <c r="E145">
        <v>1</v>
      </c>
      <c r="G145">
        <v>2660688.7568680202</v>
      </c>
      <c r="H145">
        <v>2660688.7568680202</v>
      </c>
      <c r="I145">
        <v>2660688.7568680202</v>
      </c>
      <c r="J145">
        <v>2660688.7568680202</v>
      </c>
      <c r="K145">
        <v>2660688.7568680202</v>
      </c>
      <c r="L145">
        <v>2660688.7568680202</v>
      </c>
      <c r="M145">
        <v>2660688.7568680202</v>
      </c>
      <c r="N145">
        <v>2660688.7568680202</v>
      </c>
      <c r="O145">
        <v>2660688.7568680202</v>
      </c>
      <c r="P145">
        <v>2660688.7568680202</v>
      </c>
      <c r="Q145">
        <v>2660688.7568680202</v>
      </c>
      <c r="R145">
        <v>2660688.7568680202</v>
      </c>
      <c r="S145">
        <v>2660688.7568680202</v>
      </c>
      <c r="T145">
        <v>2660688.7568680202</v>
      </c>
      <c r="U145">
        <v>2660688.7568680202</v>
      </c>
      <c r="V145">
        <v>2660688.7568680202</v>
      </c>
      <c r="W145">
        <v>2660688.7568680202</v>
      </c>
      <c r="X145">
        <v>2660688.7568680202</v>
      </c>
      <c r="Y145">
        <v>2660688.7568680202</v>
      </c>
      <c r="Z145">
        <v>2660688.7568680202</v>
      </c>
      <c r="AA145">
        <v>2660688.7568680202</v>
      </c>
      <c r="AB145">
        <v>2660688.7568680202</v>
      </c>
      <c r="AC145">
        <v>2660688.7568680202</v>
      </c>
      <c r="AD145">
        <v>2660688.7568680202</v>
      </c>
      <c r="AE145">
        <v>2660688.7568680202</v>
      </c>
      <c r="AF145">
        <v>2660688.7568680202</v>
      </c>
      <c r="AG145">
        <v>2660688.7568680202</v>
      </c>
      <c r="AH145">
        <v>2660688.7568680202</v>
      </c>
      <c r="AI145">
        <v>2660688.7568680202</v>
      </c>
    </row>
    <row r="146" spans="1:35" customFormat="1" x14ac:dyDescent="0.15">
      <c r="A146" t="s">
        <v>56</v>
      </c>
      <c r="B146" t="s">
        <v>55</v>
      </c>
      <c r="C146" t="s">
        <v>68</v>
      </c>
      <c r="D146">
        <v>2022</v>
      </c>
      <c r="E146">
        <v>1</v>
      </c>
      <c r="H146">
        <v>17829503.815721299</v>
      </c>
      <c r="I146">
        <v>17829503.815721299</v>
      </c>
      <c r="J146">
        <v>17829503.815721299</v>
      </c>
      <c r="K146">
        <v>17829503.815721299</v>
      </c>
      <c r="L146">
        <v>17829503.815721299</v>
      </c>
      <c r="M146">
        <v>17829503.815721299</v>
      </c>
      <c r="N146">
        <v>17829503.815721299</v>
      </c>
      <c r="O146">
        <v>17829503.815721299</v>
      </c>
      <c r="P146">
        <v>17829503.815721299</v>
      </c>
      <c r="Q146">
        <v>17829503.815721299</v>
      </c>
      <c r="R146">
        <v>17829503.815721299</v>
      </c>
      <c r="S146">
        <v>17829503.815721299</v>
      </c>
      <c r="T146">
        <v>17829503.815721299</v>
      </c>
      <c r="U146">
        <v>17829503.815721299</v>
      </c>
      <c r="V146">
        <v>17829503.815721299</v>
      </c>
      <c r="W146">
        <v>17829503.815721299</v>
      </c>
      <c r="X146">
        <v>17829503.815721299</v>
      </c>
      <c r="Y146">
        <v>17829503.815721299</v>
      </c>
      <c r="Z146">
        <v>17829503.815721299</v>
      </c>
      <c r="AA146">
        <v>17829503.815721299</v>
      </c>
      <c r="AB146">
        <v>17829503.815721299</v>
      </c>
      <c r="AC146">
        <v>17829503.815721299</v>
      </c>
      <c r="AD146">
        <v>17829503.815721299</v>
      </c>
      <c r="AE146">
        <v>17829503.815721299</v>
      </c>
      <c r="AF146">
        <v>17829503.815721299</v>
      </c>
      <c r="AG146">
        <v>17829503.815721299</v>
      </c>
      <c r="AH146">
        <v>17829503.815721299</v>
      </c>
      <c r="AI146">
        <v>17829503.815721299</v>
      </c>
    </row>
    <row r="147" spans="1:35" customFormat="1" x14ac:dyDescent="0.15">
      <c r="A147" t="s">
        <v>56</v>
      </c>
      <c r="B147" t="s">
        <v>55</v>
      </c>
      <c r="C147" t="s">
        <v>68</v>
      </c>
      <c r="D147">
        <v>2025</v>
      </c>
      <c r="E147">
        <v>1</v>
      </c>
      <c r="K147">
        <v>79152165.220807701</v>
      </c>
      <c r="L147">
        <v>79152165.220807701</v>
      </c>
      <c r="M147">
        <v>79152165.220807701</v>
      </c>
      <c r="N147">
        <v>79152165.220807701</v>
      </c>
      <c r="O147">
        <v>79152165.220807701</v>
      </c>
      <c r="P147">
        <v>79152165.220807701</v>
      </c>
      <c r="Q147">
        <v>79152165.220807701</v>
      </c>
      <c r="R147">
        <v>79152165.220807701</v>
      </c>
      <c r="S147">
        <v>79152165.220807701</v>
      </c>
      <c r="T147">
        <v>79152165.220807701</v>
      </c>
      <c r="U147">
        <v>79152165.220807701</v>
      </c>
      <c r="V147">
        <v>79152165.220807701</v>
      </c>
      <c r="W147">
        <v>79152165.220807701</v>
      </c>
      <c r="X147">
        <v>79152165.220807701</v>
      </c>
      <c r="Y147">
        <v>79152165.220807701</v>
      </c>
      <c r="Z147">
        <v>79152165.220807701</v>
      </c>
      <c r="AA147">
        <v>79152165.220807701</v>
      </c>
      <c r="AB147">
        <v>79152165.220807701</v>
      </c>
      <c r="AC147">
        <v>79152165.220807701</v>
      </c>
      <c r="AD147">
        <v>79152165.220807701</v>
      </c>
      <c r="AE147">
        <v>79152165.220807701</v>
      </c>
      <c r="AF147">
        <v>79152165.220807701</v>
      </c>
      <c r="AG147">
        <v>79152165.220807701</v>
      </c>
      <c r="AH147">
        <v>79152165.220807701</v>
      </c>
      <c r="AI147">
        <v>79152165.220807701</v>
      </c>
    </row>
    <row r="148" spans="1:35" customFormat="1" x14ac:dyDescent="0.15">
      <c r="A148" t="s">
        <v>56</v>
      </c>
      <c r="B148" t="s">
        <v>55</v>
      </c>
      <c r="C148" t="s">
        <v>68</v>
      </c>
      <c r="D148">
        <v>2040</v>
      </c>
      <c r="E148">
        <v>1</v>
      </c>
      <c r="Z148">
        <v>24265638.651999101</v>
      </c>
      <c r="AA148">
        <v>24265638.651999101</v>
      </c>
      <c r="AB148">
        <v>24265638.651999101</v>
      </c>
      <c r="AC148">
        <v>24265638.651999101</v>
      </c>
      <c r="AD148">
        <v>24265638.651999101</v>
      </c>
      <c r="AE148">
        <v>24265638.651999101</v>
      </c>
      <c r="AF148">
        <v>24265638.651999101</v>
      </c>
      <c r="AG148">
        <v>24265638.651999101</v>
      </c>
      <c r="AH148">
        <v>24265638.651999101</v>
      </c>
      <c r="AI148">
        <v>24265638.651999101</v>
      </c>
    </row>
    <row r="149" spans="1:35" customFormat="1" x14ac:dyDescent="0.15">
      <c r="A149" t="s">
        <v>56</v>
      </c>
      <c r="B149" t="s">
        <v>55</v>
      </c>
      <c r="C149" t="s">
        <v>68</v>
      </c>
      <c r="D149">
        <v>2042</v>
      </c>
      <c r="E149">
        <v>1</v>
      </c>
      <c r="AB149">
        <v>591828.91407564702</v>
      </c>
      <c r="AC149">
        <v>591828.91407564702</v>
      </c>
      <c r="AD149">
        <v>591828.91407564702</v>
      </c>
      <c r="AE149">
        <v>591828.91407564702</v>
      </c>
      <c r="AF149">
        <v>591828.91407564702</v>
      </c>
      <c r="AG149">
        <v>591828.91407564702</v>
      </c>
      <c r="AH149">
        <v>591828.91407564702</v>
      </c>
      <c r="AI149">
        <v>591828.91407564702</v>
      </c>
    </row>
    <row r="150" spans="1:35" customFormat="1" x14ac:dyDescent="0.15">
      <c r="A150" t="s">
        <v>56</v>
      </c>
      <c r="B150" t="s">
        <v>55</v>
      </c>
      <c r="C150" t="s">
        <v>68</v>
      </c>
      <c r="D150">
        <v>2044</v>
      </c>
      <c r="E150">
        <v>1</v>
      </c>
      <c r="AD150">
        <v>413309.53695926</v>
      </c>
      <c r="AE150" s="34">
        <v>413309.53695926</v>
      </c>
      <c r="AF150">
        <v>413309.53695926</v>
      </c>
      <c r="AG150">
        <v>413309.53695926</v>
      </c>
      <c r="AH150">
        <v>413309.53695926</v>
      </c>
      <c r="AI150">
        <v>413309.53695926</v>
      </c>
    </row>
    <row r="151" spans="1:35" customFormat="1" x14ac:dyDescent="0.15">
      <c r="A151" t="s">
        <v>56</v>
      </c>
      <c r="B151" t="s">
        <v>55</v>
      </c>
      <c r="C151" t="s">
        <v>68</v>
      </c>
      <c r="D151">
        <v>2045</v>
      </c>
      <c r="E151">
        <v>1</v>
      </c>
      <c r="AE151">
        <v>97908861.244035095</v>
      </c>
      <c r="AF151">
        <v>97908861.244035095</v>
      </c>
      <c r="AG151">
        <v>97908861.244035095</v>
      </c>
      <c r="AH151">
        <v>97908861.244035095</v>
      </c>
      <c r="AI151">
        <v>97908861.244035095</v>
      </c>
    </row>
    <row r="152" spans="1:35" customFormat="1" x14ac:dyDescent="0.15">
      <c r="A152" t="s">
        <v>56</v>
      </c>
      <c r="B152" t="s">
        <v>55</v>
      </c>
      <c r="C152" t="s">
        <v>68</v>
      </c>
      <c r="D152">
        <v>2046</v>
      </c>
      <c r="E152">
        <v>1</v>
      </c>
      <c r="AF152">
        <v>525166.53983452998</v>
      </c>
      <c r="AG152">
        <v>525166.53983452998</v>
      </c>
      <c r="AH152">
        <v>525166.53983452998</v>
      </c>
      <c r="AI152">
        <v>525166.53983452998</v>
      </c>
    </row>
    <row r="153" spans="1:35" customFormat="1" x14ac:dyDescent="0.15">
      <c r="A153" t="s">
        <v>56</v>
      </c>
      <c r="B153" t="s">
        <v>55</v>
      </c>
      <c r="C153" t="s">
        <v>68</v>
      </c>
      <c r="D153">
        <v>2047</v>
      </c>
      <c r="E153">
        <v>1</v>
      </c>
      <c r="AG153">
        <v>2649264.5975061599</v>
      </c>
      <c r="AH153">
        <v>2649264.5975061599</v>
      </c>
      <c r="AI153">
        <v>2649264.5975061599</v>
      </c>
    </row>
    <row r="154" spans="1:35" customFormat="1" x14ac:dyDescent="0.15">
      <c r="A154" t="s">
        <v>56</v>
      </c>
      <c r="B154" t="s">
        <v>55</v>
      </c>
      <c r="C154" t="s">
        <v>67</v>
      </c>
      <c r="D154">
        <v>1989</v>
      </c>
      <c r="E154">
        <v>0</v>
      </c>
      <c r="F154">
        <v>12417915.5838056</v>
      </c>
      <c r="G154">
        <v>12417915.5838056</v>
      </c>
      <c r="H154">
        <v>12417915.5838056</v>
      </c>
      <c r="I154">
        <v>12417915.5838056</v>
      </c>
      <c r="J154">
        <v>12417915.5838056</v>
      </c>
      <c r="K154">
        <v>12417915.5838056</v>
      </c>
      <c r="L154">
        <v>12417915.5838056</v>
      </c>
      <c r="M154">
        <v>12417915.5838056</v>
      </c>
      <c r="N154">
        <v>12417915.5838056</v>
      </c>
      <c r="O154">
        <v>12417915.5838056</v>
      </c>
      <c r="P154">
        <v>12417915.5838056</v>
      </c>
      <c r="Q154">
        <v>12417915.5838056</v>
      </c>
      <c r="R154">
        <v>12417915.5838056</v>
      </c>
      <c r="S154">
        <v>12417915.5838056</v>
      </c>
      <c r="T154">
        <v>12417915.5838056</v>
      </c>
      <c r="U154">
        <v>12417915.5838056</v>
      </c>
      <c r="V154">
        <v>12417915.5838056</v>
      </c>
      <c r="W154">
        <v>12417915.5838056</v>
      </c>
      <c r="X154">
        <v>12417915.5838056</v>
      </c>
      <c r="Y154">
        <v>12417915.5838056</v>
      </c>
      <c r="Z154">
        <v>12417915.5838056</v>
      </c>
      <c r="AA154">
        <v>12417915.5838056</v>
      </c>
      <c r="AB154">
        <v>12417915.5838056</v>
      </c>
      <c r="AC154">
        <v>12417915.5838056</v>
      </c>
      <c r="AD154">
        <v>12417915.5838056</v>
      </c>
      <c r="AE154">
        <v>12417915.5838056</v>
      </c>
      <c r="AF154">
        <v>12417915.5838056</v>
      </c>
      <c r="AG154">
        <v>12417915.5838056</v>
      </c>
      <c r="AH154">
        <v>12417915.5838056</v>
      </c>
      <c r="AI154">
        <v>12417915.5838056</v>
      </c>
    </row>
    <row r="155" spans="1:35" customFormat="1" x14ac:dyDescent="0.15">
      <c r="A155" t="s">
        <v>56</v>
      </c>
      <c r="B155" t="s">
        <v>55</v>
      </c>
      <c r="C155" t="s">
        <v>108</v>
      </c>
      <c r="D155">
        <v>1982</v>
      </c>
      <c r="E155">
        <v>0</v>
      </c>
      <c r="F155">
        <v>415880.88852061401</v>
      </c>
      <c r="G155">
        <v>415880.88852061401</v>
      </c>
      <c r="H155">
        <v>415880.88852061401</v>
      </c>
      <c r="I155">
        <v>415880.88852061401</v>
      </c>
      <c r="J155">
        <v>415880.88852061401</v>
      </c>
      <c r="K155">
        <v>415880.88852061401</v>
      </c>
      <c r="L155">
        <v>415880.88852061401</v>
      </c>
      <c r="M155">
        <v>415880.88852061401</v>
      </c>
      <c r="N155">
        <v>415880.88852061401</v>
      </c>
      <c r="O155">
        <v>415880.88852061401</v>
      </c>
      <c r="P155">
        <v>415880.88852061401</v>
      </c>
      <c r="Q155">
        <v>415880.88852061401</v>
      </c>
      <c r="R155">
        <v>415880.88852061401</v>
      </c>
      <c r="S155">
        <v>415880.88852061401</v>
      </c>
      <c r="T155">
        <v>415880.88852061401</v>
      </c>
      <c r="U155">
        <v>415880.88852061401</v>
      </c>
      <c r="V155">
        <v>415880.88852061401</v>
      </c>
      <c r="W155">
        <v>415880.88852061401</v>
      </c>
      <c r="X155">
        <v>415880.88852061401</v>
      </c>
      <c r="Y155">
        <v>415880.88852061401</v>
      </c>
      <c r="Z155">
        <v>415880.88852061401</v>
      </c>
      <c r="AA155">
        <v>415880.88852061401</v>
      </c>
      <c r="AB155">
        <v>415880.88852061401</v>
      </c>
      <c r="AC155">
        <v>415880.88852061401</v>
      </c>
      <c r="AD155">
        <v>415880.88852061401</v>
      </c>
    </row>
    <row r="156" spans="1:35" customFormat="1" x14ac:dyDescent="0.15">
      <c r="A156" t="s">
        <v>56</v>
      </c>
      <c r="B156" t="s">
        <v>55</v>
      </c>
      <c r="C156" t="s">
        <v>114</v>
      </c>
      <c r="D156">
        <v>2045</v>
      </c>
      <c r="E156">
        <v>0</v>
      </c>
      <c r="AE156">
        <v>7836668.4233910497</v>
      </c>
      <c r="AF156">
        <v>7836668.4233910497</v>
      </c>
      <c r="AG156">
        <v>7836668.4233910497</v>
      </c>
      <c r="AH156">
        <v>7836668.4233910497</v>
      </c>
      <c r="AI156">
        <v>7836668.4233910497</v>
      </c>
    </row>
    <row r="157" spans="1:35" customFormat="1" x14ac:dyDescent="0.15">
      <c r="A157" t="s">
        <v>56</v>
      </c>
      <c r="B157" t="s">
        <v>55</v>
      </c>
      <c r="C157" t="s">
        <v>66</v>
      </c>
      <c r="D157">
        <v>1989</v>
      </c>
      <c r="E157">
        <v>0</v>
      </c>
      <c r="F157">
        <v>3821748.1067898301</v>
      </c>
      <c r="G157">
        <v>3821748.1067898301</v>
      </c>
      <c r="H157">
        <v>3821748.1067898301</v>
      </c>
      <c r="I157">
        <v>3821748.1067898301</v>
      </c>
      <c r="J157">
        <v>3821748.1067898301</v>
      </c>
      <c r="K157">
        <v>3821748.1067898301</v>
      </c>
      <c r="L157">
        <v>3821748.1067898301</v>
      </c>
      <c r="M157">
        <v>3821748.1067898301</v>
      </c>
      <c r="N157">
        <v>3821748.1067898301</v>
      </c>
      <c r="O157">
        <v>3821748.1067898301</v>
      </c>
      <c r="P157">
        <v>3821748.1067898301</v>
      </c>
      <c r="Q157">
        <v>3821748.1067898301</v>
      </c>
      <c r="R157">
        <v>3821748.1067898301</v>
      </c>
      <c r="S157">
        <v>3821748.1067898301</v>
      </c>
      <c r="T157">
        <v>3821748.1067898301</v>
      </c>
      <c r="U157">
        <v>3821748.1067898301</v>
      </c>
      <c r="V157">
        <v>3821748.1067898301</v>
      </c>
      <c r="W157">
        <v>3821748.1067898301</v>
      </c>
      <c r="X157">
        <v>3821748.1067898301</v>
      </c>
      <c r="Y157">
        <v>3821748.1067898301</v>
      </c>
      <c r="Z157">
        <v>3821748.1067898301</v>
      </c>
      <c r="AA157">
        <v>3821748.1067898301</v>
      </c>
      <c r="AB157">
        <v>3821748.1067898301</v>
      </c>
      <c r="AC157">
        <v>3821748.1067898301</v>
      </c>
      <c r="AD157">
        <v>3821748.1067898301</v>
      </c>
      <c r="AE157">
        <v>3821748.1067898301</v>
      </c>
      <c r="AF157">
        <v>3821748.1067898301</v>
      </c>
      <c r="AG157">
        <v>3821748.1067898301</v>
      </c>
      <c r="AH157">
        <v>3821748.1067898301</v>
      </c>
      <c r="AI157">
        <v>3821748.1067898301</v>
      </c>
    </row>
    <row r="158" spans="1:35" customFormat="1" x14ac:dyDescent="0.15">
      <c r="A158" t="s">
        <v>56</v>
      </c>
      <c r="B158" t="s">
        <v>55</v>
      </c>
      <c r="C158" t="s">
        <v>65</v>
      </c>
      <c r="D158">
        <v>1991</v>
      </c>
      <c r="E158">
        <v>0</v>
      </c>
      <c r="F158">
        <v>3832091.1622432498</v>
      </c>
      <c r="G158">
        <v>3832091.1622432498</v>
      </c>
      <c r="H158">
        <v>3832091.1622432498</v>
      </c>
      <c r="I158">
        <v>3832091.1622432498</v>
      </c>
      <c r="J158">
        <v>3832091.1622432498</v>
      </c>
      <c r="K158">
        <v>3832091.1622432498</v>
      </c>
      <c r="L158">
        <v>3832091.1622432498</v>
      </c>
      <c r="M158">
        <v>3832091.1622432498</v>
      </c>
      <c r="N158">
        <v>3832091.1622432498</v>
      </c>
      <c r="O158">
        <v>3832091.1622432498</v>
      </c>
      <c r="P158">
        <v>3832091.1622432498</v>
      </c>
      <c r="Q158">
        <v>3832091.1622432498</v>
      </c>
      <c r="R158">
        <v>3832091.1622432498</v>
      </c>
      <c r="S158">
        <v>3832091.1622432498</v>
      </c>
      <c r="T158">
        <v>3832091.1622432498</v>
      </c>
      <c r="U158">
        <v>3832091.1622432498</v>
      </c>
      <c r="V158">
        <v>3832091.1622432498</v>
      </c>
      <c r="W158">
        <v>3832091.1622432498</v>
      </c>
      <c r="X158">
        <v>3832091.1622432498</v>
      </c>
      <c r="Y158">
        <v>3832091.1622432498</v>
      </c>
      <c r="Z158">
        <v>3832091.1622432498</v>
      </c>
      <c r="AA158">
        <v>3832091.1622432498</v>
      </c>
      <c r="AB158">
        <v>3832091.1622432498</v>
      </c>
      <c r="AC158">
        <v>3832091.1622432498</v>
      </c>
      <c r="AD158">
        <v>3832091.1622432498</v>
      </c>
      <c r="AE158">
        <v>3832091.1622432498</v>
      </c>
      <c r="AF158">
        <v>3832091.1622432498</v>
      </c>
      <c r="AG158">
        <v>3832091.1622432498</v>
      </c>
      <c r="AH158">
        <v>3832091.1622432498</v>
      </c>
      <c r="AI158">
        <v>3832091.1622432498</v>
      </c>
    </row>
    <row r="159" spans="1:35" customFormat="1" x14ac:dyDescent="0.15">
      <c r="A159" t="s">
        <v>56</v>
      </c>
      <c r="B159" t="s">
        <v>55</v>
      </c>
      <c r="C159" t="s">
        <v>64</v>
      </c>
      <c r="D159">
        <v>1991</v>
      </c>
      <c r="E159">
        <v>0</v>
      </c>
      <c r="F159">
        <v>1192206.1393645599</v>
      </c>
      <c r="G159">
        <v>1192206.1393645599</v>
      </c>
      <c r="H159">
        <v>1192206.1393645599</v>
      </c>
      <c r="I159">
        <v>1192206.1393645599</v>
      </c>
      <c r="J159">
        <v>1192206.1393645599</v>
      </c>
      <c r="K159">
        <v>1192206.1393645599</v>
      </c>
      <c r="L159">
        <v>1192206.1393645599</v>
      </c>
      <c r="M159">
        <v>1192206.1393645599</v>
      </c>
      <c r="N159">
        <v>1192206.1393645599</v>
      </c>
      <c r="O159">
        <v>1192206.1393645599</v>
      </c>
      <c r="P159">
        <v>1192206.1393645599</v>
      </c>
      <c r="Q159">
        <v>1192206.1393645599</v>
      </c>
      <c r="R159">
        <v>1192206.1393645599</v>
      </c>
      <c r="S159">
        <v>1192206.1393645599</v>
      </c>
      <c r="T159">
        <v>1192206.1393645599</v>
      </c>
      <c r="U159">
        <v>1192206.1393645599</v>
      </c>
      <c r="V159">
        <v>1192206.1393645599</v>
      </c>
      <c r="W159">
        <v>1192206.1393645599</v>
      </c>
      <c r="X159">
        <v>1192206.1393645599</v>
      </c>
      <c r="Y159">
        <v>1192206.1393645599</v>
      </c>
      <c r="Z159">
        <v>1192206.1393645599</v>
      </c>
      <c r="AA159">
        <v>1192206.1393645599</v>
      </c>
      <c r="AB159">
        <v>1192206.1393645599</v>
      </c>
      <c r="AC159">
        <v>1192206.1393645599</v>
      </c>
      <c r="AD159">
        <v>1192206.1393645599</v>
      </c>
      <c r="AE159">
        <v>1192206.1393645599</v>
      </c>
      <c r="AF159">
        <v>1192206.1393645599</v>
      </c>
      <c r="AG159">
        <v>1192206.1393645599</v>
      </c>
      <c r="AH159">
        <v>1192206.1393645599</v>
      </c>
      <c r="AI159">
        <v>1192206.1393645599</v>
      </c>
    </row>
    <row r="160" spans="1:35" customFormat="1" x14ac:dyDescent="0.15">
      <c r="A160" t="s">
        <v>56</v>
      </c>
      <c r="B160" t="s">
        <v>55</v>
      </c>
      <c r="C160" t="s">
        <v>63</v>
      </c>
      <c r="D160">
        <v>2011</v>
      </c>
      <c r="E160">
        <v>1</v>
      </c>
      <c r="F160">
        <v>14482929.1191626</v>
      </c>
      <c r="G160">
        <v>14482929.1191626</v>
      </c>
      <c r="H160">
        <v>14482929.1191626</v>
      </c>
      <c r="I160">
        <v>14482929.1191626</v>
      </c>
      <c r="J160">
        <v>14482929.1191626</v>
      </c>
      <c r="K160">
        <v>14482929.1191626</v>
      </c>
      <c r="L160">
        <v>14482929.1191626</v>
      </c>
      <c r="M160">
        <v>14482929.1191626</v>
      </c>
      <c r="N160">
        <v>14482929.1191626</v>
      </c>
      <c r="O160">
        <v>14482929.1191626</v>
      </c>
      <c r="P160">
        <v>14482929.1191626</v>
      </c>
      <c r="Q160">
        <v>14482929.1191626</v>
      </c>
      <c r="R160">
        <v>14482929.1191626</v>
      </c>
      <c r="S160">
        <v>14482929.1191626</v>
      </c>
      <c r="T160">
        <v>14482929.1191626</v>
      </c>
      <c r="U160">
        <v>14482929.1191626</v>
      </c>
      <c r="V160">
        <v>14482929.1191626</v>
      </c>
      <c r="W160">
        <v>14482929.1191626</v>
      </c>
      <c r="X160">
        <v>14482929.1191626</v>
      </c>
      <c r="Y160">
        <v>14482929.1191626</v>
      </c>
      <c r="Z160">
        <v>14482929.1191626</v>
      </c>
    </row>
    <row r="161" spans="1:35" customFormat="1" x14ac:dyDescent="0.15">
      <c r="A161" t="s">
        <v>56</v>
      </c>
      <c r="B161" t="s">
        <v>55</v>
      </c>
      <c r="C161" t="s">
        <v>63</v>
      </c>
      <c r="D161">
        <v>2012</v>
      </c>
      <c r="E161">
        <v>1</v>
      </c>
      <c r="F161">
        <v>25162400.417754501</v>
      </c>
      <c r="G161">
        <v>25162400.417754501</v>
      </c>
      <c r="H161">
        <v>25162400.417754501</v>
      </c>
      <c r="I161">
        <v>25162400.417754501</v>
      </c>
      <c r="J161">
        <v>25162400.417754501</v>
      </c>
      <c r="K161">
        <v>25162400.417754501</v>
      </c>
      <c r="L161">
        <v>25162400.417754501</v>
      </c>
      <c r="M161">
        <v>25162400.417754501</v>
      </c>
      <c r="N161">
        <v>25162400.417754501</v>
      </c>
      <c r="O161">
        <v>25162400.417754501</v>
      </c>
      <c r="P161">
        <v>25162400.417754501</v>
      </c>
      <c r="Q161">
        <v>25162400.417754501</v>
      </c>
      <c r="R161">
        <v>25162400.417754501</v>
      </c>
      <c r="S161">
        <v>25162400.417754501</v>
      </c>
      <c r="T161">
        <v>25162400.417754501</v>
      </c>
      <c r="U161">
        <v>25162400.417754501</v>
      </c>
      <c r="V161">
        <v>25162400.417754501</v>
      </c>
      <c r="W161">
        <v>25162400.417754501</v>
      </c>
      <c r="X161">
        <v>25162400.417754501</v>
      </c>
      <c r="Y161">
        <v>25162400.417754501</v>
      </c>
      <c r="Z161">
        <v>25162400.417754501</v>
      </c>
      <c r="AA161">
        <v>25162400.417754501</v>
      </c>
    </row>
    <row r="162" spans="1:35" customFormat="1" x14ac:dyDescent="0.15">
      <c r="A162" t="s">
        <v>56</v>
      </c>
      <c r="B162" t="s">
        <v>55</v>
      </c>
      <c r="C162" t="s">
        <v>63</v>
      </c>
      <c r="D162">
        <v>2021</v>
      </c>
      <c r="E162">
        <v>1</v>
      </c>
      <c r="G162">
        <v>4083749.4587715301</v>
      </c>
      <c r="H162">
        <v>4083749.4587715301</v>
      </c>
      <c r="I162">
        <v>4083749.4587715301</v>
      </c>
      <c r="J162">
        <v>4083749.4587715301</v>
      </c>
      <c r="K162">
        <v>4083749.4587715301</v>
      </c>
      <c r="L162">
        <v>4083749.4587715301</v>
      </c>
      <c r="M162">
        <v>4083749.4587715301</v>
      </c>
      <c r="N162">
        <v>4083749.4587715301</v>
      </c>
      <c r="O162">
        <v>4083749.4587715301</v>
      </c>
      <c r="P162">
        <v>4083749.4587715301</v>
      </c>
      <c r="Q162">
        <v>4083749.4587715301</v>
      </c>
      <c r="R162">
        <v>4083749.4587715301</v>
      </c>
      <c r="S162">
        <v>4083749.4587715301</v>
      </c>
      <c r="T162">
        <v>4083749.4587715301</v>
      </c>
      <c r="U162">
        <v>4083749.4587715301</v>
      </c>
      <c r="V162">
        <v>4083749.4587715301</v>
      </c>
      <c r="W162">
        <v>4083749.4587715301</v>
      </c>
      <c r="X162">
        <v>4083749.4587715301</v>
      </c>
      <c r="Y162">
        <v>4083749.4587715301</v>
      </c>
      <c r="Z162">
        <v>4083749.4587715301</v>
      </c>
      <c r="AA162">
        <v>4083749.4587715301</v>
      </c>
      <c r="AB162">
        <v>4083749.4587715301</v>
      </c>
      <c r="AC162">
        <v>4083749.4587715301</v>
      </c>
      <c r="AD162">
        <v>4083749.4587715301</v>
      </c>
      <c r="AE162">
        <v>4083749.4587715301</v>
      </c>
      <c r="AF162">
        <v>4083749.4587715301</v>
      </c>
      <c r="AG162">
        <v>4083749.4587715301</v>
      </c>
      <c r="AH162">
        <v>4083749.4587715301</v>
      </c>
      <c r="AI162">
        <v>4083749.4587715301</v>
      </c>
    </row>
    <row r="163" spans="1:35" customFormat="1" x14ac:dyDescent="0.15">
      <c r="A163" t="s">
        <v>56</v>
      </c>
      <c r="B163" t="s">
        <v>55</v>
      </c>
      <c r="C163" t="s">
        <v>63</v>
      </c>
      <c r="D163">
        <v>2041</v>
      </c>
      <c r="E163">
        <v>1</v>
      </c>
      <c r="AA163">
        <v>3597498.5710348599</v>
      </c>
      <c r="AB163">
        <v>3597498.5710348599</v>
      </c>
      <c r="AC163">
        <v>3597498.5710348599</v>
      </c>
      <c r="AD163">
        <v>3597498.5710348599</v>
      </c>
      <c r="AE163">
        <v>3597498.5710348599</v>
      </c>
      <c r="AF163">
        <v>3597498.5710348599</v>
      </c>
      <c r="AG163">
        <v>3597498.5710348599</v>
      </c>
      <c r="AH163">
        <v>3597498.5710348599</v>
      </c>
      <c r="AI163">
        <v>3597498.5710348599</v>
      </c>
    </row>
    <row r="164" spans="1:35" customFormat="1" x14ac:dyDescent="0.15">
      <c r="A164" t="s">
        <v>56</v>
      </c>
      <c r="B164" t="s">
        <v>55</v>
      </c>
      <c r="C164" t="s">
        <v>63</v>
      </c>
      <c r="D164">
        <v>2042</v>
      </c>
      <c r="E164">
        <v>1</v>
      </c>
      <c r="AB164">
        <v>8178551.4529249799</v>
      </c>
      <c r="AC164">
        <v>8178551.4529249799</v>
      </c>
      <c r="AD164">
        <v>8178551.4529249799</v>
      </c>
      <c r="AE164">
        <v>8178551.4529249799</v>
      </c>
      <c r="AF164">
        <v>8178551.4529249799</v>
      </c>
      <c r="AG164">
        <v>8178551.4529249799</v>
      </c>
      <c r="AH164">
        <v>8178551.4529249799</v>
      </c>
      <c r="AI164">
        <v>8178551.4529249799</v>
      </c>
    </row>
    <row r="165" spans="1:35" customFormat="1" x14ac:dyDescent="0.15">
      <c r="A165" t="s">
        <v>56</v>
      </c>
      <c r="B165" t="s">
        <v>55</v>
      </c>
      <c r="C165" t="s">
        <v>109</v>
      </c>
      <c r="D165">
        <v>1990</v>
      </c>
      <c r="E165">
        <v>0</v>
      </c>
      <c r="F165">
        <v>692512.59699522704</v>
      </c>
      <c r="G165">
        <v>692512.59699522704</v>
      </c>
      <c r="H165">
        <v>692512.59699522704</v>
      </c>
      <c r="I165">
        <v>692512.59699522704</v>
      </c>
      <c r="J165">
        <v>692512.59699522704</v>
      </c>
      <c r="K165">
        <v>692512.59699522704</v>
      </c>
      <c r="L165">
        <v>692512.59699522704</v>
      </c>
      <c r="M165">
        <v>692512.59699522704</v>
      </c>
      <c r="N165">
        <v>692512.59699522704</v>
      </c>
      <c r="O165">
        <v>692512.59699522704</v>
      </c>
      <c r="P165">
        <v>692512.59699522704</v>
      </c>
      <c r="Q165">
        <v>692512.59699522704</v>
      </c>
      <c r="R165">
        <v>692512.59699522704</v>
      </c>
      <c r="S165">
        <v>692512.59699522704</v>
      </c>
      <c r="T165">
        <v>692512.59699522704</v>
      </c>
      <c r="U165">
        <v>692512.59699522704</v>
      </c>
      <c r="V165">
        <v>692512.59699522704</v>
      </c>
      <c r="W165">
        <v>692512.59699522704</v>
      </c>
      <c r="X165">
        <v>692512.59699522704</v>
      </c>
      <c r="Y165">
        <v>692512.59699522704</v>
      </c>
      <c r="Z165">
        <v>692512.59699522704</v>
      </c>
      <c r="AA165">
        <v>692512.59699522704</v>
      </c>
      <c r="AB165">
        <v>692512.59699522704</v>
      </c>
      <c r="AC165">
        <v>692512.59699522704</v>
      </c>
      <c r="AD165">
        <v>692512.59699522704</v>
      </c>
    </row>
    <row r="166" spans="1:35" customFormat="1" x14ac:dyDescent="0.15">
      <c r="A166" t="s">
        <v>56</v>
      </c>
      <c r="B166" t="s">
        <v>54</v>
      </c>
      <c r="C166" t="s">
        <v>69</v>
      </c>
      <c r="D166">
        <v>2021</v>
      </c>
      <c r="E166">
        <v>0</v>
      </c>
      <c r="G166">
        <v>12.5</v>
      </c>
    </row>
    <row r="167" spans="1:35" customFormat="1" x14ac:dyDescent="0.15">
      <c r="A167" t="s">
        <v>56</v>
      </c>
      <c r="B167" t="s">
        <v>54</v>
      </c>
      <c r="C167" t="s">
        <v>69</v>
      </c>
      <c r="D167">
        <v>2022</v>
      </c>
      <c r="E167">
        <v>0</v>
      </c>
      <c r="H167">
        <v>327</v>
      </c>
    </row>
    <row r="168" spans="1:35" customFormat="1" x14ac:dyDescent="0.15">
      <c r="A168" t="s">
        <v>56</v>
      </c>
      <c r="B168" t="s">
        <v>54</v>
      </c>
      <c r="C168" t="s">
        <v>69</v>
      </c>
      <c r="D168">
        <v>2030</v>
      </c>
      <c r="E168">
        <v>0</v>
      </c>
      <c r="P168">
        <v>165</v>
      </c>
    </row>
    <row r="169" spans="1:35" customFormat="1" x14ac:dyDescent="0.15">
      <c r="A169" t="s">
        <v>56</v>
      </c>
      <c r="B169" t="s">
        <v>54</v>
      </c>
      <c r="C169" t="s">
        <v>69</v>
      </c>
      <c r="D169">
        <v>2035</v>
      </c>
      <c r="E169">
        <v>0</v>
      </c>
      <c r="U169">
        <v>168</v>
      </c>
    </row>
    <row r="170" spans="1:35" customFormat="1" x14ac:dyDescent="0.15">
      <c r="A170" t="s">
        <v>56</v>
      </c>
      <c r="B170" t="s">
        <v>54</v>
      </c>
      <c r="C170" t="s">
        <v>69</v>
      </c>
      <c r="D170">
        <v>2036</v>
      </c>
      <c r="E170">
        <v>0</v>
      </c>
      <c r="V170">
        <v>12.5</v>
      </c>
    </row>
    <row r="171" spans="1:35" customFormat="1" x14ac:dyDescent="0.15">
      <c r="A171" t="s">
        <v>56</v>
      </c>
      <c r="B171" t="s">
        <v>54</v>
      </c>
      <c r="C171" t="s">
        <v>69</v>
      </c>
      <c r="D171">
        <v>2037</v>
      </c>
      <c r="E171">
        <v>0</v>
      </c>
      <c r="W171">
        <v>327</v>
      </c>
    </row>
    <row r="172" spans="1:35" customFormat="1" x14ac:dyDescent="0.15">
      <c r="A172" t="s">
        <v>56</v>
      </c>
      <c r="B172" t="s">
        <v>54</v>
      </c>
      <c r="C172" t="s">
        <v>69</v>
      </c>
      <c r="D172">
        <v>2040</v>
      </c>
      <c r="E172">
        <v>0</v>
      </c>
      <c r="Z172">
        <v>420</v>
      </c>
    </row>
    <row r="173" spans="1:35" customFormat="1" x14ac:dyDescent="0.15">
      <c r="A173" t="s">
        <v>56</v>
      </c>
      <c r="B173" t="s">
        <v>54</v>
      </c>
      <c r="C173" t="s">
        <v>69</v>
      </c>
      <c r="D173">
        <v>2045</v>
      </c>
      <c r="E173">
        <v>0</v>
      </c>
      <c r="AE173">
        <v>1690</v>
      </c>
    </row>
    <row r="174" spans="1:35" customFormat="1" x14ac:dyDescent="0.15">
      <c r="A174" t="s">
        <v>56</v>
      </c>
      <c r="B174" t="s">
        <v>54</v>
      </c>
      <c r="C174" t="s">
        <v>113</v>
      </c>
      <c r="D174">
        <v>2030</v>
      </c>
      <c r="E174">
        <v>0</v>
      </c>
      <c r="P174">
        <v>301.17200000000003</v>
      </c>
    </row>
    <row r="175" spans="1:35" x14ac:dyDescent="0.15">
      <c r="A175" t="s">
        <v>56</v>
      </c>
      <c r="B175" t="s">
        <v>54</v>
      </c>
      <c r="C175" t="s">
        <v>113</v>
      </c>
      <c r="D175">
        <v>2035</v>
      </c>
      <c r="E175">
        <v>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>
        <v>301.17200000000003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x14ac:dyDescent="0.15">
      <c r="A176" t="s">
        <v>56</v>
      </c>
      <c r="B176" t="s">
        <v>54</v>
      </c>
      <c r="C176" t="s">
        <v>68</v>
      </c>
      <c r="D176">
        <v>2020</v>
      </c>
      <c r="E176">
        <v>1</v>
      </c>
      <c r="F176">
        <v>134.6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x14ac:dyDescent="0.15">
      <c r="A177" t="s">
        <v>56</v>
      </c>
      <c r="B177" t="s">
        <v>54</v>
      </c>
      <c r="C177" t="s">
        <v>68</v>
      </c>
      <c r="D177">
        <v>2021</v>
      </c>
      <c r="E177">
        <v>1</v>
      </c>
      <c r="F177"/>
      <c r="G177">
        <v>21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customFormat="1" x14ac:dyDescent="0.15">
      <c r="A178" t="s">
        <v>56</v>
      </c>
      <c r="B178" t="s">
        <v>54</v>
      </c>
      <c r="C178" t="s">
        <v>68</v>
      </c>
      <c r="D178">
        <v>2022</v>
      </c>
      <c r="E178">
        <v>1</v>
      </c>
      <c r="H178">
        <v>126.99999999999901</v>
      </c>
    </row>
    <row r="179" spans="1:35" customFormat="1" x14ac:dyDescent="0.15">
      <c r="A179" t="s">
        <v>56</v>
      </c>
      <c r="B179" t="s">
        <v>54</v>
      </c>
      <c r="C179" t="s">
        <v>68</v>
      </c>
      <c r="D179">
        <v>2025</v>
      </c>
      <c r="E179">
        <v>1</v>
      </c>
      <c r="K179">
        <v>637.5</v>
      </c>
    </row>
    <row r="180" spans="1:35" customFormat="1" x14ac:dyDescent="0.15">
      <c r="A180" t="s">
        <v>56</v>
      </c>
      <c r="B180" t="s">
        <v>54</v>
      </c>
      <c r="C180" t="s">
        <v>68</v>
      </c>
      <c r="D180">
        <v>2040</v>
      </c>
      <c r="E180">
        <v>1</v>
      </c>
      <c r="Z180">
        <v>279.99999999999898</v>
      </c>
    </row>
    <row r="181" spans="1:35" customFormat="1" x14ac:dyDescent="0.15">
      <c r="A181" t="s">
        <v>56</v>
      </c>
      <c r="B181" t="s">
        <v>54</v>
      </c>
      <c r="C181" t="s">
        <v>68</v>
      </c>
      <c r="D181">
        <v>2042</v>
      </c>
      <c r="E181">
        <v>1</v>
      </c>
      <c r="AB181">
        <v>7</v>
      </c>
      <c r="AE181" s="34"/>
    </row>
    <row r="182" spans="1:35" customFormat="1" x14ac:dyDescent="0.15">
      <c r="A182" t="s">
        <v>56</v>
      </c>
      <c r="B182" t="s">
        <v>54</v>
      </c>
      <c r="C182" t="s">
        <v>68</v>
      </c>
      <c r="D182">
        <v>2044</v>
      </c>
      <c r="E182">
        <v>1</v>
      </c>
      <c r="AD182">
        <v>5</v>
      </c>
    </row>
    <row r="183" spans="1:35" customFormat="1" x14ac:dyDescent="0.15">
      <c r="A183" t="s">
        <v>56</v>
      </c>
      <c r="B183" t="s">
        <v>54</v>
      </c>
      <c r="C183" t="s">
        <v>68</v>
      </c>
      <c r="D183">
        <v>2045</v>
      </c>
      <c r="E183">
        <v>1</v>
      </c>
      <c r="AE183">
        <v>1180</v>
      </c>
    </row>
    <row r="184" spans="1:35" customFormat="1" x14ac:dyDescent="0.15">
      <c r="A184" t="s">
        <v>56</v>
      </c>
      <c r="B184" t="s">
        <v>54</v>
      </c>
      <c r="C184" t="s">
        <v>68</v>
      </c>
      <c r="D184">
        <v>2046</v>
      </c>
      <c r="E184">
        <v>1</v>
      </c>
      <c r="AF184">
        <v>6.5</v>
      </c>
    </row>
    <row r="185" spans="1:35" customFormat="1" x14ac:dyDescent="0.15">
      <c r="A185" t="s">
        <v>56</v>
      </c>
      <c r="B185" t="s">
        <v>54</v>
      </c>
      <c r="C185" t="s">
        <v>68</v>
      </c>
      <c r="D185">
        <v>2047</v>
      </c>
      <c r="E185">
        <v>1</v>
      </c>
      <c r="AG185">
        <v>32.6</v>
      </c>
    </row>
    <row r="186" spans="1:35" customFormat="1" x14ac:dyDescent="0.15">
      <c r="A186" t="s">
        <v>56</v>
      </c>
      <c r="B186" t="s">
        <v>54</v>
      </c>
      <c r="C186" t="s">
        <v>114</v>
      </c>
      <c r="D186">
        <v>2045</v>
      </c>
      <c r="E186">
        <v>0</v>
      </c>
      <c r="AE186">
        <v>67.145567999999997</v>
      </c>
    </row>
    <row r="187" spans="1:35" customFormat="1" x14ac:dyDescent="0.15">
      <c r="A187" t="s">
        <v>56</v>
      </c>
      <c r="B187" t="s">
        <v>54</v>
      </c>
      <c r="C187" t="s">
        <v>63</v>
      </c>
      <c r="D187">
        <v>2021</v>
      </c>
      <c r="E187">
        <v>1</v>
      </c>
      <c r="G187">
        <v>24</v>
      </c>
    </row>
    <row r="188" spans="1:35" customFormat="1" x14ac:dyDescent="0.15">
      <c r="A188" t="s">
        <v>56</v>
      </c>
      <c r="B188" t="s">
        <v>54</v>
      </c>
      <c r="C188" t="s">
        <v>63</v>
      </c>
      <c r="D188">
        <v>2041</v>
      </c>
      <c r="E188">
        <v>1</v>
      </c>
      <c r="AA188">
        <v>30</v>
      </c>
    </row>
    <row r="189" spans="1:35" customFormat="1" x14ac:dyDescent="0.15">
      <c r="A189" t="s">
        <v>56</v>
      </c>
      <c r="B189" t="s">
        <v>54</v>
      </c>
      <c r="C189" t="s">
        <v>63</v>
      </c>
      <c r="D189">
        <v>2042</v>
      </c>
      <c r="E189">
        <v>1</v>
      </c>
      <c r="AB189">
        <v>69</v>
      </c>
    </row>
    <row r="190" spans="1:35" customFormat="1" x14ac:dyDescent="0.15">
      <c r="A190" t="s">
        <v>56</v>
      </c>
      <c r="B190" t="s">
        <v>53</v>
      </c>
      <c r="C190" t="s">
        <v>70</v>
      </c>
      <c r="D190">
        <v>1993</v>
      </c>
      <c r="E190">
        <v>0</v>
      </c>
      <c r="F190">
        <v>180</v>
      </c>
      <c r="G190">
        <v>180</v>
      </c>
      <c r="H190">
        <v>180</v>
      </c>
      <c r="AE190" s="34"/>
    </row>
    <row r="191" spans="1:35" customFormat="1" x14ac:dyDescent="0.15">
      <c r="A191" t="s">
        <v>56</v>
      </c>
      <c r="B191" t="s">
        <v>53</v>
      </c>
      <c r="C191" t="s">
        <v>69</v>
      </c>
      <c r="D191">
        <v>2021</v>
      </c>
      <c r="E191">
        <v>0</v>
      </c>
      <c r="G191">
        <v>12.5</v>
      </c>
      <c r="H191">
        <v>12.5</v>
      </c>
      <c r="I191">
        <v>12.5</v>
      </c>
      <c r="J191">
        <v>12.5</v>
      </c>
      <c r="K191">
        <v>12.5</v>
      </c>
      <c r="L191">
        <v>12.5</v>
      </c>
      <c r="M191">
        <v>12.5</v>
      </c>
      <c r="N191">
        <v>12.5</v>
      </c>
      <c r="O191">
        <v>12.5</v>
      </c>
      <c r="P191">
        <v>12.5</v>
      </c>
      <c r="Q191">
        <v>12.5</v>
      </c>
      <c r="R191">
        <v>12.5</v>
      </c>
      <c r="S191">
        <v>12.5</v>
      </c>
      <c r="T191">
        <v>12.5</v>
      </c>
      <c r="U191">
        <v>12.5</v>
      </c>
    </row>
    <row r="192" spans="1:35" customFormat="1" x14ac:dyDescent="0.15">
      <c r="A192" t="s">
        <v>56</v>
      </c>
      <c r="B192" t="s">
        <v>53</v>
      </c>
      <c r="C192" t="s">
        <v>69</v>
      </c>
      <c r="D192">
        <v>2022</v>
      </c>
      <c r="E192">
        <v>0</v>
      </c>
      <c r="H192">
        <v>327</v>
      </c>
      <c r="I192">
        <v>327</v>
      </c>
      <c r="J192">
        <v>327</v>
      </c>
      <c r="K192">
        <v>327</v>
      </c>
      <c r="L192">
        <v>327</v>
      </c>
      <c r="M192">
        <v>327</v>
      </c>
      <c r="N192">
        <v>327</v>
      </c>
      <c r="O192">
        <v>327</v>
      </c>
      <c r="P192">
        <v>327</v>
      </c>
      <c r="Q192">
        <v>327</v>
      </c>
      <c r="R192">
        <v>327</v>
      </c>
      <c r="S192">
        <v>327</v>
      </c>
      <c r="T192">
        <v>327</v>
      </c>
      <c r="U192">
        <v>327</v>
      </c>
      <c r="V192">
        <v>327</v>
      </c>
    </row>
    <row r="193" spans="1:35" customFormat="1" x14ac:dyDescent="0.15">
      <c r="A193" t="s">
        <v>56</v>
      </c>
      <c r="B193" t="s">
        <v>53</v>
      </c>
      <c r="C193" t="s">
        <v>69</v>
      </c>
      <c r="D193">
        <v>2030</v>
      </c>
      <c r="E193">
        <v>0</v>
      </c>
      <c r="P193">
        <v>165</v>
      </c>
      <c r="Q193">
        <v>165</v>
      </c>
      <c r="R193">
        <v>165</v>
      </c>
      <c r="S193">
        <v>165</v>
      </c>
      <c r="T193">
        <v>165</v>
      </c>
      <c r="U193">
        <v>165</v>
      </c>
      <c r="V193">
        <v>165</v>
      </c>
      <c r="W193">
        <v>165</v>
      </c>
      <c r="X193">
        <v>165</v>
      </c>
      <c r="Y193">
        <v>165</v>
      </c>
      <c r="Z193">
        <v>165</v>
      </c>
      <c r="AA193">
        <v>165</v>
      </c>
      <c r="AB193">
        <v>165</v>
      </c>
      <c r="AC193">
        <v>165</v>
      </c>
      <c r="AD193">
        <v>165</v>
      </c>
    </row>
    <row r="194" spans="1:35" customFormat="1" x14ac:dyDescent="0.15">
      <c r="A194" t="s">
        <v>56</v>
      </c>
      <c r="B194" t="s">
        <v>53</v>
      </c>
      <c r="C194" t="s">
        <v>69</v>
      </c>
      <c r="D194">
        <v>2035</v>
      </c>
      <c r="E194">
        <v>0</v>
      </c>
      <c r="U194">
        <v>168</v>
      </c>
      <c r="V194">
        <v>168</v>
      </c>
      <c r="W194">
        <v>168</v>
      </c>
      <c r="X194">
        <v>168</v>
      </c>
      <c r="Y194">
        <v>168</v>
      </c>
      <c r="Z194">
        <v>168</v>
      </c>
      <c r="AA194">
        <v>168</v>
      </c>
      <c r="AB194">
        <v>168</v>
      </c>
      <c r="AC194">
        <v>168</v>
      </c>
      <c r="AD194">
        <v>168</v>
      </c>
      <c r="AE194">
        <v>168</v>
      </c>
      <c r="AF194">
        <v>168</v>
      </c>
      <c r="AG194">
        <v>168</v>
      </c>
      <c r="AH194">
        <v>168</v>
      </c>
      <c r="AI194">
        <v>168</v>
      </c>
    </row>
    <row r="195" spans="1:35" customFormat="1" x14ac:dyDescent="0.15">
      <c r="A195" t="s">
        <v>56</v>
      </c>
      <c r="B195" t="s">
        <v>53</v>
      </c>
      <c r="C195" t="s">
        <v>69</v>
      </c>
      <c r="D195">
        <v>2036</v>
      </c>
      <c r="E195">
        <v>0</v>
      </c>
      <c r="V195">
        <v>12.5</v>
      </c>
      <c r="W195">
        <v>12.5</v>
      </c>
      <c r="X195">
        <v>12.5</v>
      </c>
      <c r="Y195">
        <v>12.5</v>
      </c>
      <c r="Z195">
        <v>12.5</v>
      </c>
      <c r="AA195">
        <v>12.5</v>
      </c>
      <c r="AB195">
        <v>12.5</v>
      </c>
      <c r="AC195">
        <v>12.5</v>
      </c>
      <c r="AD195">
        <v>12.5</v>
      </c>
      <c r="AE195">
        <v>12.5</v>
      </c>
      <c r="AF195">
        <v>12.5</v>
      </c>
      <c r="AG195">
        <v>12.5</v>
      </c>
      <c r="AH195">
        <v>12.5</v>
      </c>
      <c r="AI195">
        <v>12.5</v>
      </c>
    </row>
    <row r="196" spans="1:35" customFormat="1" x14ac:dyDescent="0.15">
      <c r="A196" t="s">
        <v>56</v>
      </c>
      <c r="B196" t="s">
        <v>53</v>
      </c>
      <c r="C196" t="s">
        <v>69</v>
      </c>
      <c r="D196">
        <v>2037</v>
      </c>
      <c r="E196">
        <v>0</v>
      </c>
      <c r="W196">
        <v>327</v>
      </c>
      <c r="X196">
        <v>327</v>
      </c>
      <c r="Y196">
        <v>327</v>
      </c>
      <c r="Z196">
        <v>327</v>
      </c>
      <c r="AA196">
        <v>327</v>
      </c>
      <c r="AB196">
        <v>327</v>
      </c>
      <c r="AC196">
        <v>327</v>
      </c>
      <c r="AD196">
        <v>327</v>
      </c>
      <c r="AE196">
        <v>327</v>
      </c>
      <c r="AF196">
        <v>327</v>
      </c>
      <c r="AG196">
        <v>327</v>
      </c>
      <c r="AH196">
        <v>327</v>
      </c>
      <c r="AI196">
        <v>327</v>
      </c>
    </row>
    <row r="197" spans="1:35" customFormat="1" x14ac:dyDescent="0.15">
      <c r="A197" t="s">
        <v>56</v>
      </c>
      <c r="B197" t="s">
        <v>53</v>
      </c>
      <c r="C197" t="s">
        <v>69</v>
      </c>
      <c r="D197">
        <v>2040</v>
      </c>
      <c r="E197">
        <v>0</v>
      </c>
      <c r="Z197">
        <v>420</v>
      </c>
      <c r="AA197">
        <v>420</v>
      </c>
      <c r="AB197">
        <v>420</v>
      </c>
      <c r="AC197">
        <v>420</v>
      </c>
      <c r="AD197">
        <v>420</v>
      </c>
      <c r="AE197">
        <v>420</v>
      </c>
      <c r="AF197">
        <v>420</v>
      </c>
      <c r="AG197">
        <v>420</v>
      </c>
      <c r="AH197">
        <v>420</v>
      </c>
      <c r="AI197">
        <v>420</v>
      </c>
    </row>
    <row r="198" spans="1:35" customFormat="1" x14ac:dyDescent="0.15">
      <c r="A198" t="s">
        <v>56</v>
      </c>
      <c r="B198" t="s">
        <v>53</v>
      </c>
      <c r="C198" t="s">
        <v>69</v>
      </c>
      <c r="D198">
        <v>2045</v>
      </c>
      <c r="E198">
        <v>0</v>
      </c>
      <c r="AE198">
        <v>1690</v>
      </c>
      <c r="AF198">
        <v>1690</v>
      </c>
      <c r="AG198">
        <v>1690</v>
      </c>
      <c r="AH198">
        <v>1690</v>
      </c>
      <c r="AI198">
        <v>1690</v>
      </c>
    </row>
    <row r="199" spans="1:35" customFormat="1" x14ac:dyDescent="0.15">
      <c r="A199" t="s">
        <v>56</v>
      </c>
      <c r="B199" t="s">
        <v>53</v>
      </c>
      <c r="C199" t="s">
        <v>113</v>
      </c>
      <c r="D199">
        <v>2030</v>
      </c>
      <c r="E199">
        <v>0</v>
      </c>
      <c r="P199">
        <v>301.17200000000003</v>
      </c>
      <c r="Q199">
        <v>301.17200000000003</v>
      </c>
      <c r="R199">
        <v>301.17200000000003</v>
      </c>
      <c r="S199">
        <v>301.17200000000003</v>
      </c>
      <c r="T199">
        <v>301.17200000000003</v>
      </c>
      <c r="U199">
        <v>301.17200000000003</v>
      </c>
      <c r="V199">
        <v>301.17200000000003</v>
      </c>
      <c r="W199">
        <v>301.17200000000003</v>
      </c>
      <c r="X199">
        <v>301.17200000000003</v>
      </c>
      <c r="Y199">
        <v>301.17200000000003</v>
      </c>
      <c r="Z199">
        <v>301.17200000000003</v>
      </c>
      <c r="AA199">
        <v>301.17200000000003</v>
      </c>
      <c r="AB199">
        <v>301.17200000000003</v>
      </c>
      <c r="AC199">
        <v>301.17200000000003</v>
      </c>
      <c r="AD199">
        <v>301.17200000000003</v>
      </c>
      <c r="AE199">
        <v>301.17200000000003</v>
      </c>
      <c r="AF199">
        <v>301.17200000000003</v>
      </c>
      <c r="AG199">
        <v>301.17200000000003</v>
      </c>
      <c r="AH199">
        <v>301.17200000000003</v>
      </c>
      <c r="AI199">
        <v>301.17200000000003</v>
      </c>
    </row>
    <row r="200" spans="1:35" customFormat="1" x14ac:dyDescent="0.15">
      <c r="A200" t="s">
        <v>56</v>
      </c>
      <c r="B200" t="s">
        <v>53</v>
      </c>
      <c r="C200" t="s">
        <v>113</v>
      </c>
      <c r="D200">
        <v>2035</v>
      </c>
      <c r="E200">
        <v>0</v>
      </c>
      <c r="U200">
        <v>301.17200000000003</v>
      </c>
      <c r="V200">
        <v>301.17200000000003</v>
      </c>
      <c r="W200">
        <v>301.17200000000003</v>
      </c>
      <c r="X200">
        <v>301.17200000000003</v>
      </c>
      <c r="Y200">
        <v>301.17200000000003</v>
      </c>
      <c r="Z200">
        <v>301.17200000000003</v>
      </c>
      <c r="AA200">
        <v>301.17200000000003</v>
      </c>
      <c r="AB200">
        <v>301.17200000000003</v>
      </c>
      <c r="AC200">
        <v>301.17200000000003</v>
      </c>
      <c r="AD200">
        <v>301.17200000000003</v>
      </c>
      <c r="AE200">
        <v>301.17200000000003</v>
      </c>
      <c r="AF200">
        <v>301.17200000000003</v>
      </c>
      <c r="AG200">
        <v>301.17200000000003</v>
      </c>
      <c r="AH200">
        <v>301.17200000000003</v>
      </c>
      <c r="AI200">
        <v>301.17200000000003</v>
      </c>
    </row>
    <row r="201" spans="1:35" customFormat="1" x14ac:dyDescent="0.15">
      <c r="A201" t="s">
        <v>56</v>
      </c>
      <c r="B201" t="s">
        <v>53</v>
      </c>
      <c r="C201" t="s">
        <v>68</v>
      </c>
      <c r="D201">
        <v>2012</v>
      </c>
      <c r="E201">
        <v>1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</row>
    <row r="202" spans="1:35" customFormat="1" x14ac:dyDescent="0.15">
      <c r="A202" t="s">
        <v>56</v>
      </c>
      <c r="B202" t="s">
        <v>53</v>
      </c>
      <c r="C202" t="s">
        <v>68</v>
      </c>
      <c r="D202">
        <v>2014</v>
      </c>
      <c r="E202">
        <v>1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</row>
    <row r="203" spans="1:35" customFormat="1" x14ac:dyDescent="0.15">
      <c r="A203" t="s">
        <v>56</v>
      </c>
      <c r="B203" t="s">
        <v>53</v>
      </c>
      <c r="C203" t="s">
        <v>68</v>
      </c>
      <c r="D203">
        <v>2016</v>
      </c>
      <c r="E203">
        <v>1</v>
      </c>
      <c r="F203">
        <v>6.5</v>
      </c>
      <c r="G203">
        <v>6.5</v>
      </c>
      <c r="H203">
        <v>6.5</v>
      </c>
      <c r="I203">
        <v>6.5</v>
      </c>
      <c r="J203">
        <v>6.5</v>
      </c>
      <c r="K203">
        <v>6.5</v>
      </c>
      <c r="L203">
        <v>6.5</v>
      </c>
      <c r="M203">
        <v>6.5</v>
      </c>
      <c r="N203">
        <v>6.5</v>
      </c>
      <c r="O203">
        <v>6.5</v>
      </c>
      <c r="P203">
        <v>6.5</v>
      </c>
      <c r="Q203">
        <v>6.5</v>
      </c>
      <c r="R203">
        <v>6.5</v>
      </c>
      <c r="S203">
        <v>6.5</v>
      </c>
      <c r="T203">
        <v>6.5</v>
      </c>
      <c r="U203">
        <v>6.5</v>
      </c>
      <c r="V203">
        <v>6.5</v>
      </c>
      <c r="W203">
        <v>6.5</v>
      </c>
      <c r="X203">
        <v>6.5</v>
      </c>
      <c r="Y203">
        <v>6.5</v>
      </c>
      <c r="Z203">
        <v>6.5</v>
      </c>
      <c r="AA203">
        <v>6.5</v>
      </c>
      <c r="AB203">
        <v>6.5</v>
      </c>
      <c r="AC203">
        <v>6.5</v>
      </c>
      <c r="AD203">
        <v>6.5</v>
      </c>
      <c r="AE203">
        <v>6.5</v>
      </c>
    </row>
    <row r="204" spans="1:35" customFormat="1" x14ac:dyDescent="0.15">
      <c r="A204" t="s">
        <v>56</v>
      </c>
      <c r="B204" t="s">
        <v>53</v>
      </c>
      <c r="C204" t="s">
        <v>68</v>
      </c>
      <c r="D204">
        <v>2017</v>
      </c>
      <c r="E204">
        <v>1</v>
      </c>
      <c r="F204">
        <v>32.6</v>
      </c>
      <c r="G204">
        <v>32.6</v>
      </c>
      <c r="H204">
        <v>32.6</v>
      </c>
      <c r="I204">
        <v>32.6</v>
      </c>
      <c r="J204">
        <v>32.6</v>
      </c>
      <c r="K204">
        <v>32.6</v>
      </c>
      <c r="L204">
        <v>32.6</v>
      </c>
      <c r="M204">
        <v>32.6</v>
      </c>
      <c r="N204">
        <v>32.6</v>
      </c>
      <c r="O204">
        <v>32.6</v>
      </c>
      <c r="P204">
        <v>32.6</v>
      </c>
      <c r="Q204">
        <v>32.6</v>
      </c>
      <c r="R204">
        <v>32.6</v>
      </c>
      <c r="S204">
        <v>32.6</v>
      </c>
      <c r="T204">
        <v>32.6</v>
      </c>
      <c r="U204">
        <v>32.6</v>
      </c>
      <c r="V204">
        <v>32.6</v>
      </c>
      <c r="W204">
        <v>32.6</v>
      </c>
      <c r="X204">
        <v>32.6</v>
      </c>
      <c r="Y204">
        <v>32.6</v>
      </c>
      <c r="Z204">
        <v>32.6</v>
      </c>
      <c r="AA204">
        <v>32.6</v>
      </c>
      <c r="AB204">
        <v>32.6</v>
      </c>
      <c r="AC204">
        <v>32.6</v>
      </c>
      <c r="AD204">
        <v>32.6</v>
      </c>
      <c r="AE204">
        <v>32.6</v>
      </c>
      <c r="AF204">
        <v>32.6</v>
      </c>
    </row>
    <row r="205" spans="1:35" customFormat="1" x14ac:dyDescent="0.15">
      <c r="A205" t="s">
        <v>56</v>
      </c>
      <c r="B205" t="s">
        <v>53</v>
      </c>
      <c r="C205" t="s">
        <v>68</v>
      </c>
      <c r="D205">
        <v>2020</v>
      </c>
      <c r="E205">
        <v>1</v>
      </c>
      <c r="F205">
        <v>134.6</v>
      </c>
      <c r="G205">
        <v>134.6</v>
      </c>
      <c r="H205">
        <v>134.6</v>
      </c>
      <c r="I205">
        <v>134.6</v>
      </c>
      <c r="J205">
        <v>134.6</v>
      </c>
      <c r="K205">
        <v>134.6</v>
      </c>
      <c r="L205">
        <v>134.6</v>
      </c>
      <c r="M205">
        <v>134.6</v>
      </c>
      <c r="N205">
        <v>134.6</v>
      </c>
      <c r="O205">
        <v>134.6</v>
      </c>
      <c r="P205">
        <v>134.6</v>
      </c>
      <c r="Q205">
        <v>134.6</v>
      </c>
      <c r="R205">
        <v>134.6</v>
      </c>
      <c r="S205">
        <v>134.6</v>
      </c>
      <c r="T205">
        <v>134.6</v>
      </c>
      <c r="U205">
        <v>134.6</v>
      </c>
      <c r="V205">
        <v>134.6</v>
      </c>
      <c r="W205">
        <v>134.6</v>
      </c>
      <c r="X205">
        <v>134.6</v>
      </c>
      <c r="Y205">
        <v>134.6</v>
      </c>
      <c r="Z205">
        <v>134.6</v>
      </c>
      <c r="AA205">
        <v>134.6</v>
      </c>
      <c r="AB205">
        <v>134.6</v>
      </c>
      <c r="AC205">
        <v>134.6</v>
      </c>
      <c r="AD205">
        <v>134.6</v>
      </c>
      <c r="AE205">
        <v>134.6</v>
      </c>
      <c r="AF205">
        <v>134.6</v>
      </c>
      <c r="AG205">
        <v>134.6</v>
      </c>
      <c r="AH205">
        <v>134.6</v>
      </c>
      <c r="AI205">
        <v>134.6</v>
      </c>
    </row>
    <row r="206" spans="1:35" customFormat="1" x14ac:dyDescent="0.15">
      <c r="A206" t="s">
        <v>56</v>
      </c>
      <c r="B206" t="s">
        <v>53</v>
      </c>
      <c r="C206" t="s">
        <v>68</v>
      </c>
      <c r="D206">
        <v>2021</v>
      </c>
      <c r="E206">
        <v>1</v>
      </c>
      <c r="G206">
        <v>21</v>
      </c>
      <c r="H206">
        <v>21</v>
      </c>
      <c r="I206">
        <v>21</v>
      </c>
      <c r="J206">
        <v>21</v>
      </c>
      <c r="K206">
        <v>21</v>
      </c>
      <c r="L206">
        <v>21</v>
      </c>
      <c r="M206">
        <v>21</v>
      </c>
      <c r="N206">
        <v>21</v>
      </c>
      <c r="O206">
        <v>21</v>
      </c>
      <c r="P206">
        <v>21</v>
      </c>
      <c r="Q206">
        <v>21</v>
      </c>
      <c r="R206">
        <v>21</v>
      </c>
      <c r="S206">
        <v>21</v>
      </c>
      <c r="T206">
        <v>21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21</v>
      </c>
      <c r="AA206">
        <v>21</v>
      </c>
      <c r="AB206">
        <v>21</v>
      </c>
      <c r="AC206">
        <v>21</v>
      </c>
      <c r="AD206">
        <v>21</v>
      </c>
      <c r="AE206">
        <v>21</v>
      </c>
      <c r="AF206">
        <v>21</v>
      </c>
      <c r="AG206">
        <v>21</v>
      </c>
      <c r="AH206">
        <v>21</v>
      </c>
      <c r="AI206">
        <v>21</v>
      </c>
    </row>
    <row r="207" spans="1:35" customFormat="1" x14ac:dyDescent="0.15">
      <c r="A207" t="s">
        <v>56</v>
      </c>
      <c r="B207" t="s">
        <v>53</v>
      </c>
      <c r="C207" t="s">
        <v>68</v>
      </c>
      <c r="D207">
        <v>2022</v>
      </c>
      <c r="E207">
        <v>1</v>
      </c>
      <c r="H207">
        <v>126.99999999999901</v>
      </c>
      <c r="I207">
        <v>126.99999999999901</v>
      </c>
      <c r="J207">
        <v>126.99999999999901</v>
      </c>
      <c r="K207">
        <v>126.99999999999901</v>
      </c>
      <c r="L207">
        <v>126.99999999999901</v>
      </c>
      <c r="M207">
        <v>126.99999999999901</v>
      </c>
      <c r="N207">
        <v>126.99999999999901</v>
      </c>
      <c r="O207">
        <v>126.99999999999901</v>
      </c>
      <c r="P207">
        <v>126.99999999999901</v>
      </c>
      <c r="Q207">
        <v>126.99999999999901</v>
      </c>
      <c r="R207">
        <v>126.99999999999901</v>
      </c>
      <c r="S207">
        <v>126.99999999999901</v>
      </c>
      <c r="T207">
        <v>126.99999999999901</v>
      </c>
      <c r="U207">
        <v>126.99999999999901</v>
      </c>
      <c r="V207">
        <v>126.99999999999901</v>
      </c>
      <c r="W207">
        <v>126.99999999999901</v>
      </c>
      <c r="X207">
        <v>126.99999999999901</v>
      </c>
      <c r="Y207">
        <v>126.99999999999901</v>
      </c>
      <c r="Z207">
        <v>126.99999999999901</v>
      </c>
      <c r="AA207">
        <v>126.99999999999901</v>
      </c>
      <c r="AB207">
        <v>126.99999999999901</v>
      </c>
      <c r="AC207">
        <v>126.99999999999901</v>
      </c>
      <c r="AD207">
        <v>126.99999999999901</v>
      </c>
      <c r="AE207">
        <v>126.99999999999901</v>
      </c>
      <c r="AF207">
        <v>126.99999999999901</v>
      </c>
      <c r="AG207">
        <v>126.99999999999901</v>
      </c>
      <c r="AH207">
        <v>126.99999999999901</v>
      </c>
      <c r="AI207">
        <v>126.99999999999901</v>
      </c>
    </row>
    <row r="208" spans="1:35" customFormat="1" x14ac:dyDescent="0.15">
      <c r="A208" t="s">
        <v>56</v>
      </c>
      <c r="B208" t="s">
        <v>53</v>
      </c>
      <c r="C208" t="s">
        <v>68</v>
      </c>
      <c r="D208">
        <v>2025</v>
      </c>
      <c r="E208">
        <v>1</v>
      </c>
      <c r="K208">
        <v>637.5</v>
      </c>
      <c r="L208">
        <v>637.5</v>
      </c>
      <c r="M208">
        <v>637.5</v>
      </c>
      <c r="N208">
        <v>637.5</v>
      </c>
      <c r="O208">
        <v>637.5</v>
      </c>
      <c r="P208">
        <v>637.5</v>
      </c>
      <c r="Q208">
        <v>637.5</v>
      </c>
      <c r="R208">
        <v>637.5</v>
      </c>
      <c r="S208">
        <v>637.5</v>
      </c>
      <c r="T208">
        <v>637.5</v>
      </c>
      <c r="U208">
        <v>637.5</v>
      </c>
      <c r="V208">
        <v>637.5</v>
      </c>
      <c r="W208">
        <v>637.5</v>
      </c>
      <c r="X208">
        <v>637.5</v>
      </c>
      <c r="Y208">
        <v>637.5</v>
      </c>
      <c r="Z208">
        <v>637.5</v>
      </c>
      <c r="AA208">
        <v>637.5</v>
      </c>
      <c r="AB208">
        <v>637.5</v>
      </c>
      <c r="AC208">
        <v>637.5</v>
      </c>
      <c r="AD208">
        <v>637.5</v>
      </c>
      <c r="AE208">
        <v>637.5</v>
      </c>
      <c r="AF208">
        <v>637.5</v>
      </c>
      <c r="AG208">
        <v>637.5</v>
      </c>
      <c r="AH208">
        <v>637.5</v>
      </c>
      <c r="AI208">
        <v>637.5</v>
      </c>
    </row>
    <row r="209" spans="1:35" customFormat="1" x14ac:dyDescent="0.15">
      <c r="A209" t="s">
        <v>56</v>
      </c>
      <c r="B209" t="s">
        <v>53</v>
      </c>
      <c r="C209" t="s">
        <v>68</v>
      </c>
      <c r="D209">
        <v>2040</v>
      </c>
      <c r="E209">
        <v>1</v>
      </c>
      <c r="Z209">
        <v>279.99999999999898</v>
      </c>
      <c r="AA209">
        <v>279.99999999999898</v>
      </c>
      <c r="AB209">
        <v>279.99999999999898</v>
      </c>
      <c r="AC209">
        <v>279.99999999999898</v>
      </c>
      <c r="AD209">
        <v>279.99999999999898</v>
      </c>
      <c r="AE209">
        <v>279.99999999999898</v>
      </c>
      <c r="AF209">
        <v>279.99999999999898</v>
      </c>
      <c r="AG209">
        <v>279.99999999999898</v>
      </c>
      <c r="AH209">
        <v>279.99999999999898</v>
      </c>
      <c r="AI209">
        <v>279.99999999999898</v>
      </c>
    </row>
    <row r="210" spans="1:35" customFormat="1" x14ac:dyDescent="0.15">
      <c r="A210" t="s">
        <v>56</v>
      </c>
      <c r="B210" t="s">
        <v>53</v>
      </c>
      <c r="C210" t="s">
        <v>68</v>
      </c>
      <c r="D210">
        <v>2042</v>
      </c>
      <c r="E210">
        <v>1</v>
      </c>
      <c r="AB210">
        <v>7</v>
      </c>
      <c r="AC210">
        <v>7</v>
      </c>
      <c r="AD210">
        <v>7</v>
      </c>
      <c r="AE210">
        <v>7</v>
      </c>
      <c r="AF210">
        <v>7</v>
      </c>
      <c r="AG210">
        <v>7</v>
      </c>
      <c r="AH210">
        <v>7</v>
      </c>
      <c r="AI210">
        <v>7</v>
      </c>
    </row>
    <row r="211" spans="1:35" customFormat="1" x14ac:dyDescent="0.15">
      <c r="A211" t="s">
        <v>56</v>
      </c>
      <c r="B211" t="s">
        <v>53</v>
      </c>
      <c r="C211" t="s">
        <v>68</v>
      </c>
      <c r="D211">
        <v>2044</v>
      </c>
      <c r="E211">
        <v>1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</row>
    <row r="212" spans="1:35" customFormat="1" x14ac:dyDescent="0.15">
      <c r="A212" t="s">
        <v>56</v>
      </c>
      <c r="B212" t="s">
        <v>53</v>
      </c>
      <c r="C212" t="s">
        <v>68</v>
      </c>
      <c r="D212">
        <v>2045</v>
      </c>
      <c r="E212">
        <v>1</v>
      </c>
      <c r="AE212">
        <v>1180</v>
      </c>
      <c r="AF212">
        <v>1180</v>
      </c>
      <c r="AG212">
        <v>1180</v>
      </c>
      <c r="AH212">
        <v>1180</v>
      </c>
      <c r="AI212">
        <v>1180</v>
      </c>
    </row>
    <row r="213" spans="1:35" customFormat="1" x14ac:dyDescent="0.15">
      <c r="A213" t="s">
        <v>56</v>
      </c>
      <c r="B213" t="s">
        <v>53</v>
      </c>
      <c r="C213" t="s">
        <v>68</v>
      </c>
      <c r="D213">
        <v>2046</v>
      </c>
      <c r="E213">
        <v>1</v>
      </c>
      <c r="AF213">
        <v>6.5</v>
      </c>
      <c r="AG213">
        <v>6.5</v>
      </c>
      <c r="AH213">
        <v>6.5</v>
      </c>
      <c r="AI213">
        <v>6.5</v>
      </c>
    </row>
    <row r="214" spans="1:35" customFormat="1" x14ac:dyDescent="0.15">
      <c r="A214" t="s">
        <v>56</v>
      </c>
      <c r="B214" t="s">
        <v>53</v>
      </c>
      <c r="C214" t="s">
        <v>68</v>
      </c>
      <c r="D214">
        <v>2047</v>
      </c>
      <c r="E214">
        <v>1</v>
      </c>
      <c r="AG214">
        <v>32.6</v>
      </c>
      <c r="AH214">
        <v>32.6</v>
      </c>
      <c r="AI214">
        <v>32.6</v>
      </c>
    </row>
    <row r="215" spans="1:35" customFormat="1" x14ac:dyDescent="0.15">
      <c r="A215" t="s">
        <v>56</v>
      </c>
      <c r="B215" t="s">
        <v>53</v>
      </c>
      <c r="C215" t="s">
        <v>67</v>
      </c>
      <c r="D215">
        <v>1989</v>
      </c>
      <c r="E215">
        <v>0</v>
      </c>
      <c r="F215">
        <v>73</v>
      </c>
      <c r="G215">
        <v>73</v>
      </c>
      <c r="H215">
        <v>73</v>
      </c>
      <c r="I215">
        <v>73</v>
      </c>
      <c r="J215">
        <v>73</v>
      </c>
      <c r="K215">
        <v>73</v>
      </c>
      <c r="L215">
        <v>73</v>
      </c>
      <c r="M215">
        <v>73</v>
      </c>
      <c r="N215">
        <v>73</v>
      </c>
      <c r="O215">
        <v>73</v>
      </c>
      <c r="P215">
        <v>73</v>
      </c>
      <c r="Q215">
        <v>73</v>
      </c>
      <c r="R215">
        <v>73</v>
      </c>
      <c r="S215">
        <v>73</v>
      </c>
      <c r="T215">
        <v>73</v>
      </c>
      <c r="U215">
        <v>73</v>
      </c>
      <c r="V215">
        <v>73</v>
      </c>
      <c r="W215">
        <v>73</v>
      </c>
      <c r="X215">
        <v>73</v>
      </c>
      <c r="Y215">
        <v>73</v>
      </c>
      <c r="Z215">
        <v>73</v>
      </c>
      <c r="AA215">
        <v>73</v>
      </c>
      <c r="AB215">
        <v>73</v>
      </c>
      <c r="AC215">
        <v>73</v>
      </c>
      <c r="AD215">
        <v>73</v>
      </c>
      <c r="AE215">
        <v>73</v>
      </c>
      <c r="AF215">
        <v>73</v>
      </c>
      <c r="AG215">
        <v>73</v>
      </c>
      <c r="AH215">
        <v>73</v>
      </c>
      <c r="AI215">
        <v>73</v>
      </c>
    </row>
    <row r="216" spans="1:35" customFormat="1" x14ac:dyDescent="0.15">
      <c r="A216" t="s">
        <v>56</v>
      </c>
      <c r="B216" t="s">
        <v>53</v>
      </c>
      <c r="C216" t="s">
        <v>108</v>
      </c>
      <c r="D216">
        <v>1982</v>
      </c>
      <c r="E216">
        <v>0</v>
      </c>
      <c r="F216">
        <v>12.2</v>
      </c>
      <c r="G216">
        <v>12.2</v>
      </c>
      <c r="H216">
        <v>12.2</v>
      </c>
      <c r="I216">
        <v>12.2</v>
      </c>
      <c r="J216">
        <v>12.2</v>
      </c>
      <c r="K216">
        <v>12.2</v>
      </c>
      <c r="L216">
        <v>12.2</v>
      </c>
      <c r="M216">
        <v>12.2</v>
      </c>
      <c r="N216">
        <v>12.2</v>
      </c>
      <c r="O216">
        <v>12.2</v>
      </c>
      <c r="P216">
        <v>12.2</v>
      </c>
      <c r="Q216">
        <v>12.2</v>
      </c>
      <c r="R216">
        <v>12.2</v>
      </c>
      <c r="S216">
        <v>12.2</v>
      </c>
      <c r="T216">
        <v>12.2</v>
      </c>
      <c r="U216">
        <v>12.2</v>
      </c>
      <c r="V216">
        <v>12.2</v>
      </c>
      <c r="W216">
        <v>12.2</v>
      </c>
      <c r="X216">
        <v>12.2</v>
      </c>
      <c r="Y216">
        <v>12.2</v>
      </c>
      <c r="Z216">
        <v>12.2</v>
      </c>
      <c r="AA216">
        <v>12.2</v>
      </c>
      <c r="AB216">
        <v>12.2</v>
      </c>
      <c r="AC216">
        <v>12.2</v>
      </c>
      <c r="AD216">
        <v>12.2</v>
      </c>
    </row>
    <row r="217" spans="1:35" customFormat="1" x14ac:dyDescent="0.15">
      <c r="A217" t="s">
        <v>56</v>
      </c>
      <c r="B217" t="s">
        <v>53</v>
      </c>
      <c r="C217" t="s">
        <v>114</v>
      </c>
      <c r="D217">
        <v>2045</v>
      </c>
      <c r="E217">
        <v>0</v>
      </c>
      <c r="AE217">
        <v>67.145567999999997</v>
      </c>
      <c r="AF217">
        <v>67.145567999999997</v>
      </c>
      <c r="AG217">
        <v>67.145567999999997</v>
      </c>
      <c r="AH217">
        <v>67.145567999999997</v>
      </c>
      <c r="AI217">
        <v>67.145567999999997</v>
      </c>
    </row>
    <row r="218" spans="1:35" customFormat="1" x14ac:dyDescent="0.15">
      <c r="A218" t="s">
        <v>56</v>
      </c>
      <c r="B218" t="s">
        <v>53</v>
      </c>
      <c r="C218" t="s">
        <v>66</v>
      </c>
      <c r="D218">
        <v>1989</v>
      </c>
      <c r="E218">
        <v>0</v>
      </c>
      <c r="F218">
        <v>90</v>
      </c>
      <c r="G218">
        <v>90</v>
      </c>
      <c r="H218">
        <v>90</v>
      </c>
      <c r="I218">
        <v>90</v>
      </c>
      <c r="J218">
        <v>90</v>
      </c>
      <c r="K218">
        <v>90</v>
      </c>
      <c r="L218">
        <v>90</v>
      </c>
      <c r="M218">
        <v>90</v>
      </c>
      <c r="N218">
        <v>90</v>
      </c>
      <c r="O218">
        <v>90</v>
      </c>
      <c r="P218">
        <v>90</v>
      </c>
      <c r="Q218">
        <v>90</v>
      </c>
      <c r="R218">
        <v>90</v>
      </c>
      <c r="S218">
        <v>90</v>
      </c>
      <c r="T218">
        <v>90</v>
      </c>
      <c r="U218">
        <v>90</v>
      </c>
      <c r="V218">
        <v>90</v>
      </c>
      <c r="W218">
        <v>90</v>
      </c>
      <c r="X218">
        <v>90</v>
      </c>
      <c r="Y218">
        <v>90</v>
      </c>
      <c r="Z218">
        <v>90</v>
      </c>
      <c r="AA218">
        <v>90</v>
      </c>
      <c r="AB218">
        <v>90</v>
      </c>
      <c r="AC218">
        <v>90</v>
      </c>
      <c r="AD218">
        <v>90</v>
      </c>
      <c r="AE218">
        <v>90</v>
      </c>
      <c r="AF218">
        <v>90</v>
      </c>
      <c r="AG218">
        <v>90</v>
      </c>
      <c r="AH218">
        <v>90</v>
      </c>
      <c r="AI218">
        <v>90</v>
      </c>
    </row>
    <row r="219" spans="1:35" customFormat="1" x14ac:dyDescent="0.15">
      <c r="A219" t="s">
        <v>56</v>
      </c>
      <c r="B219" t="s">
        <v>53</v>
      </c>
      <c r="C219" t="s">
        <v>65</v>
      </c>
      <c r="D219">
        <v>1991</v>
      </c>
      <c r="E219">
        <v>0</v>
      </c>
      <c r="F219">
        <v>90</v>
      </c>
      <c r="G219">
        <v>90</v>
      </c>
      <c r="H219">
        <v>90</v>
      </c>
      <c r="I219">
        <v>90</v>
      </c>
      <c r="J219">
        <v>90</v>
      </c>
      <c r="K219">
        <v>90</v>
      </c>
      <c r="L219">
        <v>90</v>
      </c>
      <c r="M219">
        <v>90</v>
      </c>
      <c r="N219">
        <v>90</v>
      </c>
      <c r="O219">
        <v>90</v>
      </c>
      <c r="P219">
        <v>90</v>
      </c>
      <c r="Q219">
        <v>90</v>
      </c>
      <c r="R219">
        <v>90</v>
      </c>
      <c r="S219">
        <v>90</v>
      </c>
      <c r="T219">
        <v>90</v>
      </c>
      <c r="U219">
        <v>90</v>
      </c>
      <c r="V219">
        <v>90</v>
      </c>
      <c r="W219">
        <v>90</v>
      </c>
      <c r="X219">
        <v>90</v>
      </c>
      <c r="Y219">
        <v>90</v>
      </c>
      <c r="Z219">
        <v>90</v>
      </c>
      <c r="AA219">
        <v>90</v>
      </c>
      <c r="AB219">
        <v>90</v>
      </c>
      <c r="AC219">
        <v>90</v>
      </c>
      <c r="AD219">
        <v>90</v>
      </c>
      <c r="AE219">
        <v>90</v>
      </c>
      <c r="AF219">
        <v>90</v>
      </c>
      <c r="AG219">
        <v>90</v>
      </c>
      <c r="AH219">
        <v>90</v>
      </c>
      <c r="AI219">
        <v>90</v>
      </c>
    </row>
    <row r="220" spans="1:35" customFormat="1" x14ac:dyDescent="0.15">
      <c r="A220" t="s">
        <v>56</v>
      </c>
      <c r="B220" t="s">
        <v>53</v>
      </c>
      <c r="C220" t="s">
        <v>64</v>
      </c>
      <c r="D220">
        <v>1991</v>
      </c>
      <c r="E220">
        <v>0</v>
      </c>
      <c r="F220">
        <v>28</v>
      </c>
      <c r="G220">
        <v>28</v>
      </c>
      <c r="H220">
        <v>28</v>
      </c>
      <c r="I220">
        <v>28</v>
      </c>
      <c r="J220">
        <v>28</v>
      </c>
      <c r="K220">
        <v>28</v>
      </c>
      <c r="L220">
        <v>28</v>
      </c>
      <c r="M220">
        <v>28</v>
      </c>
      <c r="N220">
        <v>28</v>
      </c>
      <c r="O220">
        <v>28</v>
      </c>
      <c r="P220">
        <v>28</v>
      </c>
      <c r="Q220">
        <v>28</v>
      </c>
      <c r="R220">
        <v>28</v>
      </c>
      <c r="S220">
        <v>28</v>
      </c>
      <c r="T220">
        <v>28</v>
      </c>
      <c r="U220">
        <v>28</v>
      </c>
      <c r="V220">
        <v>28</v>
      </c>
      <c r="W220">
        <v>28</v>
      </c>
      <c r="X220">
        <v>28</v>
      </c>
      <c r="Y220">
        <v>28</v>
      </c>
      <c r="Z220">
        <v>28</v>
      </c>
      <c r="AA220">
        <v>28</v>
      </c>
      <c r="AB220">
        <v>28</v>
      </c>
      <c r="AC220">
        <v>28</v>
      </c>
      <c r="AD220">
        <v>28</v>
      </c>
      <c r="AE220">
        <v>28</v>
      </c>
      <c r="AF220">
        <v>28</v>
      </c>
      <c r="AG220">
        <v>28</v>
      </c>
      <c r="AH220">
        <v>28</v>
      </c>
      <c r="AI220">
        <v>28</v>
      </c>
    </row>
    <row r="221" spans="1:35" customFormat="1" x14ac:dyDescent="0.15">
      <c r="A221" t="s">
        <v>56</v>
      </c>
      <c r="B221" t="s">
        <v>53</v>
      </c>
      <c r="C221" t="s">
        <v>63</v>
      </c>
      <c r="D221">
        <v>2011</v>
      </c>
      <c r="E221">
        <v>1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</row>
    <row r="222" spans="1:35" customFormat="1" x14ac:dyDescent="0.15">
      <c r="A222" t="s">
        <v>56</v>
      </c>
      <c r="B222" t="s">
        <v>53</v>
      </c>
      <c r="C222" t="s">
        <v>63</v>
      </c>
      <c r="D222">
        <v>2012</v>
      </c>
      <c r="E222">
        <v>1</v>
      </c>
      <c r="F222">
        <v>69</v>
      </c>
      <c r="G222">
        <v>69</v>
      </c>
      <c r="H222">
        <v>69</v>
      </c>
      <c r="I222">
        <v>69</v>
      </c>
      <c r="J222">
        <v>69</v>
      </c>
      <c r="K222">
        <v>69</v>
      </c>
      <c r="L222">
        <v>69</v>
      </c>
      <c r="M222">
        <v>69</v>
      </c>
      <c r="N222">
        <v>69</v>
      </c>
      <c r="O222">
        <v>69</v>
      </c>
      <c r="P222">
        <v>69</v>
      </c>
      <c r="Q222">
        <v>69</v>
      </c>
      <c r="R222">
        <v>69</v>
      </c>
      <c r="S222">
        <v>69</v>
      </c>
      <c r="T222">
        <v>69</v>
      </c>
      <c r="U222">
        <v>69</v>
      </c>
      <c r="V222">
        <v>69</v>
      </c>
      <c r="W222">
        <v>69</v>
      </c>
      <c r="X222">
        <v>69</v>
      </c>
      <c r="Y222">
        <v>69</v>
      </c>
      <c r="Z222">
        <v>69</v>
      </c>
      <c r="AA222">
        <v>69</v>
      </c>
    </row>
    <row r="223" spans="1:35" customFormat="1" x14ac:dyDescent="0.15">
      <c r="A223" t="s">
        <v>56</v>
      </c>
      <c r="B223" t="s">
        <v>53</v>
      </c>
      <c r="C223" t="s">
        <v>63</v>
      </c>
      <c r="D223">
        <v>2021</v>
      </c>
      <c r="E223">
        <v>1</v>
      </c>
      <c r="G223">
        <v>24</v>
      </c>
      <c r="H223">
        <v>24</v>
      </c>
      <c r="I223">
        <v>24</v>
      </c>
      <c r="J223">
        <v>24</v>
      </c>
      <c r="K223">
        <v>24</v>
      </c>
      <c r="L223">
        <v>24</v>
      </c>
      <c r="M223">
        <v>24</v>
      </c>
      <c r="N223">
        <v>24</v>
      </c>
      <c r="O223">
        <v>24</v>
      </c>
      <c r="P223">
        <v>24</v>
      </c>
      <c r="Q223">
        <v>24</v>
      </c>
      <c r="R223">
        <v>24</v>
      </c>
      <c r="S223">
        <v>24</v>
      </c>
      <c r="T223">
        <v>24</v>
      </c>
      <c r="U223">
        <v>24</v>
      </c>
      <c r="V223">
        <v>24</v>
      </c>
      <c r="W223">
        <v>24</v>
      </c>
      <c r="X223">
        <v>24</v>
      </c>
      <c r="Y223">
        <v>24</v>
      </c>
      <c r="Z223">
        <v>24</v>
      </c>
      <c r="AA223">
        <v>24</v>
      </c>
      <c r="AB223">
        <v>24</v>
      </c>
      <c r="AC223">
        <v>24</v>
      </c>
      <c r="AD223">
        <v>24</v>
      </c>
      <c r="AE223">
        <v>24</v>
      </c>
      <c r="AF223">
        <v>24</v>
      </c>
      <c r="AG223">
        <v>24</v>
      </c>
      <c r="AH223">
        <v>24</v>
      </c>
      <c r="AI223">
        <v>24</v>
      </c>
    </row>
    <row r="224" spans="1:35" customFormat="1" x14ac:dyDescent="0.15">
      <c r="A224" t="s">
        <v>56</v>
      </c>
      <c r="B224" t="s">
        <v>53</v>
      </c>
      <c r="C224" t="s">
        <v>63</v>
      </c>
      <c r="D224">
        <v>2041</v>
      </c>
      <c r="E224">
        <v>1</v>
      </c>
      <c r="AA224">
        <v>30</v>
      </c>
      <c r="AB224">
        <v>30</v>
      </c>
      <c r="AC224">
        <v>30</v>
      </c>
      <c r="AD224">
        <v>30</v>
      </c>
      <c r="AE224">
        <v>30</v>
      </c>
      <c r="AF224">
        <v>30</v>
      </c>
      <c r="AG224">
        <v>30</v>
      </c>
      <c r="AH224">
        <v>30</v>
      </c>
      <c r="AI224">
        <v>30</v>
      </c>
    </row>
    <row r="225" spans="1:35" customFormat="1" x14ac:dyDescent="0.15">
      <c r="A225" t="s">
        <v>56</v>
      </c>
      <c r="B225" t="s">
        <v>53</v>
      </c>
      <c r="C225" t="s">
        <v>63</v>
      </c>
      <c r="D225">
        <v>2042</v>
      </c>
      <c r="E225">
        <v>1</v>
      </c>
      <c r="AB225">
        <v>69</v>
      </c>
      <c r="AC225">
        <v>69</v>
      </c>
      <c r="AD225">
        <v>69</v>
      </c>
      <c r="AE225">
        <v>69</v>
      </c>
      <c r="AF225">
        <v>69</v>
      </c>
      <c r="AG225">
        <v>69</v>
      </c>
      <c r="AH225">
        <v>69</v>
      </c>
      <c r="AI225">
        <v>69</v>
      </c>
    </row>
    <row r="226" spans="1:35" customFormat="1" x14ac:dyDescent="0.15">
      <c r="A226" t="s">
        <v>56</v>
      </c>
      <c r="B226" t="s">
        <v>53</v>
      </c>
      <c r="C226" t="s">
        <v>109</v>
      </c>
      <c r="D226">
        <v>1990</v>
      </c>
      <c r="E226">
        <v>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  <c r="L226">
        <v>20</v>
      </c>
      <c r="M226">
        <v>20</v>
      </c>
      <c r="N226">
        <v>20</v>
      </c>
      <c r="O226">
        <v>20</v>
      </c>
      <c r="P226">
        <v>20</v>
      </c>
      <c r="Q226">
        <v>20</v>
      </c>
      <c r="R226">
        <v>20</v>
      </c>
      <c r="S226">
        <v>20</v>
      </c>
      <c r="T226">
        <v>20</v>
      </c>
      <c r="U226">
        <v>20</v>
      </c>
      <c r="V226">
        <v>20</v>
      </c>
      <c r="W226">
        <v>20</v>
      </c>
      <c r="X226">
        <v>20</v>
      </c>
      <c r="Y226">
        <v>20</v>
      </c>
      <c r="Z226">
        <v>20</v>
      </c>
      <c r="AA226">
        <v>20</v>
      </c>
      <c r="AB226">
        <v>20</v>
      </c>
      <c r="AC226">
        <v>20</v>
      </c>
      <c r="AD226">
        <v>20</v>
      </c>
    </row>
    <row r="227" spans="1:35" customFormat="1" x14ac:dyDescent="0.15">
      <c r="A227" t="s">
        <v>56</v>
      </c>
      <c r="B227" t="s">
        <v>52</v>
      </c>
      <c r="C227" t="s">
        <v>70</v>
      </c>
      <c r="D227">
        <v>1993</v>
      </c>
      <c r="E227">
        <v>0</v>
      </c>
      <c r="I227">
        <v>180</v>
      </c>
    </row>
    <row r="228" spans="1:35" customFormat="1" x14ac:dyDescent="0.15">
      <c r="A228" t="s">
        <v>56</v>
      </c>
      <c r="B228" t="s">
        <v>52</v>
      </c>
      <c r="C228" t="s">
        <v>69</v>
      </c>
      <c r="D228">
        <v>2021</v>
      </c>
      <c r="E228">
        <v>0</v>
      </c>
      <c r="V228">
        <v>12.5</v>
      </c>
    </row>
    <row r="229" spans="1:35" customFormat="1" x14ac:dyDescent="0.15">
      <c r="A229" t="s">
        <v>56</v>
      </c>
      <c r="B229" t="s">
        <v>52</v>
      </c>
      <c r="C229" t="s">
        <v>69</v>
      </c>
      <c r="D229">
        <v>2022</v>
      </c>
      <c r="E229">
        <v>0</v>
      </c>
      <c r="W229">
        <v>327</v>
      </c>
    </row>
    <row r="230" spans="1:35" customFormat="1" x14ac:dyDescent="0.15">
      <c r="A230" t="s">
        <v>56</v>
      </c>
      <c r="B230" t="s">
        <v>52</v>
      </c>
      <c r="C230" t="s">
        <v>69</v>
      </c>
      <c r="D230">
        <v>2030</v>
      </c>
      <c r="E230">
        <v>0</v>
      </c>
      <c r="AE230">
        <v>165</v>
      </c>
    </row>
    <row r="231" spans="1:35" customFormat="1" x14ac:dyDescent="0.15">
      <c r="A231" t="s">
        <v>56</v>
      </c>
      <c r="B231" t="s">
        <v>52</v>
      </c>
      <c r="C231" t="s">
        <v>68</v>
      </c>
      <c r="D231">
        <v>2012</v>
      </c>
      <c r="E231">
        <v>1</v>
      </c>
      <c r="AB231">
        <v>7</v>
      </c>
    </row>
    <row r="232" spans="1:35" customFormat="1" x14ac:dyDescent="0.15">
      <c r="A232" t="s">
        <v>56</v>
      </c>
      <c r="B232" t="s">
        <v>52</v>
      </c>
      <c r="C232" t="s">
        <v>68</v>
      </c>
      <c r="D232">
        <v>2014</v>
      </c>
      <c r="E232">
        <v>1</v>
      </c>
      <c r="AD232">
        <v>5</v>
      </c>
    </row>
    <row r="233" spans="1:35" customFormat="1" x14ac:dyDescent="0.15">
      <c r="A233" t="s">
        <v>56</v>
      </c>
      <c r="B233" t="s">
        <v>52</v>
      </c>
      <c r="C233" t="s">
        <v>68</v>
      </c>
      <c r="D233">
        <v>2016</v>
      </c>
      <c r="E233">
        <v>1</v>
      </c>
      <c r="AF233">
        <v>6.5</v>
      </c>
    </row>
    <row r="234" spans="1:35" customFormat="1" x14ac:dyDescent="0.15">
      <c r="A234" t="s">
        <v>56</v>
      </c>
      <c r="B234" t="s">
        <v>52</v>
      </c>
      <c r="C234" t="s">
        <v>68</v>
      </c>
      <c r="D234">
        <v>2017</v>
      </c>
      <c r="E234">
        <v>1</v>
      </c>
      <c r="AG234">
        <v>32.6</v>
      </c>
    </row>
    <row r="235" spans="1:35" customFormat="1" x14ac:dyDescent="0.15">
      <c r="A235" t="s">
        <v>56</v>
      </c>
      <c r="B235" t="s">
        <v>52</v>
      </c>
      <c r="C235" t="s">
        <v>108</v>
      </c>
      <c r="D235">
        <v>1982</v>
      </c>
      <c r="E235">
        <v>0</v>
      </c>
      <c r="AE235">
        <v>12.2</v>
      </c>
    </row>
    <row r="236" spans="1:35" customFormat="1" x14ac:dyDescent="0.15">
      <c r="A236" t="s">
        <v>56</v>
      </c>
      <c r="B236" t="s">
        <v>52</v>
      </c>
      <c r="C236" t="s">
        <v>63</v>
      </c>
      <c r="D236">
        <v>2011</v>
      </c>
      <c r="E236">
        <v>1</v>
      </c>
      <c r="AA236">
        <v>30</v>
      </c>
    </row>
    <row r="237" spans="1:35" customFormat="1" x14ac:dyDescent="0.15">
      <c r="A237" t="s">
        <v>56</v>
      </c>
      <c r="B237" t="s">
        <v>52</v>
      </c>
      <c r="C237" t="s">
        <v>63</v>
      </c>
      <c r="D237">
        <v>2012</v>
      </c>
      <c r="E237">
        <v>1</v>
      </c>
      <c r="AB237">
        <v>69</v>
      </c>
    </row>
    <row r="238" spans="1:35" customFormat="1" x14ac:dyDescent="0.15">
      <c r="A238" t="s">
        <v>56</v>
      </c>
      <c r="B238" t="s">
        <v>52</v>
      </c>
      <c r="C238" t="s">
        <v>109</v>
      </c>
      <c r="D238">
        <v>1990</v>
      </c>
      <c r="E238">
        <v>0</v>
      </c>
      <c r="AE238">
        <v>20</v>
      </c>
    </row>
    <row r="239" spans="1:35" customFormat="1" x14ac:dyDescent="0.15">
      <c r="A239" t="s">
        <v>56</v>
      </c>
      <c r="B239" t="s">
        <v>51</v>
      </c>
      <c r="C239" t="s">
        <v>69</v>
      </c>
      <c r="D239">
        <v>2021</v>
      </c>
      <c r="E239">
        <v>0</v>
      </c>
      <c r="G239">
        <v>22714040.350890599</v>
      </c>
    </row>
    <row r="240" spans="1:35" customFormat="1" x14ac:dyDescent="0.15">
      <c r="A240" t="s">
        <v>56</v>
      </c>
      <c r="B240" t="s">
        <v>51</v>
      </c>
      <c r="C240" t="s">
        <v>69</v>
      </c>
      <c r="D240">
        <v>2022</v>
      </c>
      <c r="E240">
        <v>0</v>
      </c>
      <c r="H240">
        <v>694335838.67901003</v>
      </c>
    </row>
    <row r="241" spans="1:31" customFormat="1" x14ac:dyDescent="0.15">
      <c r="A241" t="s">
        <v>56</v>
      </c>
      <c r="B241" t="s">
        <v>51</v>
      </c>
      <c r="C241" t="s">
        <v>69</v>
      </c>
      <c r="D241">
        <v>2030</v>
      </c>
      <c r="E241">
        <v>0</v>
      </c>
      <c r="P241">
        <v>179572619.3779</v>
      </c>
    </row>
    <row r="242" spans="1:31" customFormat="1" x14ac:dyDescent="0.15">
      <c r="A242" t="s">
        <v>56</v>
      </c>
      <c r="B242" t="s">
        <v>51</v>
      </c>
      <c r="C242" t="s">
        <v>69</v>
      </c>
      <c r="D242">
        <v>2035</v>
      </c>
      <c r="E242">
        <v>0</v>
      </c>
      <c r="U242">
        <v>171410227.58799499</v>
      </c>
    </row>
    <row r="243" spans="1:31" customFormat="1" x14ac:dyDescent="0.15">
      <c r="A243" t="s">
        <v>56</v>
      </c>
      <c r="B243" t="s">
        <v>51</v>
      </c>
      <c r="C243" t="s">
        <v>69</v>
      </c>
      <c r="D243">
        <v>2036</v>
      </c>
      <c r="E243">
        <v>0</v>
      </c>
      <c r="V243">
        <v>12583687.3427695</v>
      </c>
    </row>
    <row r="244" spans="1:31" customFormat="1" x14ac:dyDescent="0.15">
      <c r="A244" t="s">
        <v>56</v>
      </c>
      <c r="B244" t="s">
        <v>51</v>
      </c>
      <c r="C244" t="s">
        <v>69</v>
      </c>
      <c r="D244">
        <v>2037</v>
      </c>
      <c r="E244">
        <v>0</v>
      </c>
      <c r="W244">
        <v>406297712.633452</v>
      </c>
    </row>
    <row r="245" spans="1:31" customFormat="1" x14ac:dyDescent="0.15">
      <c r="A245" t="s">
        <v>56</v>
      </c>
      <c r="B245" t="s">
        <v>51</v>
      </c>
      <c r="C245" t="s">
        <v>69</v>
      </c>
      <c r="D245">
        <v>2040</v>
      </c>
      <c r="E245">
        <v>0</v>
      </c>
      <c r="Z245">
        <v>399957197.70532399</v>
      </c>
    </row>
    <row r="246" spans="1:31" customFormat="1" x14ac:dyDescent="0.15">
      <c r="A246" t="s">
        <v>56</v>
      </c>
      <c r="B246" t="s">
        <v>51</v>
      </c>
      <c r="C246" t="s">
        <v>69</v>
      </c>
      <c r="D246">
        <v>2045</v>
      </c>
      <c r="E246">
        <v>0</v>
      </c>
      <c r="AE246">
        <v>1494397896.86835</v>
      </c>
    </row>
    <row r="247" spans="1:31" customFormat="1" x14ac:dyDescent="0.15">
      <c r="A247" t="s">
        <v>56</v>
      </c>
      <c r="B247" t="s">
        <v>51</v>
      </c>
      <c r="C247" t="s">
        <v>113</v>
      </c>
      <c r="D247">
        <v>2030</v>
      </c>
      <c r="E247">
        <v>0</v>
      </c>
      <c r="P247">
        <v>556053659.14286804</v>
      </c>
    </row>
    <row r="248" spans="1:31" customFormat="1" x14ac:dyDescent="0.15">
      <c r="A248" t="s">
        <v>56</v>
      </c>
      <c r="B248" t="s">
        <v>51</v>
      </c>
      <c r="C248" t="s">
        <v>113</v>
      </c>
      <c r="D248">
        <v>2035</v>
      </c>
      <c r="E248">
        <v>0</v>
      </c>
      <c r="U248">
        <v>548212427.97920001</v>
      </c>
    </row>
    <row r="249" spans="1:31" customFormat="1" x14ac:dyDescent="0.15">
      <c r="A249" t="s">
        <v>56</v>
      </c>
      <c r="B249" t="s">
        <v>51</v>
      </c>
      <c r="C249" t="s">
        <v>68</v>
      </c>
      <c r="D249">
        <v>2020</v>
      </c>
      <c r="E249">
        <v>1</v>
      </c>
      <c r="F249">
        <v>231939528.55815101</v>
      </c>
    </row>
    <row r="250" spans="1:31" customFormat="1" x14ac:dyDescent="0.15">
      <c r="A250" t="s">
        <v>56</v>
      </c>
      <c r="B250" t="s">
        <v>51</v>
      </c>
      <c r="C250" t="s">
        <v>68</v>
      </c>
      <c r="D250">
        <v>2021</v>
      </c>
      <c r="E250">
        <v>1</v>
      </c>
      <c r="G250">
        <v>36623931.484954603</v>
      </c>
    </row>
    <row r="251" spans="1:31" customFormat="1" x14ac:dyDescent="0.15">
      <c r="A251" t="s">
        <v>56</v>
      </c>
      <c r="B251" t="s">
        <v>51</v>
      </c>
      <c r="C251" t="s">
        <v>68</v>
      </c>
      <c r="D251">
        <v>2022</v>
      </c>
      <c r="E251">
        <v>1</v>
      </c>
      <c r="H251">
        <v>245420109.538241</v>
      </c>
    </row>
    <row r="252" spans="1:31" customFormat="1" x14ac:dyDescent="0.15">
      <c r="A252" t="s">
        <v>56</v>
      </c>
      <c r="B252" t="s">
        <v>51</v>
      </c>
      <c r="C252" t="s">
        <v>68</v>
      </c>
      <c r="D252">
        <v>2025</v>
      </c>
      <c r="E252">
        <v>1</v>
      </c>
      <c r="K252">
        <v>1089516189.5392101</v>
      </c>
    </row>
    <row r="253" spans="1:31" customFormat="1" x14ac:dyDescent="0.15">
      <c r="A253" t="s">
        <v>56</v>
      </c>
      <c r="B253" t="s">
        <v>51</v>
      </c>
      <c r="C253" t="s">
        <v>68</v>
      </c>
      <c r="D253">
        <v>2040</v>
      </c>
      <c r="E253">
        <v>1</v>
      </c>
      <c r="Z253">
        <v>334012418.827824</v>
      </c>
    </row>
    <row r="254" spans="1:31" customFormat="1" x14ac:dyDescent="0.15">
      <c r="A254" t="s">
        <v>56</v>
      </c>
      <c r="B254" t="s">
        <v>51</v>
      </c>
      <c r="C254" t="s">
        <v>68</v>
      </c>
      <c r="D254">
        <v>2042</v>
      </c>
      <c r="E254">
        <v>1</v>
      </c>
      <c r="AB254">
        <v>8146425.0728206197</v>
      </c>
    </row>
    <row r="255" spans="1:31" customFormat="1" x14ac:dyDescent="0.15">
      <c r="A255" t="s">
        <v>56</v>
      </c>
      <c r="B255" t="s">
        <v>51</v>
      </c>
      <c r="C255" t="s">
        <v>68</v>
      </c>
      <c r="D255">
        <v>2044</v>
      </c>
      <c r="E255">
        <v>1</v>
      </c>
      <c r="AD255">
        <v>5689135.9895444997</v>
      </c>
    </row>
    <row r="256" spans="1:31" customFormat="1" x14ac:dyDescent="0.15">
      <c r="A256" t="s">
        <v>56</v>
      </c>
      <c r="B256" t="s">
        <v>51</v>
      </c>
      <c r="C256" t="s">
        <v>68</v>
      </c>
      <c r="D256">
        <v>2045</v>
      </c>
      <c r="E256">
        <v>1</v>
      </c>
      <c r="AE256">
        <v>1347698943.25875</v>
      </c>
    </row>
    <row r="257" spans="1:35" customFormat="1" x14ac:dyDescent="0.15">
      <c r="A257" t="s">
        <v>56</v>
      </c>
      <c r="B257" t="s">
        <v>51</v>
      </c>
      <c r="C257" t="s">
        <v>68</v>
      </c>
      <c r="D257">
        <v>2046</v>
      </c>
      <c r="E257">
        <v>1</v>
      </c>
      <c r="AF257">
        <v>7228828.7472342504</v>
      </c>
    </row>
    <row r="258" spans="1:35" customFormat="1" x14ac:dyDescent="0.15">
      <c r="A258" t="s">
        <v>56</v>
      </c>
      <c r="B258" t="s">
        <v>51</v>
      </c>
      <c r="C258" t="s">
        <v>68</v>
      </c>
      <c r="D258">
        <v>2047</v>
      </c>
      <c r="E258">
        <v>1</v>
      </c>
      <c r="AG258">
        <v>36466679.860290997</v>
      </c>
    </row>
    <row r="259" spans="1:35" customFormat="1" x14ac:dyDescent="0.15">
      <c r="A259" t="s">
        <v>56</v>
      </c>
      <c r="B259" t="s">
        <v>51</v>
      </c>
      <c r="C259" t="s">
        <v>114</v>
      </c>
      <c r="D259">
        <v>2045</v>
      </c>
      <c r="E259">
        <v>0</v>
      </c>
      <c r="AE259">
        <v>107870417.63818599</v>
      </c>
    </row>
    <row r="260" spans="1:35" customFormat="1" x14ac:dyDescent="0.15">
      <c r="A260" t="s">
        <v>56</v>
      </c>
      <c r="B260" t="s">
        <v>51</v>
      </c>
      <c r="C260" t="s">
        <v>63</v>
      </c>
      <c r="D260">
        <v>2021</v>
      </c>
      <c r="E260">
        <v>1</v>
      </c>
      <c r="G260">
        <v>56212121.764976397</v>
      </c>
    </row>
    <row r="261" spans="1:35" customFormat="1" x14ac:dyDescent="0.15">
      <c r="A261" t="s">
        <v>56</v>
      </c>
      <c r="B261" t="s">
        <v>51</v>
      </c>
      <c r="C261" t="s">
        <v>63</v>
      </c>
      <c r="D261">
        <v>2041</v>
      </c>
      <c r="E261">
        <v>1</v>
      </c>
      <c r="AA261">
        <v>49518960.398019299</v>
      </c>
    </row>
    <row r="262" spans="1:35" customFormat="1" x14ac:dyDescent="0.15">
      <c r="A262" t="s">
        <v>56</v>
      </c>
      <c r="B262" t="s">
        <v>51</v>
      </c>
      <c r="C262" t="s">
        <v>63</v>
      </c>
      <c r="D262">
        <v>2042</v>
      </c>
      <c r="E262">
        <v>1</v>
      </c>
      <c r="AB262">
        <v>112576379.81328</v>
      </c>
    </row>
    <row r="263" spans="1:35" customFormat="1" x14ac:dyDescent="0.15">
      <c r="A263" t="s">
        <v>56</v>
      </c>
      <c r="B263" t="s">
        <v>50</v>
      </c>
      <c r="C263" t="s">
        <v>70</v>
      </c>
      <c r="D263">
        <v>1993</v>
      </c>
      <c r="E263">
        <v>0</v>
      </c>
      <c r="F263">
        <v>14677622.956780801</v>
      </c>
      <c r="G263">
        <v>14677622.956780801</v>
      </c>
      <c r="H263">
        <v>14677622.956780801</v>
      </c>
    </row>
    <row r="264" spans="1:35" customFormat="1" x14ac:dyDescent="0.15">
      <c r="A264" t="s">
        <v>56</v>
      </c>
      <c r="B264" t="s">
        <v>50</v>
      </c>
      <c r="C264" t="s">
        <v>69</v>
      </c>
      <c r="D264">
        <v>2021</v>
      </c>
      <c r="E264">
        <v>0</v>
      </c>
      <c r="G264">
        <v>443633.60060333298</v>
      </c>
      <c r="H264">
        <v>415416.20593344502</v>
      </c>
      <c r="I264">
        <v>415416.20593344502</v>
      </c>
      <c r="J264">
        <v>415416.20593344502</v>
      </c>
      <c r="K264">
        <v>415416.20593344502</v>
      </c>
      <c r="L264">
        <v>415416.20593344502</v>
      </c>
      <c r="M264">
        <v>415416.20593344502</v>
      </c>
      <c r="N264">
        <v>415416.20593344502</v>
      </c>
      <c r="O264">
        <v>415416.20593344502</v>
      </c>
      <c r="P264">
        <v>366451.48353263101</v>
      </c>
      <c r="Q264">
        <v>366451.48353263101</v>
      </c>
      <c r="R264">
        <v>366451.48353263101</v>
      </c>
      <c r="S264">
        <v>366451.48353263101</v>
      </c>
      <c r="T264">
        <v>366451.48353263101</v>
      </c>
      <c r="U264">
        <v>337134.53314042802</v>
      </c>
    </row>
    <row r="265" spans="1:35" customFormat="1" x14ac:dyDescent="0.15">
      <c r="A265" t="s">
        <v>56</v>
      </c>
      <c r="B265" t="s">
        <v>50</v>
      </c>
      <c r="C265" t="s">
        <v>69</v>
      </c>
      <c r="D265">
        <v>2022</v>
      </c>
      <c r="E265">
        <v>0</v>
      </c>
      <c r="H265">
        <v>10867287.947218901</v>
      </c>
      <c r="I265">
        <v>10867287.947218901</v>
      </c>
      <c r="J265">
        <v>10867287.947218901</v>
      </c>
      <c r="K265">
        <v>10867287.947218901</v>
      </c>
      <c r="L265">
        <v>10867287.947218901</v>
      </c>
      <c r="M265">
        <v>10867287.947218901</v>
      </c>
      <c r="N265">
        <v>10867287.947218901</v>
      </c>
      <c r="O265">
        <v>10867287.947218901</v>
      </c>
      <c r="P265">
        <v>9586370.8092136197</v>
      </c>
      <c r="Q265">
        <v>9586370.8092136197</v>
      </c>
      <c r="R265">
        <v>9586370.8092136197</v>
      </c>
      <c r="S265">
        <v>9586370.8092136197</v>
      </c>
      <c r="T265">
        <v>9586370.8092136197</v>
      </c>
      <c r="U265">
        <v>8819439.3869535998</v>
      </c>
      <c r="V265">
        <v>8723231.63156165</v>
      </c>
    </row>
    <row r="266" spans="1:35" customFormat="1" x14ac:dyDescent="0.15">
      <c r="A266" t="s">
        <v>56</v>
      </c>
      <c r="B266" t="s">
        <v>50</v>
      </c>
      <c r="C266" t="s">
        <v>69</v>
      </c>
      <c r="D266">
        <v>2030</v>
      </c>
      <c r="E266">
        <v>0</v>
      </c>
      <c r="P266">
        <v>4837159.5826307302</v>
      </c>
      <c r="Q266">
        <v>4837159.5826307302</v>
      </c>
      <c r="R266">
        <v>4837159.5826307302</v>
      </c>
      <c r="S266">
        <v>4837159.5826307302</v>
      </c>
      <c r="T266">
        <v>4837159.5826307302</v>
      </c>
      <c r="U266">
        <v>4450175.8374536503</v>
      </c>
      <c r="V266">
        <v>4401630.6397788096</v>
      </c>
      <c r="W266">
        <v>3298405.6437486298</v>
      </c>
      <c r="X266">
        <v>3298405.6437486298</v>
      </c>
      <c r="Y266">
        <v>3298405.6437486298</v>
      </c>
      <c r="Z266">
        <v>3210162.3417286002</v>
      </c>
      <c r="AA266">
        <v>3210162.3417286002</v>
      </c>
      <c r="AB266">
        <v>3210162.3417286002</v>
      </c>
      <c r="AC266">
        <v>3210162.3417286002</v>
      </c>
      <c r="AD266">
        <v>3210162.3417286002</v>
      </c>
    </row>
    <row r="267" spans="1:35" customFormat="1" x14ac:dyDescent="0.15">
      <c r="A267" t="s">
        <v>56</v>
      </c>
      <c r="B267" t="s">
        <v>50</v>
      </c>
      <c r="C267" t="s">
        <v>69</v>
      </c>
      <c r="D267">
        <v>2035</v>
      </c>
      <c r="E267">
        <v>0</v>
      </c>
      <c r="U267">
        <v>4531088.1254073502</v>
      </c>
      <c r="V267">
        <v>4481660.2877747901</v>
      </c>
      <c r="W267">
        <v>3358376.6554531502</v>
      </c>
      <c r="X267">
        <v>3358376.6554531502</v>
      </c>
      <c r="Y267">
        <v>3358376.6554531502</v>
      </c>
      <c r="Z267">
        <v>3268528.92976003</v>
      </c>
      <c r="AA267">
        <v>3268528.92976003</v>
      </c>
      <c r="AB267">
        <v>3268528.92976003</v>
      </c>
      <c r="AC267">
        <v>3268528.92976003</v>
      </c>
      <c r="AD267">
        <v>3268528.92976003</v>
      </c>
      <c r="AE267">
        <v>3012469.2636211701</v>
      </c>
      <c r="AF267">
        <v>3012469.2636211701</v>
      </c>
      <c r="AG267">
        <v>3012469.2636211701</v>
      </c>
      <c r="AH267">
        <v>3012469.2636211701</v>
      </c>
      <c r="AI267">
        <v>3012469.2636211701</v>
      </c>
    </row>
    <row r="268" spans="1:35" customFormat="1" x14ac:dyDescent="0.15">
      <c r="A268" t="s">
        <v>56</v>
      </c>
      <c r="B268" t="s">
        <v>50</v>
      </c>
      <c r="C268" t="s">
        <v>69</v>
      </c>
      <c r="D268">
        <v>2036</v>
      </c>
      <c r="E268">
        <v>0</v>
      </c>
      <c r="V268">
        <v>333456.86664990999</v>
      </c>
      <c r="W268">
        <v>249879.215435502</v>
      </c>
      <c r="X268">
        <v>249879.215435502</v>
      </c>
      <c r="Y268">
        <v>249879.215435502</v>
      </c>
      <c r="Z268">
        <v>243194.11679762101</v>
      </c>
      <c r="AA268">
        <v>243194.11679762101</v>
      </c>
      <c r="AB268">
        <v>243194.11679762101</v>
      </c>
      <c r="AC268">
        <v>243194.11679762101</v>
      </c>
      <c r="AD268">
        <v>243194.11679762101</v>
      </c>
      <c r="AE268">
        <v>224142.058305146</v>
      </c>
      <c r="AF268">
        <v>224142.058305146</v>
      </c>
      <c r="AG268">
        <v>224142.058305146</v>
      </c>
      <c r="AH268">
        <v>224142.058305146</v>
      </c>
      <c r="AI268">
        <v>224142.058305146</v>
      </c>
    </row>
    <row r="269" spans="1:35" customFormat="1" x14ac:dyDescent="0.15">
      <c r="A269" t="s">
        <v>56</v>
      </c>
      <c r="B269" t="s">
        <v>50</v>
      </c>
      <c r="C269" t="s">
        <v>69</v>
      </c>
      <c r="D269">
        <v>2037</v>
      </c>
      <c r="E269">
        <v>0</v>
      </c>
      <c r="W269">
        <v>6536840.2757927496</v>
      </c>
      <c r="X269">
        <v>6536840.2757927496</v>
      </c>
      <c r="Y269">
        <v>6536840.2757927496</v>
      </c>
      <c r="Z269">
        <v>6361958.0954257799</v>
      </c>
      <c r="AA269">
        <v>6361958.0954257799</v>
      </c>
      <c r="AB269">
        <v>6361958.0954257799</v>
      </c>
      <c r="AC269">
        <v>6361958.0954257799</v>
      </c>
      <c r="AD269">
        <v>6361958.0954257799</v>
      </c>
      <c r="AE269">
        <v>5863556.2452626303</v>
      </c>
      <c r="AF269">
        <v>5863556.2452626303</v>
      </c>
      <c r="AG269">
        <v>5863556.2452626303</v>
      </c>
      <c r="AH269">
        <v>5863556.2452626303</v>
      </c>
      <c r="AI269">
        <v>5863556.2452626303</v>
      </c>
    </row>
    <row r="270" spans="1:35" customFormat="1" x14ac:dyDescent="0.15">
      <c r="A270" t="s">
        <v>56</v>
      </c>
      <c r="B270" t="s">
        <v>50</v>
      </c>
      <c r="C270" t="s">
        <v>69</v>
      </c>
      <c r="D270">
        <v>2040</v>
      </c>
      <c r="E270">
        <v>0</v>
      </c>
      <c r="Z270">
        <v>8171322.3244000804</v>
      </c>
      <c r="AA270">
        <v>8171322.3244000804</v>
      </c>
      <c r="AB270">
        <v>8171322.3244000804</v>
      </c>
      <c r="AC270">
        <v>8171322.3244000804</v>
      </c>
      <c r="AD270">
        <v>8171322.3244000804</v>
      </c>
      <c r="AE270">
        <v>7531173.1590529196</v>
      </c>
      <c r="AF270">
        <v>7531173.1590529196</v>
      </c>
      <c r="AG270">
        <v>7531173.1590529196</v>
      </c>
      <c r="AH270">
        <v>7531173.1590529196</v>
      </c>
      <c r="AI270">
        <v>7531173.1590529196</v>
      </c>
    </row>
    <row r="271" spans="1:35" customFormat="1" x14ac:dyDescent="0.15">
      <c r="A271" t="s">
        <v>56</v>
      </c>
      <c r="B271" t="s">
        <v>50</v>
      </c>
      <c r="C271" t="s">
        <v>69</v>
      </c>
      <c r="D271">
        <v>2045</v>
      </c>
      <c r="E271">
        <v>0</v>
      </c>
      <c r="AE271">
        <v>30304006.282855801</v>
      </c>
      <c r="AF271">
        <v>30304006.282855801</v>
      </c>
      <c r="AG271">
        <v>30304006.282855801</v>
      </c>
      <c r="AH271">
        <v>30304006.282855801</v>
      </c>
      <c r="AI271">
        <v>30304006.282855801</v>
      </c>
    </row>
    <row r="272" spans="1:35" customFormat="1" x14ac:dyDescent="0.15">
      <c r="A272" t="s">
        <v>56</v>
      </c>
      <c r="B272" t="s">
        <v>50</v>
      </c>
      <c r="C272" t="s">
        <v>113</v>
      </c>
      <c r="D272">
        <v>2030</v>
      </c>
      <c r="E272">
        <v>0</v>
      </c>
      <c r="P272">
        <v>5636509.8893183796</v>
      </c>
      <c r="Q272">
        <v>5636509.8893183796</v>
      </c>
      <c r="R272">
        <v>5636509.8893183796</v>
      </c>
      <c r="S272">
        <v>5636509.8893183796</v>
      </c>
      <c r="T272">
        <v>5636509.8893183796</v>
      </c>
      <c r="U272">
        <v>5636509.8893183796</v>
      </c>
      <c r="V272">
        <v>5636509.8893183796</v>
      </c>
      <c r="W272">
        <v>5636509.8893183796</v>
      </c>
      <c r="X272">
        <v>5636509.8893183796</v>
      </c>
      <c r="Y272">
        <v>5636509.8893183796</v>
      </c>
      <c r="Z272">
        <v>5636509.8893183796</v>
      </c>
      <c r="AA272">
        <v>5636509.8893183796</v>
      </c>
      <c r="AB272">
        <v>5636509.8893183796</v>
      </c>
      <c r="AC272">
        <v>5636509.8893183796</v>
      </c>
      <c r="AD272">
        <v>5636509.8893183796</v>
      </c>
      <c r="AE272">
        <v>5636509.8893183796</v>
      </c>
      <c r="AF272">
        <v>5636509.8893183796</v>
      </c>
      <c r="AG272">
        <v>5636509.8893183796</v>
      </c>
      <c r="AH272">
        <v>5636509.8893183796</v>
      </c>
      <c r="AI272">
        <v>5636509.8893183796</v>
      </c>
    </row>
    <row r="273" spans="1:35" customFormat="1" x14ac:dyDescent="0.15">
      <c r="A273" t="s">
        <v>56</v>
      </c>
      <c r="B273" t="s">
        <v>50</v>
      </c>
      <c r="C273" t="s">
        <v>113</v>
      </c>
      <c r="D273">
        <v>2035</v>
      </c>
      <c r="E273">
        <v>0</v>
      </c>
      <c r="U273">
        <v>5636509.8893183796</v>
      </c>
      <c r="V273">
        <v>5636509.8893183796</v>
      </c>
      <c r="W273">
        <v>5636509.8893183796</v>
      </c>
      <c r="X273">
        <v>5636509.8893183796</v>
      </c>
      <c r="Y273">
        <v>5636509.8893183796</v>
      </c>
      <c r="Z273">
        <v>5636509.8893183796</v>
      </c>
      <c r="AA273">
        <v>5636509.8893183796</v>
      </c>
      <c r="AB273">
        <v>5636509.8893183796</v>
      </c>
      <c r="AC273">
        <v>5636509.8893183796</v>
      </c>
      <c r="AD273">
        <v>5636509.8893183796</v>
      </c>
      <c r="AE273">
        <v>5636509.8893183796</v>
      </c>
      <c r="AF273">
        <v>5636509.8893183796</v>
      </c>
      <c r="AG273">
        <v>5636509.8893183796</v>
      </c>
      <c r="AH273">
        <v>5636509.8893183796</v>
      </c>
      <c r="AI273">
        <v>5636509.8893183796</v>
      </c>
    </row>
    <row r="274" spans="1:35" customFormat="1" x14ac:dyDescent="0.15">
      <c r="A274" t="s">
        <v>56</v>
      </c>
      <c r="B274" t="s">
        <v>50</v>
      </c>
      <c r="C274" t="s">
        <v>68</v>
      </c>
      <c r="D274">
        <v>2012</v>
      </c>
      <c r="E274">
        <v>1</v>
      </c>
      <c r="F274">
        <v>170179.9841952</v>
      </c>
      <c r="G274">
        <v>141561.39638026099</v>
      </c>
      <c r="H274">
        <v>128399.634400679</v>
      </c>
      <c r="I274">
        <v>128399.634400679</v>
      </c>
      <c r="J274">
        <v>128399.634400679</v>
      </c>
      <c r="K274">
        <v>122969.74848888299</v>
      </c>
      <c r="L274">
        <v>122969.74848888299</v>
      </c>
      <c r="M274">
        <v>122969.74848888299</v>
      </c>
      <c r="N274">
        <v>122969.74848888299</v>
      </c>
      <c r="O274">
        <v>122969.74848888299</v>
      </c>
      <c r="P274">
        <v>122969.74848888299</v>
      </c>
      <c r="Q274">
        <v>122969.74848888299</v>
      </c>
      <c r="R274">
        <v>122969.74848888299</v>
      </c>
      <c r="S274">
        <v>122969.74848888299</v>
      </c>
      <c r="T274">
        <v>122969.74848888299</v>
      </c>
      <c r="U274">
        <v>122969.74848888299</v>
      </c>
      <c r="V274">
        <v>122969.74848888299</v>
      </c>
      <c r="W274">
        <v>122969.74848888299</v>
      </c>
      <c r="X274">
        <v>122969.74848888299</v>
      </c>
      <c r="Y274">
        <v>122969.74848888299</v>
      </c>
      <c r="Z274">
        <v>122969.74848888299</v>
      </c>
      <c r="AA274">
        <v>122969.74848888299</v>
      </c>
    </row>
    <row r="275" spans="1:35" customFormat="1" x14ac:dyDescent="0.15">
      <c r="A275" t="s">
        <v>56</v>
      </c>
      <c r="B275" t="s">
        <v>50</v>
      </c>
      <c r="C275" t="s">
        <v>68</v>
      </c>
      <c r="D275">
        <v>2014</v>
      </c>
      <c r="E275">
        <v>1</v>
      </c>
      <c r="F275">
        <v>121557.131568</v>
      </c>
      <c r="G275">
        <v>92938.543753061094</v>
      </c>
      <c r="H275">
        <v>79776.781773479102</v>
      </c>
      <c r="I275">
        <v>79776.781773479102</v>
      </c>
      <c r="J275">
        <v>79776.781773479102</v>
      </c>
      <c r="K275">
        <v>74346.895861683501</v>
      </c>
      <c r="L275">
        <v>74346.895861683501</v>
      </c>
      <c r="M275">
        <v>74346.895861683501</v>
      </c>
      <c r="N275">
        <v>74346.895861683501</v>
      </c>
      <c r="O275">
        <v>74346.895861683501</v>
      </c>
      <c r="P275">
        <v>74346.895861683501</v>
      </c>
      <c r="Q275">
        <v>74346.895861683501</v>
      </c>
      <c r="R275">
        <v>74346.895861683501</v>
      </c>
      <c r="S275">
        <v>74346.895861683501</v>
      </c>
      <c r="T275">
        <v>74346.895861683501</v>
      </c>
      <c r="U275">
        <v>74346.895861683501</v>
      </c>
      <c r="V275">
        <v>74346.895861683501</v>
      </c>
      <c r="W275">
        <v>74346.895861683501</v>
      </c>
      <c r="X275">
        <v>74346.895861683501</v>
      </c>
      <c r="Y275">
        <v>74346.895861683501</v>
      </c>
      <c r="Z275">
        <v>74346.895861683501</v>
      </c>
      <c r="AA275">
        <v>74346.895861683501</v>
      </c>
      <c r="AB275">
        <v>72801.706028754706</v>
      </c>
      <c r="AC275">
        <v>72801.706028754706</v>
      </c>
    </row>
    <row r="276" spans="1:35" customFormat="1" x14ac:dyDescent="0.15">
      <c r="A276" t="s">
        <v>56</v>
      </c>
      <c r="B276" t="s">
        <v>50</v>
      </c>
      <c r="C276" t="s">
        <v>68</v>
      </c>
      <c r="D276">
        <v>2016</v>
      </c>
      <c r="E276">
        <v>1</v>
      </c>
      <c r="F276">
        <v>112123.09362226599</v>
      </c>
      <c r="G276">
        <v>112123.09362226599</v>
      </c>
      <c r="H276">
        <v>112123.09362226599</v>
      </c>
      <c r="I276">
        <v>112123.09362226599</v>
      </c>
      <c r="J276">
        <v>112123.09362226599</v>
      </c>
      <c r="K276">
        <v>112123.09362226599</v>
      </c>
      <c r="L276">
        <v>112123.09362226599</v>
      </c>
      <c r="M276">
        <v>112123.09362226599</v>
      </c>
      <c r="N276">
        <v>112123.09362226599</v>
      </c>
      <c r="O276">
        <v>112123.09362226599</v>
      </c>
      <c r="P276">
        <v>112123.09362226599</v>
      </c>
      <c r="Q276">
        <v>112123.09362226599</v>
      </c>
      <c r="R276">
        <v>112123.09362226599</v>
      </c>
      <c r="S276">
        <v>112123.09362226599</v>
      </c>
      <c r="T276">
        <v>112123.09362226599</v>
      </c>
      <c r="U276">
        <v>112123.09362226599</v>
      </c>
      <c r="V276">
        <v>112123.09362226599</v>
      </c>
      <c r="W276">
        <v>112123.09362226599</v>
      </c>
      <c r="X276">
        <v>112123.09362226599</v>
      </c>
      <c r="Y276">
        <v>112123.09362226599</v>
      </c>
      <c r="Z276">
        <v>112123.09362226599</v>
      </c>
      <c r="AA276">
        <v>112123.09362226599</v>
      </c>
      <c r="AB276">
        <v>112123.09362226599</v>
      </c>
      <c r="AC276">
        <v>112123.09362226599</v>
      </c>
      <c r="AD276">
        <v>112123.09362226599</v>
      </c>
      <c r="AE276">
        <v>112123.09362226599</v>
      </c>
    </row>
    <row r="277" spans="1:35" customFormat="1" x14ac:dyDescent="0.15">
      <c r="A277" t="s">
        <v>56</v>
      </c>
      <c r="B277" t="s">
        <v>50</v>
      </c>
      <c r="C277" t="s">
        <v>68</v>
      </c>
      <c r="D277">
        <v>2017</v>
      </c>
      <c r="E277">
        <v>1</v>
      </c>
      <c r="F277">
        <v>773004.58588744595</v>
      </c>
      <c r="G277">
        <v>773004.58588744595</v>
      </c>
      <c r="H277">
        <v>773004.58588744595</v>
      </c>
      <c r="I277">
        <v>773004.58588744595</v>
      </c>
      <c r="J277">
        <v>773004.58588744595</v>
      </c>
      <c r="K277">
        <v>773004.58588744595</v>
      </c>
      <c r="L277">
        <v>773004.58588744595</v>
      </c>
      <c r="M277">
        <v>773004.58588744595</v>
      </c>
      <c r="N277">
        <v>773004.58588744595</v>
      </c>
      <c r="O277">
        <v>773004.58588744595</v>
      </c>
      <c r="P277">
        <v>773004.58588744595</v>
      </c>
      <c r="Q277">
        <v>773004.58588744595</v>
      </c>
      <c r="R277">
        <v>773004.58588744595</v>
      </c>
      <c r="S277">
        <v>773004.58588744595</v>
      </c>
      <c r="T277">
        <v>773004.58588744595</v>
      </c>
      <c r="U277">
        <v>773004.58588744595</v>
      </c>
      <c r="V277">
        <v>773004.58588744595</v>
      </c>
      <c r="W277">
        <v>773004.58588744595</v>
      </c>
      <c r="X277">
        <v>773004.58588744595</v>
      </c>
      <c r="Y277">
        <v>773004.58588744595</v>
      </c>
      <c r="Z277">
        <v>773004.58588744595</v>
      </c>
      <c r="AA277">
        <v>773004.58588744595</v>
      </c>
      <c r="AB277">
        <v>758329.48197564797</v>
      </c>
      <c r="AC277">
        <v>758329.48197564797</v>
      </c>
      <c r="AD277">
        <v>758329.48197564797</v>
      </c>
      <c r="AE277">
        <v>342458.17492448998</v>
      </c>
      <c r="AF277">
        <v>342458.17492448998</v>
      </c>
    </row>
    <row r="278" spans="1:35" customFormat="1" x14ac:dyDescent="0.15">
      <c r="A278" t="s">
        <v>56</v>
      </c>
      <c r="B278" t="s">
        <v>50</v>
      </c>
      <c r="C278" t="s">
        <v>68</v>
      </c>
      <c r="D278">
        <v>2020</v>
      </c>
      <c r="E278">
        <v>1</v>
      </c>
      <c r="F278">
        <v>2285307.49253301</v>
      </c>
      <c r="G278">
        <v>2285307.49253301</v>
      </c>
      <c r="H278">
        <v>2274846.8524818402</v>
      </c>
      <c r="I278">
        <v>2274846.8524818402</v>
      </c>
      <c r="J278">
        <v>2274846.8524818402</v>
      </c>
      <c r="K278">
        <v>2142888.2496454101</v>
      </c>
      <c r="L278">
        <v>2142888.2496454101</v>
      </c>
      <c r="M278">
        <v>2142888.2496454101</v>
      </c>
      <c r="N278">
        <v>2142888.2496454101</v>
      </c>
      <c r="O278">
        <v>2142888.2496454101</v>
      </c>
      <c r="P278">
        <v>2142888.2496454101</v>
      </c>
      <c r="Q278">
        <v>2142888.2496454101</v>
      </c>
      <c r="R278">
        <v>2142888.2496454101</v>
      </c>
      <c r="S278">
        <v>2142888.2496454101</v>
      </c>
      <c r="T278">
        <v>2142888.2496454101</v>
      </c>
      <c r="U278">
        <v>2142888.2496454101</v>
      </c>
      <c r="V278">
        <v>2142888.2496454101</v>
      </c>
      <c r="W278">
        <v>2142888.2496454101</v>
      </c>
      <c r="X278">
        <v>2142888.2496454101</v>
      </c>
      <c r="Y278">
        <v>2142888.2496454101</v>
      </c>
      <c r="Z278">
        <v>2137116.49741551</v>
      </c>
      <c r="AA278">
        <v>2137116.49741551</v>
      </c>
      <c r="AB278">
        <v>2137116.49741551</v>
      </c>
      <c r="AC278">
        <v>2137116.49741551</v>
      </c>
      <c r="AD278">
        <v>2137116.49741551</v>
      </c>
      <c r="AE278">
        <v>2081729.86247118</v>
      </c>
      <c r="AF278">
        <v>1990334.98168083</v>
      </c>
      <c r="AG278">
        <v>1988708.7032630299</v>
      </c>
      <c r="AH278">
        <v>1988708.7032630299</v>
      </c>
      <c r="AI278">
        <v>1988708.7032630299</v>
      </c>
    </row>
    <row r="279" spans="1:35" customFormat="1" x14ac:dyDescent="0.15">
      <c r="A279" t="s">
        <v>56</v>
      </c>
      <c r="B279" t="s">
        <v>50</v>
      </c>
      <c r="C279" t="s">
        <v>68</v>
      </c>
      <c r="D279">
        <v>2021</v>
      </c>
      <c r="E279">
        <v>1</v>
      </c>
      <c r="G279">
        <v>390341.88376285601</v>
      </c>
      <c r="H279">
        <v>335062.48344861198</v>
      </c>
      <c r="I279">
        <v>335062.48344861198</v>
      </c>
      <c r="J279">
        <v>335062.48344861198</v>
      </c>
      <c r="K279">
        <v>312256.96261907002</v>
      </c>
      <c r="L279">
        <v>312256.96261907002</v>
      </c>
      <c r="M279">
        <v>312256.96261907002</v>
      </c>
      <c r="N279">
        <v>312256.96261907002</v>
      </c>
      <c r="O279">
        <v>312256.96261907002</v>
      </c>
      <c r="P279">
        <v>312256.96261907002</v>
      </c>
      <c r="Q279">
        <v>312256.96261907002</v>
      </c>
      <c r="R279">
        <v>312256.96261907002</v>
      </c>
      <c r="S279">
        <v>312256.96261907002</v>
      </c>
      <c r="T279">
        <v>312256.96261907002</v>
      </c>
      <c r="U279">
        <v>312256.96261907002</v>
      </c>
      <c r="V279">
        <v>312256.96261907002</v>
      </c>
      <c r="W279">
        <v>312256.96261907002</v>
      </c>
      <c r="X279">
        <v>312256.96261907002</v>
      </c>
      <c r="Y279">
        <v>312256.96261907002</v>
      </c>
      <c r="Z279">
        <v>312256.96261907002</v>
      </c>
      <c r="AA279">
        <v>312256.96261907002</v>
      </c>
      <c r="AB279">
        <v>305767.16532076901</v>
      </c>
      <c r="AC279">
        <v>305767.16532076901</v>
      </c>
      <c r="AD279">
        <v>299200.10004947399</v>
      </c>
      <c r="AE279">
        <v>299200.10004947399</v>
      </c>
      <c r="AF279">
        <v>299200.10004947399</v>
      </c>
      <c r="AG279">
        <v>299200.10004947399</v>
      </c>
      <c r="AH279">
        <v>299200.10004947399</v>
      </c>
      <c r="AI279">
        <v>299200.10004947399</v>
      </c>
    </row>
    <row r="280" spans="1:35" customFormat="1" x14ac:dyDescent="0.15">
      <c r="A280" t="s">
        <v>56</v>
      </c>
      <c r="B280" t="s">
        <v>50</v>
      </c>
      <c r="C280" t="s">
        <v>68</v>
      </c>
      <c r="D280">
        <v>2022</v>
      </c>
      <c r="E280">
        <v>1</v>
      </c>
      <c r="H280">
        <v>2026527.1043549699</v>
      </c>
      <c r="I280">
        <v>2026527.1043549699</v>
      </c>
      <c r="J280">
        <v>2026527.1043549699</v>
      </c>
      <c r="K280">
        <v>1904016.9895390701</v>
      </c>
      <c r="L280">
        <v>1904016.9895390701</v>
      </c>
      <c r="M280">
        <v>1904016.9895390701</v>
      </c>
      <c r="N280">
        <v>1904016.9895390701</v>
      </c>
      <c r="O280">
        <v>1904016.9895390701</v>
      </c>
      <c r="P280">
        <v>1904016.9895390701</v>
      </c>
      <c r="Q280">
        <v>1904016.9895390701</v>
      </c>
      <c r="R280">
        <v>1904016.9895390701</v>
      </c>
      <c r="S280">
        <v>1904016.9895390701</v>
      </c>
      <c r="T280">
        <v>1904016.9895390701</v>
      </c>
      <c r="U280">
        <v>1904016.9895390701</v>
      </c>
      <c r="V280">
        <v>1904016.9895390701</v>
      </c>
      <c r="W280">
        <v>1904016.9895390701</v>
      </c>
      <c r="X280">
        <v>1904016.9895390701</v>
      </c>
      <c r="Y280">
        <v>1904016.9895390701</v>
      </c>
      <c r="Z280">
        <v>1904016.9895390701</v>
      </c>
      <c r="AA280">
        <v>1904016.9895390701</v>
      </c>
      <c r="AB280">
        <v>1869154.1237404901</v>
      </c>
      <c r="AC280">
        <v>1869154.1237404901</v>
      </c>
      <c r="AD280">
        <v>1833876.1782639001</v>
      </c>
      <c r="AE280">
        <v>1833876.1782639001</v>
      </c>
      <c r="AF280">
        <v>1833876.1782639001</v>
      </c>
      <c r="AG280">
        <v>1833876.1782639001</v>
      </c>
      <c r="AH280">
        <v>1833876.1782639001</v>
      </c>
      <c r="AI280">
        <v>1833876.1782639001</v>
      </c>
    </row>
    <row r="281" spans="1:35" customFormat="1" x14ac:dyDescent="0.15">
      <c r="A281" t="s">
        <v>56</v>
      </c>
      <c r="B281" t="s">
        <v>50</v>
      </c>
      <c r="C281" t="s">
        <v>68</v>
      </c>
      <c r="D281">
        <v>2025</v>
      </c>
      <c r="E281">
        <v>1</v>
      </c>
      <c r="K281">
        <v>8793403.1411562599</v>
      </c>
      <c r="L281">
        <v>8793403.1411562599</v>
      </c>
      <c r="M281">
        <v>8793403.1411562599</v>
      </c>
      <c r="N281">
        <v>8793403.1411562599</v>
      </c>
      <c r="O281">
        <v>8793403.1411562599</v>
      </c>
      <c r="P281">
        <v>8793403.1411562599</v>
      </c>
      <c r="Q281">
        <v>8793403.1411562599</v>
      </c>
      <c r="R281">
        <v>8793403.1411562599</v>
      </c>
      <c r="S281">
        <v>8793403.1411562599</v>
      </c>
      <c r="T281">
        <v>8793403.1411562599</v>
      </c>
      <c r="U281">
        <v>8793403.1411562599</v>
      </c>
      <c r="V281">
        <v>8793403.1411562599</v>
      </c>
      <c r="W281">
        <v>8793403.1411562599</v>
      </c>
      <c r="X281">
        <v>8793403.1411562599</v>
      </c>
      <c r="Y281">
        <v>8793403.1411562599</v>
      </c>
      <c r="Z281">
        <v>8759437.9049504194</v>
      </c>
      <c r="AA281">
        <v>8759437.9049504194</v>
      </c>
      <c r="AB281">
        <v>8727846.8948368095</v>
      </c>
      <c r="AC281">
        <v>8727846.8948368095</v>
      </c>
      <c r="AD281">
        <v>8695879.7599839903</v>
      </c>
      <c r="AE281">
        <v>8695879.7599839903</v>
      </c>
      <c r="AF281">
        <v>8695879.7599839903</v>
      </c>
      <c r="AG281">
        <v>8695879.7599839903</v>
      </c>
      <c r="AH281">
        <v>8695879.7599839903</v>
      </c>
      <c r="AI281">
        <v>8695879.7599839903</v>
      </c>
    </row>
    <row r="282" spans="1:35" customFormat="1" x14ac:dyDescent="0.15">
      <c r="A282" t="s">
        <v>56</v>
      </c>
      <c r="B282" t="s">
        <v>50</v>
      </c>
      <c r="C282" t="s">
        <v>68</v>
      </c>
      <c r="D282">
        <v>2040</v>
      </c>
      <c r="E282">
        <v>1</v>
      </c>
      <c r="Z282">
        <v>2639724.3283007802</v>
      </c>
      <c r="AA282">
        <v>2639724.3283007802</v>
      </c>
      <c r="AB282">
        <v>2639724.3283007802</v>
      </c>
      <c r="AC282">
        <v>2639724.3283007802</v>
      </c>
      <c r="AD282">
        <v>2639724.3283007802</v>
      </c>
      <c r="AE282">
        <v>2601282.00955169</v>
      </c>
      <c r="AF282">
        <v>2601282.00955169</v>
      </c>
      <c r="AG282">
        <v>2601282.00955169</v>
      </c>
      <c r="AH282">
        <v>2601282.00955169</v>
      </c>
      <c r="AI282">
        <v>2601282.00955169</v>
      </c>
    </row>
    <row r="283" spans="1:35" customFormat="1" x14ac:dyDescent="0.15">
      <c r="A283" t="s">
        <v>56</v>
      </c>
      <c r="B283" t="s">
        <v>50</v>
      </c>
      <c r="C283" t="s">
        <v>68</v>
      </c>
      <c r="D283">
        <v>2042</v>
      </c>
      <c r="E283">
        <v>1</v>
      </c>
      <c r="AB283">
        <v>105686.041417215</v>
      </c>
      <c r="AC283">
        <v>105686.041417215</v>
      </c>
      <c r="AD283">
        <v>104122.454447859</v>
      </c>
      <c r="AE283">
        <v>90807.752696799202</v>
      </c>
      <c r="AF283">
        <v>90807.752696799202</v>
      </c>
      <c r="AG283">
        <v>88897.805662136598</v>
      </c>
      <c r="AH283">
        <v>88897.805662136598</v>
      </c>
      <c r="AI283">
        <v>88897.805662136598</v>
      </c>
    </row>
    <row r="284" spans="1:35" customFormat="1" x14ac:dyDescent="0.15">
      <c r="A284" t="s">
        <v>56</v>
      </c>
      <c r="B284" t="s">
        <v>50</v>
      </c>
      <c r="C284" t="s">
        <v>68</v>
      </c>
      <c r="D284">
        <v>2044</v>
      </c>
      <c r="E284">
        <v>1</v>
      </c>
      <c r="AD284">
        <v>71238.119059398698</v>
      </c>
      <c r="AE284">
        <v>71238.119059398698</v>
      </c>
      <c r="AF284">
        <v>71238.119059398698</v>
      </c>
      <c r="AG284">
        <v>71238.119059398698</v>
      </c>
      <c r="AH284">
        <v>71238.119059398698</v>
      </c>
      <c r="AI284">
        <v>71238.119059398698</v>
      </c>
    </row>
    <row r="285" spans="1:35" customFormat="1" x14ac:dyDescent="0.15">
      <c r="A285" t="s">
        <v>56</v>
      </c>
      <c r="B285" t="s">
        <v>50</v>
      </c>
      <c r="C285" t="s">
        <v>68</v>
      </c>
      <c r="D285">
        <v>2045</v>
      </c>
      <c r="E285">
        <v>1</v>
      </c>
      <c r="AE285">
        <v>10945997.134997601</v>
      </c>
      <c r="AF285">
        <v>10945997.134997601</v>
      </c>
      <c r="AG285">
        <v>10494328.9430776</v>
      </c>
      <c r="AH285">
        <v>10494328.9430776</v>
      </c>
      <c r="AI285">
        <v>10494328.9430776</v>
      </c>
    </row>
    <row r="286" spans="1:35" customFormat="1" x14ac:dyDescent="0.15">
      <c r="A286" t="s">
        <v>56</v>
      </c>
      <c r="B286" t="s">
        <v>50</v>
      </c>
      <c r="C286" t="s">
        <v>68</v>
      </c>
      <c r="D286">
        <v>2046</v>
      </c>
      <c r="E286">
        <v>1</v>
      </c>
      <c r="AF286">
        <v>102320.01234937301</v>
      </c>
      <c r="AG286">
        <v>102320.01234937301</v>
      </c>
      <c r="AH286">
        <v>102320.01234937301</v>
      </c>
      <c r="AI286">
        <v>102320.01234937301</v>
      </c>
    </row>
    <row r="287" spans="1:35" customFormat="1" x14ac:dyDescent="0.15">
      <c r="A287" t="s">
        <v>56</v>
      </c>
      <c r="B287" t="s">
        <v>50</v>
      </c>
      <c r="C287" t="s">
        <v>68</v>
      </c>
      <c r="D287">
        <v>2047</v>
      </c>
      <c r="E287">
        <v>1</v>
      </c>
      <c r="AG287">
        <v>287164.72093513102</v>
      </c>
      <c r="AH287">
        <v>287164.72093513102</v>
      </c>
      <c r="AI287">
        <v>287164.72093513102</v>
      </c>
    </row>
    <row r="288" spans="1:35" customFormat="1" x14ac:dyDescent="0.15">
      <c r="A288" t="s">
        <v>56</v>
      </c>
      <c r="B288" t="s">
        <v>50</v>
      </c>
      <c r="C288" t="s">
        <v>67</v>
      </c>
      <c r="D288">
        <v>1989</v>
      </c>
      <c r="E288">
        <v>0</v>
      </c>
      <c r="F288">
        <v>5952591.5324722296</v>
      </c>
      <c r="G288">
        <v>5952591.5324722296</v>
      </c>
      <c r="H288">
        <v>5952591.5324722296</v>
      </c>
      <c r="I288">
        <v>5952591.5324722296</v>
      </c>
      <c r="J288">
        <v>5952591.5324722296</v>
      </c>
      <c r="K288">
        <v>5952591.5324722296</v>
      </c>
      <c r="L288">
        <v>5952591.5324722296</v>
      </c>
      <c r="M288">
        <v>5952591.5324722296</v>
      </c>
      <c r="N288">
        <v>5952591.5324722296</v>
      </c>
      <c r="O288">
        <v>5952591.5324722296</v>
      </c>
      <c r="P288">
        <v>5952591.5324722296</v>
      </c>
      <c r="Q288">
        <v>5952591.5324722296</v>
      </c>
      <c r="R288">
        <v>5952591.5324722296</v>
      </c>
      <c r="S288">
        <v>5952591.5324722296</v>
      </c>
      <c r="T288">
        <v>5952591.5324722296</v>
      </c>
      <c r="U288">
        <v>5952591.5324722296</v>
      </c>
      <c r="V288">
        <v>5952591.5324722296</v>
      </c>
      <c r="W288">
        <v>5952591.5324722296</v>
      </c>
      <c r="X288">
        <v>5952591.5324722296</v>
      </c>
      <c r="Y288">
        <v>5952591.5324722296</v>
      </c>
      <c r="Z288">
        <v>5952591.5324722296</v>
      </c>
      <c r="AA288">
        <v>5952591.5324722296</v>
      </c>
      <c r="AB288">
        <v>5952591.5324722296</v>
      </c>
      <c r="AC288">
        <v>5952591.5324722296</v>
      </c>
      <c r="AD288">
        <v>5952591.5324722296</v>
      </c>
      <c r="AE288">
        <v>5952591.5324722296</v>
      </c>
      <c r="AF288">
        <v>5952591.5324722296</v>
      </c>
      <c r="AG288">
        <v>5952591.5324722296</v>
      </c>
      <c r="AH288">
        <v>5952591.5324722296</v>
      </c>
      <c r="AI288">
        <v>5952591.5324722296</v>
      </c>
    </row>
    <row r="289" spans="1:35" customFormat="1" x14ac:dyDescent="0.15">
      <c r="A289" t="s">
        <v>56</v>
      </c>
      <c r="B289" t="s">
        <v>50</v>
      </c>
      <c r="C289" t="s">
        <v>108</v>
      </c>
      <c r="D289">
        <v>1982</v>
      </c>
      <c r="E289">
        <v>0</v>
      </c>
      <c r="F289">
        <v>230895.720258385</v>
      </c>
      <c r="G289">
        <v>230895.720258385</v>
      </c>
      <c r="H289">
        <v>230895.720258385</v>
      </c>
      <c r="I289">
        <v>230895.720258385</v>
      </c>
      <c r="J289">
        <v>230895.720258385</v>
      </c>
      <c r="K289">
        <v>230895.720258385</v>
      </c>
      <c r="L289">
        <v>230895.720258385</v>
      </c>
      <c r="M289">
        <v>230895.720258385</v>
      </c>
      <c r="N289">
        <v>230895.720258385</v>
      </c>
      <c r="O289">
        <v>230895.720258385</v>
      </c>
      <c r="P289">
        <v>230895.720258385</v>
      </c>
      <c r="Q289">
        <v>230895.720258385</v>
      </c>
      <c r="R289">
        <v>230895.720258385</v>
      </c>
      <c r="S289">
        <v>230895.720258385</v>
      </c>
      <c r="T289">
        <v>230895.720258385</v>
      </c>
      <c r="U289">
        <v>230895.720258385</v>
      </c>
      <c r="V289">
        <v>230895.720258385</v>
      </c>
      <c r="W289">
        <v>230895.720258385</v>
      </c>
      <c r="X289">
        <v>230895.720258385</v>
      </c>
      <c r="Y289">
        <v>230895.720258385</v>
      </c>
      <c r="Z289">
        <v>230895.720258385</v>
      </c>
      <c r="AA289">
        <v>230895.720258385</v>
      </c>
      <c r="AB289">
        <v>230895.720258385</v>
      </c>
      <c r="AC289">
        <v>230895.720258385</v>
      </c>
      <c r="AD289">
        <v>230895.720258385</v>
      </c>
    </row>
    <row r="290" spans="1:35" customFormat="1" x14ac:dyDescent="0.15">
      <c r="A290" t="s">
        <v>56</v>
      </c>
      <c r="B290" t="s">
        <v>50</v>
      </c>
      <c r="C290" t="s">
        <v>114</v>
      </c>
      <c r="D290">
        <v>2045</v>
      </c>
      <c r="E290">
        <v>0</v>
      </c>
      <c r="AE290">
        <v>2504570.7951728199</v>
      </c>
      <c r="AF290">
        <v>2504570.7951728199</v>
      </c>
      <c r="AG290">
        <v>2504570.7951728199</v>
      </c>
      <c r="AH290">
        <v>2504570.7951728199</v>
      </c>
      <c r="AI290">
        <v>2504570.7951728199</v>
      </c>
    </row>
    <row r="291" spans="1:35" customFormat="1" x14ac:dyDescent="0.15">
      <c r="A291" t="s">
        <v>56</v>
      </c>
      <c r="B291" t="s">
        <v>50</v>
      </c>
      <c r="C291" t="s">
        <v>66</v>
      </c>
      <c r="D291">
        <v>1989</v>
      </c>
      <c r="E291">
        <v>0</v>
      </c>
      <c r="F291">
        <v>4131479.0545012802</v>
      </c>
      <c r="G291">
        <v>4131479.0545012802</v>
      </c>
      <c r="H291">
        <v>4131479.0545012802</v>
      </c>
      <c r="I291">
        <v>4131479.0545012802</v>
      </c>
      <c r="J291">
        <v>4131479.0545012802</v>
      </c>
      <c r="K291">
        <v>4131479.0545012802</v>
      </c>
      <c r="L291">
        <v>4131479.0545012802</v>
      </c>
      <c r="M291">
        <v>4131479.0545012802</v>
      </c>
      <c r="N291">
        <v>4131479.0545012802</v>
      </c>
      <c r="O291">
        <v>4131479.0545012802</v>
      </c>
      <c r="P291">
        <v>4131479.0545012802</v>
      </c>
      <c r="Q291">
        <v>4131479.0545012802</v>
      </c>
      <c r="R291">
        <v>4131479.0545012802</v>
      </c>
      <c r="S291">
        <v>4131479.0545012802</v>
      </c>
      <c r="T291">
        <v>4131479.0545012802</v>
      </c>
      <c r="U291">
        <v>4131479.0545012802</v>
      </c>
      <c r="V291">
        <v>4131479.0545012802</v>
      </c>
      <c r="W291">
        <v>4131479.0545012802</v>
      </c>
      <c r="X291">
        <v>4131479.0545012802</v>
      </c>
      <c r="Y291">
        <v>4131479.0545012802</v>
      </c>
      <c r="Z291">
        <v>4131479.0545012802</v>
      </c>
      <c r="AA291">
        <v>4131479.0545012802</v>
      </c>
      <c r="AB291">
        <v>4131479.0545012802</v>
      </c>
      <c r="AC291">
        <v>4131479.0545012802</v>
      </c>
      <c r="AD291">
        <v>4131479.0545012802</v>
      </c>
      <c r="AE291">
        <v>4131479.0545012802</v>
      </c>
      <c r="AF291">
        <v>4131479.0545012802</v>
      </c>
      <c r="AG291">
        <v>4131479.0545012802</v>
      </c>
      <c r="AH291">
        <v>4131479.0545012802</v>
      </c>
      <c r="AI291">
        <v>4131479.0545012802</v>
      </c>
    </row>
    <row r="292" spans="1:35" customFormat="1" x14ac:dyDescent="0.15">
      <c r="A292" t="s">
        <v>56</v>
      </c>
      <c r="B292" t="s">
        <v>50</v>
      </c>
      <c r="C292" t="s">
        <v>65</v>
      </c>
      <c r="D292">
        <v>1991</v>
      </c>
      <c r="E292">
        <v>0</v>
      </c>
      <c r="F292">
        <v>4131479.0545012802</v>
      </c>
      <c r="G292">
        <v>4131479.0545012802</v>
      </c>
      <c r="H292">
        <v>4131479.0545012802</v>
      </c>
      <c r="I292">
        <v>4131479.0545012802</v>
      </c>
      <c r="J292">
        <v>4131479.0545012802</v>
      </c>
      <c r="K292">
        <v>4131479.0545012802</v>
      </c>
      <c r="L292">
        <v>4131479.0545012802</v>
      </c>
      <c r="M292">
        <v>4131479.0545012802</v>
      </c>
      <c r="N292">
        <v>4131479.0545012802</v>
      </c>
      <c r="O292">
        <v>4131479.0545012802</v>
      </c>
      <c r="P292">
        <v>4131479.0545012802</v>
      </c>
      <c r="Q292">
        <v>4131479.0545012802</v>
      </c>
      <c r="R292">
        <v>4131479.0545012802</v>
      </c>
      <c r="S292">
        <v>4131479.0545012802</v>
      </c>
      <c r="T292">
        <v>4131479.0545012802</v>
      </c>
      <c r="U292">
        <v>4131479.0545012802</v>
      </c>
      <c r="V292">
        <v>4131479.0545012802</v>
      </c>
      <c r="W292">
        <v>4131479.0545012802</v>
      </c>
      <c r="X292">
        <v>4131479.0545012802</v>
      </c>
      <c r="Y292">
        <v>4131479.0545012802</v>
      </c>
      <c r="Z292">
        <v>4131479.0545012802</v>
      </c>
      <c r="AA292">
        <v>4131479.0545012802</v>
      </c>
      <c r="AB292">
        <v>4131479.0545012802</v>
      </c>
      <c r="AC292">
        <v>4131479.0545012802</v>
      </c>
      <c r="AD292">
        <v>4131479.0545012802</v>
      </c>
      <c r="AE292">
        <v>4131479.0545012802</v>
      </c>
      <c r="AF292">
        <v>4131479.0545012802</v>
      </c>
      <c r="AG292">
        <v>4131479.0545012802</v>
      </c>
      <c r="AH292">
        <v>4131479.0545012802</v>
      </c>
      <c r="AI292">
        <v>4131479.0545012802</v>
      </c>
    </row>
    <row r="293" spans="1:35" customFormat="1" x14ac:dyDescent="0.15">
      <c r="A293" t="s">
        <v>56</v>
      </c>
      <c r="B293" t="s">
        <v>50</v>
      </c>
      <c r="C293" t="s">
        <v>64</v>
      </c>
      <c r="D293">
        <v>1991</v>
      </c>
      <c r="E293">
        <v>0</v>
      </c>
      <c r="F293">
        <v>1285349.03917817</v>
      </c>
      <c r="G293">
        <v>1285349.03917817</v>
      </c>
      <c r="H293">
        <v>1285349.03917817</v>
      </c>
      <c r="I293">
        <v>1285349.03917817</v>
      </c>
      <c r="J293">
        <v>1285349.03917817</v>
      </c>
      <c r="K293">
        <v>1285349.03917817</v>
      </c>
      <c r="L293">
        <v>1285349.03917817</v>
      </c>
      <c r="M293">
        <v>1285349.03917817</v>
      </c>
      <c r="N293">
        <v>1285349.03917817</v>
      </c>
      <c r="O293">
        <v>1285349.03917817</v>
      </c>
      <c r="P293">
        <v>1285349.03917817</v>
      </c>
      <c r="Q293">
        <v>1285349.03917817</v>
      </c>
      <c r="R293">
        <v>1285349.03917817</v>
      </c>
      <c r="S293">
        <v>1285349.03917817</v>
      </c>
      <c r="T293">
        <v>1285349.03917817</v>
      </c>
      <c r="U293">
        <v>1285349.03917817</v>
      </c>
      <c r="V293">
        <v>1285349.03917817</v>
      </c>
      <c r="W293">
        <v>1285349.03917817</v>
      </c>
      <c r="X293">
        <v>1285349.03917817</v>
      </c>
      <c r="Y293">
        <v>1285349.03917817</v>
      </c>
      <c r="Z293">
        <v>1285349.03917817</v>
      </c>
      <c r="AA293">
        <v>1285349.03917817</v>
      </c>
      <c r="AB293">
        <v>1285349.03917817</v>
      </c>
      <c r="AC293">
        <v>1285349.03917817</v>
      </c>
      <c r="AD293">
        <v>1285349.03917817</v>
      </c>
      <c r="AE293">
        <v>1285349.03917817</v>
      </c>
      <c r="AF293">
        <v>1285349.03917817</v>
      </c>
      <c r="AG293">
        <v>1285349.03917817</v>
      </c>
      <c r="AH293">
        <v>1285349.03917817</v>
      </c>
      <c r="AI293">
        <v>1285349.03917817</v>
      </c>
    </row>
    <row r="294" spans="1:35" customFormat="1" x14ac:dyDescent="0.15">
      <c r="A294" t="s">
        <v>56</v>
      </c>
      <c r="B294" t="s">
        <v>50</v>
      </c>
      <c r="C294" t="s">
        <v>63</v>
      </c>
      <c r="D294">
        <v>2011</v>
      </c>
      <c r="E294">
        <v>1</v>
      </c>
      <c r="F294">
        <v>1572340.9556160001</v>
      </c>
      <c r="G294">
        <v>1572340.9556160001</v>
      </c>
      <c r="H294">
        <v>1572340.9556160001</v>
      </c>
      <c r="I294">
        <v>1572340.9556160001</v>
      </c>
      <c r="J294">
        <v>1572340.9556160001</v>
      </c>
      <c r="K294">
        <v>1572340.9556160001</v>
      </c>
      <c r="L294">
        <v>1572340.9556160001</v>
      </c>
      <c r="M294">
        <v>1572340.9556160001</v>
      </c>
      <c r="N294">
        <v>1572340.9556160001</v>
      </c>
      <c r="O294">
        <v>1572340.9556160001</v>
      </c>
      <c r="P294">
        <v>1572340.9556160001</v>
      </c>
      <c r="Q294">
        <v>1572340.9556160001</v>
      </c>
      <c r="R294">
        <v>1572340.9556160001</v>
      </c>
      <c r="S294">
        <v>1572340.9556160001</v>
      </c>
      <c r="T294">
        <v>1572340.9556160001</v>
      </c>
      <c r="U294">
        <v>1572340.9556160001</v>
      </c>
      <c r="V294">
        <v>1572340.9556160001</v>
      </c>
      <c r="W294">
        <v>1572340.9556160001</v>
      </c>
      <c r="X294">
        <v>1572340.9556160001</v>
      </c>
      <c r="Y294">
        <v>1572340.9556160001</v>
      </c>
      <c r="Z294">
        <v>1572340.9556160001</v>
      </c>
    </row>
    <row r="295" spans="1:35" customFormat="1" x14ac:dyDescent="0.15">
      <c r="A295" t="s">
        <v>56</v>
      </c>
      <c r="B295" t="s">
        <v>50</v>
      </c>
      <c r="C295" t="s">
        <v>63</v>
      </c>
      <c r="D295">
        <v>2012</v>
      </c>
      <c r="E295">
        <v>1</v>
      </c>
      <c r="F295">
        <v>3616384.1979168002</v>
      </c>
      <c r="G295">
        <v>3616384.1979168002</v>
      </c>
      <c r="H295">
        <v>3616384.1979168002</v>
      </c>
      <c r="I295">
        <v>3616384.1979168002</v>
      </c>
      <c r="J295">
        <v>3616384.1979168002</v>
      </c>
      <c r="K295">
        <v>3616384.1979168002</v>
      </c>
      <c r="L295">
        <v>3616384.1979168002</v>
      </c>
      <c r="M295">
        <v>3616384.1979168002</v>
      </c>
      <c r="N295">
        <v>3616384.1979168002</v>
      </c>
      <c r="O295">
        <v>3616384.1979168002</v>
      </c>
      <c r="P295">
        <v>3616384.1979168002</v>
      </c>
      <c r="Q295">
        <v>3616384.1979168002</v>
      </c>
      <c r="R295">
        <v>3616384.1979168002</v>
      </c>
      <c r="S295">
        <v>3616384.1979168002</v>
      </c>
      <c r="T295">
        <v>3616384.1979168002</v>
      </c>
      <c r="U295">
        <v>3616384.1979168002</v>
      </c>
      <c r="V295">
        <v>3616384.1979168002</v>
      </c>
      <c r="W295">
        <v>3616384.1979168002</v>
      </c>
      <c r="X295">
        <v>3616384.1979168002</v>
      </c>
      <c r="Y295">
        <v>3616384.1979168002</v>
      </c>
      <c r="Z295">
        <v>3616384.1979168002</v>
      </c>
      <c r="AA295">
        <v>3616384.1979168002</v>
      </c>
    </row>
    <row r="296" spans="1:35" customFormat="1" x14ac:dyDescent="0.15">
      <c r="A296" t="s">
        <v>56</v>
      </c>
      <c r="B296" t="s">
        <v>50</v>
      </c>
      <c r="C296" t="s">
        <v>63</v>
      </c>
      <c r="D296">
        <v>2021</v>
      </c>
      <c r="E296">
        <v>1</v>
      </c>
      <c r="G296">
        <v>1052257.3587692301</v>
      </c>
      <c r="H296">
        <v>1052257.3587692301</v>
      </c>
      <c r="I296">
        <v>1052257.3587692301</v>
      </c>
      <c r="J296">
        <v>1052257.3587692301</v>
      </c>
      <c r="K296">
        <v>1052257.3587692301</v>
      </c>
      <c r="L296">
        <v>1052257.3587692301</v>
      </c>
      <c r="M296">
        <v>1052257.3587692301</v>
      </c>
      <c r="N296">
        <v>1052257.3587692301</v>
      </c>
      <c r="O296">
        <v>1052257.3587692301</v>
      </c>
      <c r="P296">
        <v>1052257.3587692301</v>
      </c>
      <c r="Q296">
        <v>1052257.3587692301</v>
      </c>
      <c r="R296">
        <v>1052257.3587692301</v>
      </c>
      <c r="S296">
        <v>1052257.3587692301</v>
      </c>
      <c r="T296">
        <v>1052257.3587692301</v>
      </c>
      <c r="U296">
        <v>1052257.3587692301</v>
      </c>
      <c r="V296">
        <v>1052257.3587692301</v>
      </c>
      <c r="W296">
        <v>1052257.3587692301</v>
      </c>
      <c r="X296">
        <v>1052257.3587692301</v>
      </c>
      <c r="Y296">
        <v>1052257.3587692301</v>
      </c>
      <c r="Z296">
        <v>1052257.3587692301</v>
      </c>
      <c r="AA296">
        <v>963408.39923076902</v>
      </c>
      <c r="AB296">
        <v>919442.82662814204</v>
      </c>
      <c r="AC296">
        <v>919442.82662814204</v>
      </c>
      <c r="AD296">
        <v>919442.82662814204</v>
      </c>
      <c r="AE296">
        <v>919442.82662814204</v>
      </c>
      <c r="AF296">
        <v>919442.82662814204</v>
      </c>
      <c r="AG296">
        <v>919442.82662814204</v>
      </c>
      <c r="AH296">
        <v>919442.82662814204</v>
      </c>
      <c r="AI296">
        <v>919442.82662814204</v>
      </c>
    </row>
    <row r="297" spans="1:35" customFormat="1" x14ac:dyDescent="0.15">
      <c r="A297" t="s">
        <v>56</v>
      </c>
      <c r="B297" t="s">
        <v>50</v>
      </c>
      <c r="C297" t="s">
        <v>63</v>
      </c>
      <c r="D297">
        <v>2041</v>
      </c>
      <c r="E297">
        <v>1</v>
      </c>
      <c r="AA297">
        <v>1204260.49903846</v>
      </c>
      <c r="AB297">
        <v>1149303.5332851701</v>
      </c>
      <c r="AC297">
        <v>1149303.5332851701</v>
      </c>
      <c r="AD297">
        <v>1149303.5332851701</v>
      </c>
      <c r="AE297">
        <v>1149303.5332851701</v>
      </c>
      <c r="AF297">
        <v>1149303.5332851701</v>
      </c>
      <c r="AG297">
        <v>1149303.5332851701</v>
      </c>
      <c r="AH297">
        <v>1149303.5332851701</v>
      </c>
      <c r="AI297">
        <v>1149303.5332851701</v>
      </c>
    </row>
    <row r="298" spans="1:35" customFormat="1" x14ac:dyDescent="0.15">
      <c r="A298" t="s">
        <v>56</v>
      </c>
      <c r="B298" t="s">
        <v>50</v>
      </c>
      <c r="C298" t="s">
        <v>63</v>
      </c>
      <c r="D298">
        <v>2042</v>
      </c>
      <c r="E298">
        <v>1</v>
      </c>
      <c r="AB298">
        <v>2643398.1265559001</v>
      </c>
      <c r="AC298">
        <v>2643398.1265559001</v>
      </c>
      <c r="AD298">
        <v>2643398.1265559001</v>
      </c>
      <c r="AE298">
        <v>2643398.1265559001</v>
      </c>
      <c r="AF298">
        <v>2643398.1265559001</v>
      </c>
      <c r="AG298">
        <v>2643398.1265559001</v>
      </c>
      <c r="AH298">
        <v>2643398.1265559001</v>
      </c>
      <c r="AI298">
        <v>2643398.1265559001</v>
      </c>
    </row>
    <row r="299" spans="1:35" customFormat="1" x14ac:dyDescent="0.15">
      <c r="A299" t="s">
        <v>56</v>
      </c>
      <c r="B299" t="s">
        <v>50</v>
      </c>
      <c r="C299" t="s">
        <v>109</v>
      </c>
      <c r="D299">
        <v>1990</v>
      </c>
      <c r="E299">
        <v>0</v>
      </c>
      <c r="F299">
        <v>378517.57419407298</v>
      </c>
      <c r="G299">
        <v>378517.57419407298</v>
      </c>
      <c r="H299">
        <v>378517.57419407298</v>
      </c>
      <c r="I299">
        <v>378517.57419407298</v>
      </c>
      <c r="J299">
        <v>378517.57419407298</v>
      </c>
      <c r="K299">
        <v>378517.57419407298</v>
      </c>
      <c r="L299">
        <v>378517.57419407298</v>
      </c>
      <c r="M299">
        <v>378517.57419407298</v>
      </c>
      <c r="N299">
        <v>378517.57419407298</v>
      </c>
      <c r="O299">
        <v>378517.57419407298</v>
      </c>
      <c r="P299">
        <v>378517.57419407298</v>
      </c>
      <c r="Q299">
        <v>378517.57419407298</v>
      </c>
      <c r="R299">
        <v>378517.57419407298</v>
      </c>
      <c r="S299">
        <v>378517.57419407298</v>
      </c>
      <c r="T299">
        <v>378517.57419407298</v>
      </c>
      <c r="U299">
        <v>378517.57419407298</v>
      </c>
      <c r="V299">
        <v>378517.57419407298</v>
      </c>
      <c r="W299">
        <v>378517.57419407298</v>
      </c>
      <c r="X299">
        <v>378517.57419407298</v>
      </c>
      <c r="Y299">
        <v>378517.57419407298</v>
      </c>
      <c r="Z299">
        <v>378517.57419407298</v>
      </c>
      <c r="AA299">
        <v>378517.57419407298</v>
      </c>
      <c r="AB299">
        <v>378517.57419407298</v>
      </c>
      <c r="AC299">
        <v>378517.57419407298</v>
      </c>
      <c r="AD299">
        <v>378517.57419407298</v>
      </c>
    </row>
    <row r="300" spans="1:35" customFormat="1" x14ac:dyDescent="0.15">
      <c r="A300" t="s">
        <v>56</v>
      </c>
      <c r="B300" t="s">
        <v>49</v>
      </c>
      <c r="C300" t="s">
        <v>70</v>
      </c>
      <c r="D300">
        <v>1993</v>
      </c>
      <c r="E300">
        <v>0</v>
      </c>
      <c r="F300">
        <v>59494538.2209768</v>
      </c>
      <c r="G300">
        <v>57788444.219406798</v>
      </c>
      <c r="H300">
        <v>57785632.2759021</v>
      </c>
    </row>
    <row r="301" spans="1:35" customFormat="1" x14ac:dyDescent="0.15">
      <c r="A301" t="s">
        <v>56</v>
      </c>
      <c r="B301" t="s">
        <v>49</v>
      </c>
      <c r="C301" t="s">
        <v>113</v>
      </c>
      <c r="D301">
        <v>2030</v>
      </c>
      <c r="E301">
        <v>0</v>
      </c>
      <c r="P301">
        <v>254166892.03194401</v>
      </c>
      <c r="Q301">
        <v>259271145.31092</v>
      </c>
      <c r="R301">
        <v>262402270.066091</v>
      </c>
      <c r="S301">
        <v>267750643.25960401</v>
      </c>
      <c r="T301">
        <v>272766913.6261</v>
      </c>
      <c r="U301">
        <v>185404334.76358899</v>
      </c>
      <c r="V301">
        <v>189524115.712226</v>
      </c>
      <c r="W301">
        <v>193540522.51702899</v>
      </c>
      <c r="X301">
        <v>198029158.90759999</v>
      </c>
      <c r="Y301">
        <v>203970297.81007099</v>
      </c>
      <c r="Z301">
        <v>231547682.17286599</v>
      </c>
      <c r="AA301">
        <v>232964801.88710499</v>
      </c>
      <c r="AB301">
        <v>228301925.59014001</v>
      </c>
      <c r="AC301">
        <v>235881361.542083</v>
      </c>
      <c r="AD301">
        <v>244974042.89202401</v>
      </c>
      <c r="AE301">
        <v>189290553.29581699</v>
      </c>
      <c r="AF301">
        <v>201240055.540016</v>
      </c>
      <c r="AG301">
        <v>218668970.18892801</v>
      </c>
      <c r="AH301">
        <v>234821504.05369201</v>
      </c>
      <c r="AI301">
        <v>249636002.962529</v>
      </c>
    </row>
    <row r="302" spans="1:35" customFormat="1" x14ac:dyDescent="0.15">
      <c r="A302" t="s">
        <v>56</v>
      </c>
      <c r="B302" t="s">
        <v>49</v>
      </c>
      <c r="C302" t="s">
        <v>113</v>
      </c>
      <c r="D302">
        <v>2035</v>
      </c>
      <c r="E302">
        <v>0</v>
      </c>
      <c r="U302">
        <v>185404334.76358899</v>
      </c>
      <c r="V302">
        <v>189524115.712226</v>
      </c>
      <c r="W302">
        <v>193540522.51702899</v>
      </c>
      <c r="X302">
        <v>198029158.90759999</v>
      </c>
      <c r="Y302">
        <v>203970297.81007099</v>
      </c>
      <c r="Z302">
        <v>231547682.17286599</v>
      </c>
      <c r="AA302">
        <v>232964801.88710499</v>
      </c>
      <c r="AB302">
        <v>228301925.59014001</v>
      </c>
      <c r="AC302">
        <v>235881361.542083</v>
      </c>
      <c r="AD302">
        <v>244974042.89202401</v>
      </c>
      <c r="AE302">
        <v>189290553.29581699</v>
      </c>
      <c r="AF302">
        <v>201240055.540016</v>
      </c>
      <c r="AG302">
        <v>218668970.18892801</v>
      </c>
      <c r="AH302">
        <v>234821504.05369201</v>
      </c>
      <c r="AI302">
        <v>249636002.962529</v>
      </c>
    </row>
    <row r="303" spans="1:35" customFormat="1" x14ac:dyDescent="0.15">
      <c r="A303" t="s">
        <v>56</v>
      </c>
      <c r="B303" t="s">
        <v>49</v>
      </c>
      <c r="C303" t="s">
        <v>108</v>
      </c>
      <c r="D303">
        <v>1982</v>
      </c>
      <c r="E303">
        <v>0</v>
      </c>
      <c r="F303">
        <v>5371049.18119309</v>
      </c>
      <c r="G303">
        <v>5124941.9713773904</v>
      </c>
      <c r="H303">
        <v>5308109.7810767004</v>
      </c>
      <c r="I303">
        <v>5411653.9874432599</v>
      </c>
      <c r="J303">
        <v>5540101.8109718002</v>
      </c>
      <c r="K303">
        <v>5673941.9129749704</v>
      </c>
      <c r="L303">
        <v>5800440.1716854004</v>
      </c>
      <c r="M303">
        <v>5893878.6867331704</v>
      </c>
      <c r="N303">
        <v>6016483.2263272395</v>
      </c>
      <c r="O303">
        <v>6137183.5721752401</v>
      </c>
      <c r="P303">
        <v>6222454.1348721599</v>
      </c>
      <c r="Q303">
        <v>6341753.3880086103</v>
      </c>
      <c r="R303">
        <v>6438214.6830948303</v>
      </c>
      <c r="S303">
        <v>6583266.1547548398</v>
      </c>
      <c r="T303">
        <v>6689784.7556552701</v>
      </c>
      <c r="U303">
        <v>6801659.0753760599</v>
      </c>
      <c r="V303">
        <v>6921589.3496908601</v>
      </c>
      <c r="W303">
        <v>7021992.2083456097</v>
      </c>
      <c r="X303">
        <v>7134999.9546410097</v>
      </c>
      <c r="Y303">
        <v>7252859.0820318302</v>
      </c>
      <c r="Z303">
        <v>7354691.3999794703</v>
      </c>
      <c r="AA303">
        <v>7444190.1292006196</v>
      </c>
      <c r="AB303">
        <v>7604129.7277958002</v>
      </c>
      <c r="AC303">
        <v>7695877.6100375801</v>
      </c>
      <c r="AD303">
        <v>7805010.9605010599</v>
      </c>
    </row>
    <row r="304" spans="1:35" customFormat="1" x14ac:dyDescent="0.15">
      <c r="A304" t="s">
        <v>56</v>
      </c>
      <c r="B304" t="s">
        <v>49</v>
      </c>
      <c r="C304" t="s">
        <v>114</v>
      </c>
      <c r="D304">
        <v>2045</v>
      </c>
      <c r="E304">
        <v>0</v>
      </c>
      <c r="AH304">
        <v>135475.60380011899</v>
      </c>
      <c r="AI304">
        <v>614290.30651708401</v>
      </c>
    </row>
    <row r="305" spans="1:35" customFormat="1" x14ac:dyDescent="0.15">
      <c r="A305" t="s">
        <v>56</v>
      </c>
      <c r="B305" t="s">
        <v>49</v>
      </c>
      <c r="C305" t="s">
        <v>66</v>
      </c>
      <c r="D305">
        <v>1989</v>
      </c>
      <c r="E305">
        <v>0</v>
      </c>
      <c r="F305">
        <v>97081412.5613828</v>
      </c>
      <c r="G305">
        <v>83523864.8363664</v>
      </c>
      <c r="H305">
        <v>69727115.288494706</v>
      </c>
      <c r="I305">
        <v>83340219.293735102</v>
      </c>
      <c r="J305">
        <v>85318333.527481303</v>
      </c>
      <c r="K305">
        <v>85774414.423487395</v>
      </c>
      <c r="L305">
        <v>87865186.686365604</v>
      </c>
      <c r="M305">
        <v>87679385.041533396</v>
      </c>
      <c r="N305">
        <v>90387389.056321397</v>
      </c>
      <c r="O305">
        <v>91384647.817428797</v>
      </c>
      <c r="P305">
        <v>91728544.407045707</v>
      </c>
      <c r="Q305">
        <v>93676364.984119594</v>
      </c>
      <c r="R305">
        <v>97146360.662494406</v>
      </c>
      <c r="S305">
        <v>101383208.586383</v>
      </c>
      <c r="T305">
        <v>97788036.693275899</v>
      </c>
      <c r="U305">
        <v>104746489.745711</v>
      </c>
      <c r="V305">
        <v>106593432.54444601</v>
      </c>
      <c r="W305">
        <v>108139650.44334</v>
      </c>
      <c r="X305">
        <v>109879985.35388801</v>
      </c>
      <c r="Y305">
        <v>111695032.20376199</v>
      </c>
      <c r="Z305">
        <v>113263263.973316</v>
      </c>
      <c r="AA305">
        <v>114641556.771988</v>
      </c>
      <c r="AB305">
        <v>117104648.693904</v>
      </c>
      <c r="AC305">
        <v>118517578.75992601</v>
      </c>
      <c r="AD305">
        <v>120198247.43922301</v>
      </c>
      <c r="AF305">
        <v>4312192.9382784897</v>
      </c>
      <c r="AG305">
        <v>4351329.0954754902</v>
      </c>
    </row>
    <row r="306" spans="1:35" customFormat="1" x14ac:dyDescent="0.15">
      <c r="A306" t="s">
        <v>56</v>
      </c>
      <c r="B306" t="s">
        <v>49</v>
      </c>
      <c r="C306" t="s">
        <v>65</v>
      </c>
      <c r="D306">
        <v>1991</v>
      </c>
      <c r="E306">
        <v>0</v>
      </c>
      <c r="F306">
        <v>61673959.148992702</v>
      </c>
      <c r="G306">
        <v>41598264.9503332</v>
      </c>
      <c r="H306">
        <v>42474802.925170697</v>
      </c>
      <c r="I306">
        <v>83340219.293735102</v>
      </c>
      <c r="J306">
        <v>85318333.527481303</v>
      </c>
      <c r="K306">
        <v>84513603.415063098</v>
      </c>
      <c r="L306">
        <v>86566889.009887695</v>
      </c>
      <c r="M306">
        <v>90698319.814219907</v>
      </c>
      <c r="N306">
        <v>91331786.954653695</v>
      </c>
      <c r="O306">
        <v>94513475.166330397</v>
      </c>
      <c r="P306">
        <v>77053455.776616603</v>
      </c>
      <c r="Q306">
        <v>79203591.301648498</v>
      </c>
      <c r="R306">
        <v>77976773.275687203</v>
      </c>
      <c r="S306">
        <v>80895690.140667394</v>
      </c>
      <c r="T306">
        <v>87154925.540321097</v>
      </c>
      <c r="AE306">
        <v>2683344.6880505402</v>
      </c>
      <c r="AH306">
        <v>4388143.8602156797</v>
      </c>
      <c r="AI306">
        <v>4421614.8497440796</v>
      </c>
    </row>
    <row r="307" spans="1:35" customFormat="1" x14ac:dyDescent="0.15">
      <c r="A307" t="s">
        <v>56</v>
      </c>
      <c r="B307" t="s">
        <v>49</v>
      </c>
      <c r="C307" t="s">
        <v>64</v>
      </c>
      <c r="D307">
        <v>1991</v>
      </c>
      <c r="E307">
        <v>0</v>
      </c>
      <c r="F307">
        <v>5199769.8442683304</v>
      </c>
      <c r="G307">
        <v>4909031.3663315903</v>
      </c>
      <c r="H307">
        <v>6586000.6063257298</v>
      </c>
      <c r="I307">
        <v>26137795.996063199</v>
      </c>
      <c r="J307">
        <v>26758187.2877676</v>
      </c>
      <c r="K307">
        <v>24280986.827766899</v>
      </c>
      <c r="L307">
        <v>25882022.605643298</v>
      </c>
      <c r="M307">
        <v>26204398.089637998</v>
      </c>
      <c r="N307">
        <v>26564663.8628572</v>
      </c>
      <c r="O307">
        <v>27304534.9315072</v>
      </c>
      <c r="P307">
        <v>16194329.199281599</v>
      </c>
      <c r="Q307">
        <v>17164206.352382202</v>
      </c>
      <c r="R307">
        <v>17070974.067313101</v>
      </c>
      <c r="S307">
        <v>17227843.5443254</v>
      </c>
      <c r="T307">
        <v>16815945.777657099</v>
      </c>
      <c r="AA307" s="36">
        <v>1.51587501294939E-7</v>
      </c>
      <c r="AE307">
        <v>544.45077584901605</v>
      </c>
      <c r="AI307">
        <v>388.31771806715898</v>
      </c>
    </row>
    <row r="308" spans="1:35" customFormat="1" x14ac:dyDescent="0.15">
      <c r="A308" t="s">
        <v>56</v>
      </c>
      <c r="B308" t="s">
        <v>49</v>
      </c>
      <c r="C308" t="s">
        <v>109</v>
      </c>
      <c r="D308">
        <v>1990</v>
      </c>
      <c r="E308">
        <v>0</v>
      </c>
      <c r="F308">
        <v>8706853.1033853609</v>
      </c>
      <c r="G308">
        <v>8307895.7951833596</v>
      </c>
      <c r="H308">
        <v>8604823.8549570702</v>
      </c>
      <c r="I308">
        <v>8772676.3850916103</v>
      </c>
      <c r="J308">
        <v>8980899.4516068902</v>
      </c>
      <c r="K308">
        <v>9197863.7854216099</v>
      </c>
      <c r="L308">
        <v>9402926.4685715996</v>
      </c>
      <c r="M308">
        <v>9554396.9536246993</v>
      </c>
      <c r="N308">
        <v>9753147.64088176</v>
      </c>
      <c r="O308">
        <v>9948811.4945113491</v>
      </c>
      <c r="P308">
        <v>10087041.1473033</v>
      </c>
      <c r="Q308">
        <v>10280433.729900001</v>
      </c>
      <c r="R308">
        <v>10436804.3565956</v>
      </c>
      <c r="S308">
        <v>10671943.118794199</v>
      </c>
      <c r="T308">
        <v>10844617.3542239</v>
      </c>
      <c r="U308">
        <v>11025973.5911508</v>
      </c>
      <c r="V308">
        <v>11220389.104001399</v>
      </c>
      <c r="W308">
        <v>11383149.285853401</v>
      </c>
      <c r="X308">
        <v>11566342.8879497</v>
      </c>
      <c r="Y308">
        <v>11757400.9241855</v>
      </c>
      <c r="Z308">
        <v>11922478.361318599</v>
      </c>
      <c r="AA308">
        <v>12067562.1730619</v>
      </c>
      <c r="AB308">
        <v>12326835.6489517</v>
      </c>
      <c r="AC308">
        <v>12475565.4978652</v>
      </c>
      <c r="AD308">
        <v>12652478.428488299</v>
      </c>
    </row>
    <row r="309" spans="1:35" customFormat="1" x14ac:dyDescent="0.15">
      <c r="A309" t="s">
        <v>56</v>
      </c>
      <c r="B309" t="s">
        <v>48</v>
      </c>
      <c r="C309" t="s">
        <v>70</v>
      </c>
      <c r="D309">
        <v>1993</v>
      </c>
      <c r="E309">
        <v>0</v>
      </c>
      <c r="F309">
        <v>1386818.3529594601</v>
      </c>
      <c r="G309">
        <v>1362853.31812365</v>
      </c>
      <c r="H309">
        <v>1384305.4076564901</v>
      </c>
    </row>
    <row r="310" spans="1:35" customFormat="1" x14ac:dyDescent="0.15">
      <c r="A310" t="s">
        <v>56</v>
      </c>
      <c r="B310" t="s">
        <v>48</v>
      </c>
      <c r="C310" t="s">
        <v>113</v>
      </c>
      <c r="D310">
        <v>2030</v>
      </c>
      <c r="E310">
        <v>0</v>
      </c>
      <c r="P310">
        <v>2520745.3019327698</v>
      </c>
      <c r="Q310">
        <v>2522995.8070348399</v>
      </c>
      <c r="R310">
        <v>2515207.5375657398</v>
      </c>
      <c r="S310">
        <v>2509925.3305552499</v>
      </c>
      <c r="T310">
        <v>2516235.2223989801</v>
      </c>
      <c r="U310">
        <v>1682196.46609457</v>
      </c>
      <c r="V310">
        <v>1689780.6852416</v>
      </c>
      <c r="W310">
        <v>1700917.53428737</v>
      </c>
      <c r="X310">
        <v>1712800.81291711</v>
      </c>
      <c r="Y310">
        <v>1735519.0404461001</v>
      </c>
      <c r="Z310">
        <v>892859.13062565494</v>
      </c>
      <c r="AA310">
        <v>906852.94199379405</v>
      </c>
      <c r="AB310">
        <v>923652.97564089706</v>
      </c>
      <c r="AC310">
        <v>943241.92832522595</v>
      </c>
      <c r="AD310">
        <v>964711.81391833001</v>
      </c>
      <c r="AE310" s="36">
        <v>-1.13656539475662E-10</v>
      </c>
      <c r="AF310" s="36">
        <v>-1.1974961447329E-10</v>
      </c>
      <c r="AG310" s="36">
        <v>-1.1947849404014001E-10</v>
      </c>
      <c r="AH310" s="36">
        <v>-1.09018953119153E-10</v>
      </c>
      <c r="AI310" s="36">
        <v>-1.4860253635901399E-10</v>
      </c>
    </row>
    <row r="311" spans="1:35" customFormat="1" x14ac:dyDescent="0.15">
      <c r="A311" t="s">
        <v>56</v>
      </c>
      <c r="B311" t="s">
        <v>48</v>
      </c>
      <c r="C311" t="s">
        <v>113</v>
      </c>
      <c r="D311">
        <v>2035</v>
      </c>
      <c r="E311">
        <v>0</v>
      </c>
      <c r="U311">
        <v>1682196.46609457</v>
      </c>
      <c r="V311">
        <v>1689780.6852416</v>
      </c>
      <c r="W311">
        <v>1700917.53428737</v>
      </c>
      <c r="X311">
        <v>1712800.81291711</v>
      </c>
      <c r="Y311">
        <v>1735519.0404461001</v>
      </c>
      <c r="Z311">
        <v>892859.13062565494</v>
      </c>
      <c r="AA311">
        <v>906852.94199379405</v>
      </c>
      <c r="AB311">
        <v>923652.97564089706</v>
      </c>
      <c r="AC311">
        <v>943241.92832522595</v>
      </c>
      <c r="AD311">
        <v>964711.81391833001</v>
      </c>
      <c r="AE311" s="36">
        <v>-1.13656539475662E-10</v>
      </c>
      <c r="AF311" s="36">
        <v>-1.1974961447329E-10</v>
      </c>
      <c r="AG311" s="36">
        <v>-1.1947849404014001E-10</v>
      </c>
      <c r="AH311" s="36">
        <v>-1.09018953119153E-10</v>
      </c>
      <c r="AI311" s="36">
        <v>-1.4860253635901399E-10</v>
      </c>
    </row>
    <row r="312" spans="1:35" customFormat="1" x14ac:dyDescent="0.15">
      <c r="A312" t="s">
        <v>56</v>
      </c>
      <c r="B312" t="s">
        <v>48</v>
      </c>
      <c r="C312" t="s">
        <v>108</v>
      </c>
      <c r="D312">
        <v>1982</v>
      </c>
      <c r="E312">
        <v>0</v>
      </c>
      <c r="F312">
        <v>92745</v>
      </c>
      <c r="G312">
        <v>92745</v>
      </c>
      <c r="H312">
        <v>92745</v>
      </c>
      <c r="I312">
        <v>92745</v>
      </c>
      <c r="J312">
        <v>92745</v>
      </c>
      <c r="K312">
        <v>92745</v>
      </c>
      <c r="L312">
        <v>92745</v>
      </c>
      <c r="M312">
        <v>92745</v>
      </c>
      <c r="N312">
        <v>92745</v>
      </c>
      <c r="O312">
        <v>92745</v>
      </c>
      <c r="P312">
        <v>92745</v>
      </c>
      <c r="Q312">
        <v>92745</v>
      </c>
      <c r="R312">
        <v>92745</v>
      </c>
      <c r="S312">
        <v>92745</v>
      </c>
      <c r="T312">
        <v>92745</v>
      </c>
      <c r="U312">
        <v>92745</v>
      </c>
      <c r="V312">
        <v>92745</v>
      </c>
      <c r="W312">
        <v>92745</v>
      </c>
      <c r="X312">
        <v>92745</v>
      </c>
      <c r="Y312">
        <v>92745</v>
      </c>
      <c r="Z312">
        <v>92745</v>
      </c>
      <c r="AA312">
        <v>92745</v>
      </c>
      <c r="AB312">
        <v>92745</v>
      </c>
      <c r="AC312">
        <v>92745</v>
      </c>
      <c r="AD312">
        <v>92745</v>
      </c>
    </row>
    <row r="313" spans="1:35" customFormat="1" x14ac:dyDescent="0.15">
      <c r="A313" t="s">
        <v>56</v>
      </c>
      <c r="B313" t="s">
        <v>48</v>
      </c>
      <c r="C313" t="s">
        <v>114</v>
      </c>
      <c r="D313">
        <v>2045</v>
      </c>
      <c r="E313">
        <v>0</v>
      </c>
      <c r="AH313" s="36">
        <v>9.9886475370952098E-14</v>
      </c>
      <c r="AI313" s="36">
        <v>4.4948913916928399E-13</v>
      </c>
    </row>
    <row r="314" spans="1:35" customFormat="1" x14ac:dyDescent="0.15">
      <c r="A314" t="s">
        <v>56</v>
      </c>
      <c r="B314" t="s">
        <v>48</v>
      </c>
      <c r="C314" t="s">
        <v>66</v>
      </c>
      <c r="D314">
        <v>1989</v>
      </c>
      <c r="E314">
        <v>0</v>
      </c>
      <c r="F314">
        <v>578320.47362194699</v>
      </c>
      <c r="G314">
        <v>616527.62356606498</v>
      </c>
      <c r="H314">
        <v>653466.49730825599</v>
      </c>
      <c r="I314">
        <v>788400</v>
      </c>
      <c r="J314">
        <v>788400</v>
      </c>
      <c r="K314">
        <v>768627.16133340204</v>
      </c>
      <c r="L314">
        <v>770878.59422283398</v>
      </c>
      <c r="M314">
        <v>754866.50021773495</v>
      </c>
      <c r="N314">
        <v>765084.18156808801</v>
      </c>
      <c r="O314">
        <v>755882.32698959694</v>
      </c>
      <c r="P314">
        <v>749630.67400275101</v>
      </c>
      <c r="Q314">
        <v>747461.76066024799</v>
      </c>
      <c r="R314">
        <v>769150.89408528199</v>
      </c>
      <c r="S314">
        <v>788400</v>
      </c>
      <c r="T314">
        <v>741316.50618982199</v>
      </c>
      <c r="U314">
        <v>788400</v>
      </c>
      <c r="V314">
        <v>788400</v>
      </c>
      <c r="W314">
        <v>788400</v>
      </c>
      <c r="X314">
        <v>788400</v>
      </c>
      <c r="Y314">
        <v>788400</v>
      </c>
      <c r="Z314">
        <v>788400</v>
      </c>
      <c r="AA314">
        <v>788400</v>
      </c>
      <c r="AB314">
        <v>788400</v>
      </c>
      <c r="AC314">
        <v>788400</v>
      </c>
      <c r="AD314">
        <v>788400</v>
      </c>
      <c r="AF314" s="36">
        <v>-2.3972754089028498E-12</v>
      </c>
      <c r="AG314" s="36">
        <v>1.9977295074190399E-13</v>
      </c>
    </row>
    <row r="315" spans="1:35" customFormat="1" x14ac:dyDescent="0.15">
      <c r="A315" t="s">
        <v>56</v>
      </c>
      <c r="B315" t="s">
        <v>48</v>
      </c>
      <c r="C315" t="s">
        <v>65</v>
      </c>
      <c r="D315">
        <v>1991</v>
      </c>
      <c r="E315">
        <v>0</v>
      </c>
      <c r="F315">
        <v>330992.16258671199</v>
      </c>
      <c r="G315">
        <v>371697.524071527</v>
      </c>
      <c r="H315">
        <v>395194.08528198098</v>
      </c>
      <c r="I315">
        <v>788400</v>
      </c>
      <c r="J315">
        <v>788400</v>
      </c>
      <c r="K315">
        <v>753283.18431912002</v>
      </c>
      <c r="L315">
        <v>756919.58684032306</v>
      </c>
      <c r="M315">
        <v>787558.64236588799</v>
      </c>
      <c r="N315">
        <v>774740.16581296502</v>
      </c>
      <c r="O315">
        <v>788400</v>
      </c>
      <c r="P315">
        <v>615700.27510316402</v>
      </c>
      <c r="Q315">
        <v>624827.78541953303</v>
      </c>
      <c r="R315">
        <v>600066.02475928504</v>
      </c>
      <c r="S315">
        <v>609103.16368638305</v>
      </c>
      <c r="T315">
        <v>655734.80055020703</v>
      </c>
      <c r="AD315" s="36">
        <v>2.7912276677658801E-9</v>
      </c>
      <c r="AE315" s="36">
        <v>-1.1986377044514201E-12</v>
      </c>
      <c r="AH315" s="36">
        <v>1.1986377044514201E-12</v>
      </c>
      <c r="AI315" s="36">
        <v>1.1986377044514201E-12</v>
      </c>
    </row>
    <row r="316" spans="1:35" customFormat="1" x14ac:dyDescent="0.15">
      <c r="A316" t="s">
        <v>56</v>
      </c>
      <c r="B316" t="s">
        <v>48</v>
      </c>
      <c r="C316" t="s">
        <v>64</v>
      </c>
      <c r="D316">
        <v>1991</v>
      </c>
      <c r="E316">
        <v>0</v>
      </c>
      <c r="F316">
        <v>49160.856409663204</v>
      </c>
      <c r="G316">
        <v>48642.335214790597</v>
      </c>
      <c r="H316">
        <v>63008.814876878401</v>
      </c>
      <c r="I316">
        <v>245279.99999999901</v>
      </c>
      <c r="J316">
        <v>245279.99999999901</v>
      </c>
      <c r="K316">
        <v>217322.435669222</v>
      </c>
      <c r="L316">
        <v>226599.84096904501</v>
      </c>
      <c r="M316">
        <v>225785.36071163201</v>
      </c>
      <c r="N316">
        <v>224224.24167694099</v>
      </c>
      <c r="O316">
        <v>225937.633238501</v>
      </c>
      <c r="P316">
        <v>132165.26045188701</v>
      </c>
      <c r="Q316">
        <v>137445.54409613099</v>
      </c>
      <c r="R316">
        <v>134650.115772374</v>
      </c>
      <c r="S316">
        <v>132893.04744685101</v>
      </c>
      <c r="T316">
        <v>127650.64143836399</v>
      </c>
    </row>
    <row r="317" spans="1:35" customFormat="1" x14ac:dyDescent="0.15">
      <c r="A317" t="s">
        <v>56</v>
      </c>
      <c r="B317" t="s">
        <v>48</v>
      </c>
      <c r="C317" t="s">
        <v>109</v>
      </c>
      <c r="D317">
        <v>1990</v>
      </c>
      <c r="E317">
        <v>0</v>
      </c>
      <c r="F317">
        <v>153479</v>
      </c>
      <c r="G317">
        <v>153479</v>
      </c>
      <c r="H317">
        <v>153479</v>
      </c>
      <c r="I317">
        <v>153479</v>
      </c>
      <c r="J317">
        <v>153479</v>
      </c>
      <c r="K317">
        <v>153479</v>
      </c>
      <c r="L317">
        <v>153479</v>
      </c>
      <c r="M317">
        <v>153479</v>
      </c>
      <c r="N317">
        <v>153479</v>
      </c>
      <c r="O317">
        <v>153479</v>
      </c>
      <c r="P317">
        <v>153479</v>
      </c>
      <c r="Q317">
        <v>153479</v>
      </c>
      <c r="R317">
        <v>153479</v>
      </c>
      <c r="S317">
        <v>153479</v>
      </c>
      <c r="T317">
        <v>153479</v>
      </c>
      <c r="U317">
        <v>153479</v>
      </c>
      <c r="V317">
        <v>153479</v>
      </c>
      <c r="W317">
        <v>153479</v>
      </c>
      <c r="X317">
        <v>153479</v>
      </c>
      <c r="Y317">
        <v>153479</v>
      </c>
      <c r="Z317">
        <v>153479</v>
      </c>
      <c r="AA317">
        <v>153479</v>
      </c>
      <c r="AB317">
        <v>153479</v>
      </c>
      <c r="AC317">
        <v>153479</v>
      </c>
      <c r="AD317">
        <v>153479</v>
      </c>
    </row>
    <row r="318" spans="1:35" customFormat="1" x14ac:dyDescent="0.15">
      <c r="A318" t="s">
        <v>56</v>
      </c>
      <c r="B318" t="s">
        <v>47</v>
      </c>
      <c r="C318" t="s">
        <v>113</v>
      </c>
      <c r="D318">
        <v>2030</v>
      </c>
      <c r="E318">
        <v>0</v>
      </c>
      <c r="U318" s="36">
        <v>-1.6524431691277701E-9</v>
      </c>
      <c r="Z318">
        <v>556380.93423213996</v>
      </c>
      <c r="AA318">
        <v>545900.03772769601</v>
      </c>
      <c r="AB318">
        <v>500047.56260170299</v>
      </c>
      <c r="AC318">
        <v>513154.996036753</v>
      </c>
      <c r="AD318">
        <v>529526.92767020699</v>
      </c>
      <c r="AE318">
        <v>808808.38407152705</v>
      </c>
      <c r="AF318">
        <v>854095.00045391999</v>
      </c>
      <c r="AG318">
        <v>919719.01217331504</v>
      </c>
      <c r="AH318">
        <v>979370.33158184297</v>
      </c>
      <c r="AI318">
        <v>1033275.76977991</v>
      </c>
    </row>
    <row r="319" spans="1:35" customFormat="1" x14ac:dyDescent="0.15">
      <c r="A319" t="s">
        <v>56</v>
      </c>
      <c r="B319" t="s">
        <v>47</v>
      </c>
      <c r="C319" t="s">
        <v>113</v>
      </c>
      <c r="D319">
        <v>2035</v>
      </c>
      <c r="E319">
        <v>0</v>
      </c>
      <c r="U319" s="36">
        <v>-1.6524431691277701E-9</v>
      </c>
      <c r="Z319">
        <v>556380.93423213996</v>
      </c>
      <c r="AA319">
        <v>545900.03772769601</v>
      </c>
      <c r="AB319">
        <v>500047.56260170299</v>
      </c>
      <c r="AC319">
        <v>513154.996036753</v>
      </c>
      <c r="AD319">
        <v>529526.92767020699</v>
      </c>
      <c r="AE319">
        <v>808808.38407152705</v>
      </c>
      <c r="AF319">
        <v>854095.00045391999</v>
      </c>
      <c r="AG319">
        <v>919719.01217331504</v>
      </c>
      <c r="AH319">
        <v>979370.33158184297</v>
      </c>
      <c r="AI319">
        <v>1033275.76977991</v>
      </c>
    </row>
    <row r="320" spans="1:35" customFormat="1" x14ac:dyDescent="0.15">
      <c r="A320" t="s">
        <v>56</v>
      </c>
      <c r="B320" t="s">
        <v>47</v>
      </c>
      <c r="C320" t="s">
        <v>68</v>
      </c>
      <c r="D320">
        <v>2012</v>
      </c>
      <c r="E320">
        <v>1</v>
      </c>
      <c r="F320">
        <v>16654.807596761199</v>
      </c>
      <c r="G320">
        <v>16654.807596761199</v>
      </c>
      <c r="H320">
        <v>16654.807596761199</v>
      </c>
      <c r="I320">
        <v>16654.8075967611</v>
      </c>
      <c r="J320">
        <v>16654.807596761199</v>
      </c>
      <c r="K320">
        <v>16654.807596761199</v>
      </c>
      <c r="L320">
        <v>16654.807596761199</v>
      </c>
      <c r="M320">
        <v>16654.807596761199</v>
      </c>
      <c r="N320">
        <v>16654.807596761199</v>
      </c>
      <c r="O320">
        <v>16654.807596761199</v>
      </c>
      <c r="P320">
        <v>16654.8075967611</v>
      </c>
      <c r="Q320">
        <v>16654.807596761199</v>
      </c>
      <c r="R320">
        <v>16654.807596761199</v>
      </c>
      <c r="S320">
        <v>16654.807596761199</v>
      </c>
      <c r="T320">
        <v>16654.807596761199</v>
      </c>
      <c r="U320">
        <v>16654.807596761199</v>
      </c>
      <c r="V320">
        <v>16654.807596761199</v>
      </c>
      <c r="W320">
        <v>16654.807596761199</v>
      </c>
      <c r="X320">
        <v>16654.807596761199</v>
      </c>
      <c r="Y320">
        <v>16654.807596761199</v>
      </c>
      <c r="Z320">
        <v>16654.807596761199</v>
      </c>
      <c r="AA320">
        <v>16654.807596761199</v>
      </c>
    </row>
    <row r="321" spans="1:35" customFormat="1" x14ac:dyDescent="0.15">
      <c r="A321" t="s">
        <v>56</v>
      </c>
      <c r="B321" t="s">
        <v>47</v>
      </c>
      <c r="C321" t="s">
        <v>68</v>
      </c>
      <c r="D321">
        <v>2014</v>
      </c>
      <c r="E321">
        <v>1</v>
      </c>
      <c r="F321">
        <v>12305.027375251701</v>
      </c>
      <c r="G321">
        <v>12305.027375251701</v>
      </c>
      <c r="H321">
        <v>12305.027375251701</v>
      </c>
      <c r="I321">
        <v>12305.027375251701</v>
      </c>
      <c r="J321">
        <v>12305.027375251701</v>
      </c>
      <c r="K321">
        <v>12305.027375251701</v>
      </c>
      <c r="L321">
        <v>12305.027375251701</v>
      </c>
      <c r="M321">
        <v>12305.027375251701</v>
      </c>
      <c r="N321">
        <v>12305.027375251701</v>
      </c>
      <c r="O321">
        <v>12305.027375251701</v>
      </c>
      <c r="P321">
        <v>12305.027375251701</v>
      </c>
      <c r="Q321">
        <v>12305.027375251701</v>
      </c>
      <c r="R321">
        <v>12305.027375251701</v>
      </c>
      <c r="S321">
        <v>12305.027375251701</v>
      </c>
      <c r="T321">
        <v>12305.027375251701</v>
      </c>
      <c r="U321">
        <v>12305.027375251701</v>
      </c>
      <c r="V321">
        <v>12305.027375251701</v>
      </c>
      <c r="W321">
        <v>12305.027375251701</v>
      </c>
      <c r="X321">
        <v>12305.027375251701</v>
      </c>
      <c r="Y321">
        <v>12305.027375251701</v>
      </c>
      <c r="Z321">
        <v>12305.027375251701</v>
      </c>
      <c r="AA321">
        <v>12305.027375251701</v>
      </c>
      <c r="AB321">
        <v>12305.027375251701</v>
      </c>
      <c r="AC321">
        <v>12305.027375251701</v>
      </c>
    </row>
    <row r="322" spans="1:35" customFormat="1" x14ac:dyDescent="0.15">
      <c r="A322" t="s">
        <v>56</v>
      </c>
      <c r="B322" t="s">
        <v>47</v>
      </c>
      <c r="C322" t="s">
        <v>68</v>
      </c>
      <c r="D322">
        <v>2016</v>
      </c>
      <c r="E322">
        <v>1</v>
      </c>
      <c r="F322">
        <v>14570.3257788308</v>
      </c>
      <c r="G322">
        <v>14570.3257788308</v>
      </c>
      <c r="H322">
        <v>14570.3257788308</v>
      </c>
      <c r="I322">
        <v>14570.3257788308</v>
      </c>
      <c r="J322">
        <v>14570.3257788308</v>
      </c>
      <c r="K322">
        <v>14570.3257788308</v>
      </c>
      <c r="L322">
        <v>14570.3257788308</v>
      </c>
      <c r="M322">
        <v>14570.3257788308</v>
      </c>
      <c r="N322">
        <v>14570.3257788308</v>
      </c>
      <c r="O322">
        <v>14570.3257788308</v>
      </c>
      <c r="P322">
        <v>14570.3257788308</v>
      </c>
      <c r="Q322">
        <v>14570.3257788308</v>
      </c>
      <c r="R322">
        <v>14570.3257788308</v>
      </c>
      <c r="S322">
        <v>14570.3257788308</v>
      </c>
      <c r="T322">
        <v>14570.3257788308</v>
      </c>
      <c r="U322">
        <v>14570.3257788308</v>
      </c>
      <c r="V322">
        <v>14570.3257788308</v>
      </c>
      <c r="W322">
        <v>14570.3257788308</v>
      </c>
      <c r="X322">
        <v>14570.3257788308</v>
      </c>
      <c r="Y322">
        <v>14570.3257788308</v>
      </c>
      <c r="Z322">
        <v>14570.3257788308</v>
      </c>
      <c r="AA322">
        <v>14570.3257788308</v>
      </c>
      <c r="AB322">
        <v>14570.3257788308</v>
      </c>
      <c r="AC322">
        <v>14570.3257788308</v>
      </c>
      <c r="AD322">
        <v>14570.3257788308</v>
      </c>
      <c r="AE322">
        <v>14534.628745694699</v>
      </c>
    </row>
    <row r="323" spans="1:35" customFormat="1" x14ac:dyDescent="0.15">
      <c r="A323" t="s">
        <v>56</v>
      </c>
      <c r="B323" t="s">
        <v>47</v>
      </c>
      <c r="C323" t="s">
        <v>68</v>
      </c>
      <c r="D323">
        <v>2017</v>
      </c>
      <c r="E323">
        <v>1</v>
      </c>
      <c r="F323">
        <v>75324.757595290706</v>
      </c>
      <c r="G323">
        <v>75324.757595290605</v>
      </c>
      <c r="H323">
        <v>75324.757595290706</v>
      </c>
      <c r="I323">
        <v>75324.757595290794</v>
      </c>
      <c r="J323">
        <v>75324.757595290794</v>
      </c>
      <c r="K323">
        <v>75324.757595290794</v>
      </c>
      <c r="L323">
        <v>75324.757595290794</v>
      </c>
      <c r="M323">
        <v>75324.757595290794</v>
      </c>
      <c r="N323">
        <v>75324.757595290706</v>
      </c>
      <c r="O323">
        <v>75324.757595290794</v>
      </c>
      <c r="P323">
        <v>75324.757595290794</v>
      </c>
      <c r="Q323">
        <v>75324.757595290706</v>
      </c>
      <c r="R323">
        <v>75324.757595290794</v>
      </c>
      <c r="S323">
        <v>75324.757595290794</v>
      </c>
      <c r="T323">
        <v>75324.757595290794</v>
      </c>
      <c r="U323">
        <v>75324.757595290794</v>
      </c>
      <c r="V323">
        <v>75324.757595290794</v>
      </c>
      <c r="W323">
        <v>75324.757595290794</v>
      </c>
      <c r="X323">
        <v>75324.757595290794</v>
      </c>
      <c r="Y323">
        <v>75324.757595290794</v>
      </c>
      <c r="Z323">
        <v>75324.757595290794</v>
      </c>
      <c r="AA323">
        <v>75324.757595290794</v>
      </c>
      <c r="AB323">
        <v>75324.757595290896</v>
      </c>
      <c r="AC323">
        <v>75324.757595290794</v>
      </c>
      <c r="AD323">
        <v>75324.757595290794</v>
      </c>
      <c r="AE323">
        <v>74777.296170687099</v>
      </c>
      <c r="AF323">
        <v>74751.057329666903</v>
      </c>
    </row>
    <row r="324" spans="1:35" customFormat="1" x14ac:dyDescent="0.15">
      <c r="A324" t="s">
        <v>56</v>
      </c>
      <c r="B324" t="s">
        <v>47</v>
      </c>
      <c r="C324" t="s">
        <v>68</v>
      </c>
      <c r="D324">
        <v>2020</v>
      </c>
      <c r="E324">
        <v>1</v>
      </c>
      <c r="F324">
        <v>314081.01420128299</v>
      </c>
      <c r="G324">
        <v>314081.01420128299</v>
      </c>
      <c r="H324">
        <v>314081.01420128299</v>
      </c>
      <c r="I324">
        <v>314081.01420128299</v>
      </c>
      <c r="J324">
        <v>314081.01420128299</v>
      </c>
      <c r="K324">
        <v>314081.01420128398</v>
      </c>
      <c r="L324">
        <v>314081.01420128398</v>
      </c>
      <c r="M324">
        <v>314081.01420128398</v>
      </c>
      <c r="N324">
        <v>314081.01420128299</v>
      </c>
      <c r="O324">
        <v>314081.01420128398</v>
      </c>
      <c r="P324">
        <v>314081.01420128398</v>
      </c>
      <c r="Q324">
        <v>314081.01420128398</v>
      </c>
      <c r="R324">
        <v>314081.01420128398</v>
      </c>
      <c r="S324">
        <v>314081.01420128398</v>
      </c>
      <c r="T324">
        <v>314081.01420128299</v>
      </c>
      <c r="U324">
        <v>314081.01420128398</v>
      </c>
      <c r="V324">
        <v>314081.01420128398</v>
      </c>
      <c r="W324">
        <v>314081.01420128299</v>
      </c>
      <c r="X324">
        <v>314081.01420128398</v>
      </c>
      <c r="Y324">
        <v>314081.01420128398</v>
      </c>
      <c r="Z324">
        <v>314081.01420128398</v>
      </c>
      <c r="AA324">
        <v>314081.01420128299</v>
      </c>
      <c r="AB324">
        <v>314081.01420128299</v>
      </c>
      <c r="AC324">
        <v>314081.01420128299</v>
      </c>
      <c r="AD324">
        <v>314081.01420128299</v>
      </c>
      <c r="AE324">
        <v>311895.10069279303</v>
      </c>
      <c r="AF324">
        <v>312247.58036197699</v>
      </c>
      <c r="AG324">
        <v>312223.73664966697</v>
      </c>
      <c r="AH324">
        <v>312905.12808960403</v>
      </c>
      <c r="AI324">
        <v>312088.89902373898</v>
      </c>
    </row>
    <row r="325" spans="1:35" customFormat="1" x14ac:dyDescent="0.15">
      <c r="A325" t="s">
        <v>56</v>
      </c>
      <c r="B325" t="s">
        <v>47</v>
      </c>
      <c r="C325" t="s">
        <v>68</v>
      </c>
      <c r="D325">
        <v>2021</v>
      </c>
      <c r="E325">
        <v>1</v>
      </c>
      <c r="G325">
        <v>51681.114976057201</v>
      </c>
      <c r="H325">
        <v>51681.114976057201</v>
      </c>
      <c r="I325">
        <v>51681.114976057201</v>
      </c>
      <c r="J325">
        <v>51681.114976057201</v>
      </c>
      <c r="K325">
        <v>51681.114976057201</v>
      </c>
      <c r="L325">
        <v>51681.114976057201</v>
      </c>
      <c r="M325">
        <v>51681.114976057201</v>
      </c>
      <c r="N325">
        <v>51681.114976057201</v>
      </c>
      <c r="O325">
        <v>51681.114976057201</v>
      </c>
      <c r="P325">
        <v>51681.114976057201</v>
      </c>
      <c r="Q325">
        <v>51681.114976057201</v>
      </c>
      <c r="R325">
        <v>51681.114976057201</v>
      </c>
      <c r="S325">
        <v>51681.114976057201</v>
      </c>
      <c r="T325">
        <v>51681.114976057201</v>
      </c>
      <c r="U325">
        <v>51681.114976057201</v>
      </c>
      <c r="V325">
        <v>51681.114976057201</v>
      </c>
      <c r="W325">
        <v>51681.114976057201</v>
      </c>
      <c r="X325">
        <v>51681.114976057201</v>
      </c>
      <c r="Y325">
        <v>51681.114976057201</v>
      </c>
      <c r="Z325">
        <v>51681.114976057201</v>
      </c>
      <c r="AA325">
        <v>51681.114976057201</v>
      </c>
      <c r="AB325">
        <v>51681.114976057201</v>
      </c>
      <c r="AC325">
        <v>51681.114976057201</v>
      </c>
      <c r="AD325">
        <v>51681.114976057201</v>
      </c>
      <c r="AE325">
        <v>50681.7276890145</v>
      </c>
      <c r="AF325">
        <v>51358.636119257702</v>
      </c>
      <c r="AG325">
        <v>51623.586230555098</v>
      </c>
      <c r="AH325">
        <v>51646.6162734065</v>
      </c>
      <c r="AI325">
        <v>51652.830118809303</v>
      </c>
    </row>
    <row r="326" spans="1:35" customFormat="1" x14ac:dyDescent="0.15">
      <c r="A326" t="s">
        <v>56</v>
      </c>
      <c r="B326" t="s">
        <v>47</v>
      </c>
      <c r="C326" t="s">
        <v>68</v>
      </c>
      <c r="D326">
        <v>2022</v>
      </c>
      <c r="E326">
        <v>1</v>
      </c>
      <c r="H326">
        <v>313386.64006164798</v>
      </c>
      <c r="I326">
        <v>313386.64006164798</v>
      </c>
      <c r="J326">
        <v>313386.64006164798</v>
      </c>
      <c r="K326">
        <v>313386.64006164798</v>
      </c>
      <c r="L326">
        <v>313386.64006164798</v>
      </c>
      <c r="M326">
        <v>313386.64006164798</v>
      </c>
      <c r="N326">
        <v>313386.64006164798</v>
      </c>
      <c r="O326">
        <v>313386.64006164798</v>
      </c>
      <c r="P326">
        <v>313386.64006164798</v>
      </c>
      <c r="Q326">
        <v>313386.64006164798</v>
      </c>
      <c r="R326">
        <v>313386.64006164798</v>
      </c>
      <c r="S326">
        <v>313386.64006164798</v>
      </c>
      <c r="T326">
        <v>313386.64006164798</v>
      </c>
      <c r="U326">
        <v>313386.64006164798</v>
      </c>
      <c r="V326">
        <v>313386.64006164798</v>
      </c>
      <c r="W326">
        <v>313386.64006164798</v>
      </c>
      <c r="X326">
        <v>313386.64006164798</v>
      </c>
      <c r="Y326">
        <v>313386.64006164798</v>
      </c>
      <c r="Z326">
        <v>313386.64006164798</v>
      </c>
      <c r="AA326">
        <v>313386.64006164798</v>
      </c>
      <c r="AB326">
        <v>313386.64006164798</v>
      </c>
      <c r="AC326">
        <v>313386.64006164798</v>
      </c>
      <c r="AD326">
        <v>313386.64006164798</v>
      </c>
      <c r="AE326">
        <v>307297.874269113</v>
      </c>
      <c r="AF326">
        <v>311522.383387157</v>
      </c>
      <c r="AG326">
        <v>313000.740078945</v>
      </c>
      <c r="AH326">
        <v>313102.814574191</v>
      </c>
      <c r="AI326">
        <v>313215.05829452298</v>
      </c>
    </row>
    <row r="327" spans="1:35" customFormat="1" x14ac:dyDescent="0.15">
      <c r="A327" t="s">
        <v>56</v>
      </c>
      <c r="B327" t="s">
        <v>47</v>
      </c>
      <c r="C327" t="s">
        <v>68</v>
      </c>
      <c r="D327">
        <v>2025</v>
      </c>
      <c r="E327">
        <v>1</v>
      </c>
      <c r="K327">
        <v>1533241.6350625199</v>
      </c>
      <c r="L327">
        <v>1533241.6350625199</v>
      </c>
      <c r="M327">
        <v>1533241.6350625199</v>
      </c>
      <c r="N327">
        <v>1533241.6350625199</v>
      </c>
      <c r="O327">
        <v>1533241.6350625199</v>
      </c>
      <c r="P327">
        <v>1533241.6350625199</v>
      </c>
      <c r="Q327">
        <v>1533241.6350625199</v>
      </c>
      <c r="R327">
        <v>1533241.6350625199</v>
      </c>
      <c r="S327">
        <v>1533241.6350625199</v>
      </c>
      <c r="T327">
        <v>1533241.6350625199</v>
      </c>
      <c r="U327">
        <v>1533241.6350625199</v>
      </c>
      <c r="V327">
        <v>1533241.6350625199</v>
      </c>
      <c r="W327">
        <v>1533241.6350625199</v>
      </c>
      <c r="X327">
        <v>1533241.6350625199</v>
      </c>
      <c r="Y327">
        <v>1533241.6350625199</v>
      </c>
      <c r="Z327">
        <v>1533241.6350625199</v>
      </c>
      <c r="AA327">
        <v>1533241.6350625199</v>
      </c>
      <c r="AB327">
        <v>1533241.6350625199</v>
      </c>
      <c r="AC327">
        <v>1533241.6350625199</v>
      </c>
      <c r="AD327">
        <v>1533241.6350625199</v>
      </c>
      <c r="AE327">
        <v>1517335.3580779601</v>
      </c>
      <c r="AF327">
        <v>1522024.21040301</v>
      </c>
      <c r="AG327">
        <v>1529736.71505613</v>
      </c>
      <c r="AH327">
        <v>1523857.8125330401</v>
      </c>
      <c r="AI327">
        <v>1519696.63630683</v>
      </c>
    </row>
    <row r="328" spans="1:35" customFormat="1" x14ac:dyDescent="0.15">
      <c r="A328" t="s">
        <v>56</v>
      </c>
      <c r="B328" t="s">
        <v>47</v>
      </c>
      <c r="C328" t="s">
        <v>68</v>
      </c>
      <c r="D328">
        <v>2040</v>
      </c>
      <c r="E328">
        <v>1</v>
      </c>
      <c r="Z328">
        <v>659222.83796182706</v>
      </c>
      <c r="AA328">
        <v>659222.83796182706</v>
      </c>
      <c r="AB328">
        <v>659222.83796182706</v>
      </c>
      <c r="AC328">
        <v>659222.83796182706</v>
      </c>
      <c r="AD328">
        <v>659222.83796182706</v>
      </c>
      <c r="AE328">
        <v>653615.533341681</v>
      </c>
      <c r="AF328">
        <v>656409.03048159694</v>
      </c>
      <c r="AG328">
        <v>655887.50560103497</v>
      </c>
      <c r="AH328">
        <v>655736.75207333197</v>
      </c>
      <c r="AI328">
        <v>654076.56533201504</v>
      </c>
    </row>
    <row r="329" spans="1:35" customFormat="1" x14ac:dyDescent="0.15">
      <c r="A329" t="s">
        <v>56</v>
      </c>
      <c r="B329" t="s">
        <v>47</v>
      </c>
      <c r="C329" t="s">
        <v>68</v>
      </c>
      <c r="D329">
        <v>2042</v>
      </c>
      <c r="E329">
        <v>1</v>
      </c>
      <c r="AB329">
        <v>16917.620006680801</v>
      </c>
      <c r="AC329">
        <v>16917.620006680801</v>
      </c>
      <c r="AD329">
        <v>16917.620006680801</v>
      </c>
      <c r="AE329">
        <v>16588.034312925702</v>
      </c>
      <c r="AF329">
        <v>16801.323700743498</v>
      </c>
      <c r="AG329">
        <v>16869.0536832775</v>
      </c>
      <c r="AH329">
        <v>16882.208171713599</v>
      </c>
      <c r="AI329">
        <v>16893.837509312802</v>
      </c>
    </row>
    <row r="330" spans="1:35" customFormat="1" x14ac:dyDescent="0.15">
      <c r="A330" t="s">
        <v>56</v>
      </c>
      <c r="B330" t="s">
        <v>47</v>
      </c>
      <c r="C330" t="s">
        <v>68</v>
      </c>
      <c r="D330">
        <v>2044</v>
      </c>
      <c r="E330">
        <v>1</v>
      </c>
      <c r="AD330">
        <v>12305.027375251701</v>
      </c>
      <c r="AE330">
        <v>12067.0780211939</v>
      </c>
      <c r="AF330">
        <v>12228.2466950613</v>
      </c>
      <c r="AG330">
        <v>12291.330054894001</v>
      </c>
      <c r="AH330">
        <v>12296.8133984301</v>
      </c>
      <c r="AI330">
        <v>12298.292885430699</v>
      </c>
    </row>
    <row r="331" spans="1:35" customFormat="1" x14ac:dyDescent="0.15">
      <c r="A331" t="s">
        <v>56</v>
      </c>
      <c r="B331" t="s">
        <v>47</v>
      </c>
      <c r="C331" t="s">
        <v>68</v>
      </c>
      <c r="D331">
        <v>2045</v>
      </c>
      <c r="E331">
        <v>1</v>
      </c>
      <c r="AE331">
        <v>2718851.1951127402</v>
      </c>
      <c r="AF331">
        <v>2735039.8400785802</v>
      </c>
      <c r="AG331">
        <v>2723936.7843659702</v>
      </c>
      <c r="AH331">
        <v>2728597.5792915602</v>
      </c>
      <c r="AI331">
        <v>2736075.0820202101</v>
      </c>
    </row>
    <row r="332" spans="1:35" customFormat="1" x14ac:dyDescent="0.15">
      <c r="A332" t="s">
        <v>56</v>
      </c>
      <c r="B332" t="s">
        <v>47</v>
      </c>
      <c r="C332" t="s">
        <v>68</v>
      </c>
      <c r="D332">
        <v>2046</v>
      </c>
      <c r="E332">
        <v>1</v>
      </c>
      <c r="AF332">
        <v>14443.872318576399</v>
      </c>
      <c r="AG332">
        <v>14446.1781666644</v>
      </c>
      <c r="AH332">
        <v>14514.6034489546</v>
      </c>
      <c r="AI332">
        <v>14517.518908796401</v>
      </c>
    </row>
    <row r="333" spans="1:35" customFormat="1" x14ac:dyDescent="0.15">
      <c r="A333" t="s">
        <v>56</v>
      </c>
      <c r="B333" t="s">
        <v>47</v>
      </c>
      <c r="C333" t="s">
        <v>68</v>
      </c>
      <c r="D333">
        <v>2047</v>
      </c>
      <c r="E333">
        <v>1</v>
      </c>
      <c r="AG333">
        <v>74394.454508424504</v>
      </c>
      <c r="AH333">
        <v>74786.678336862693</v>
      </c>
      <c r="AI333">
        <v>74798.150114765405</v>
      </c>
    </row>
    <row r="334" spans="1:35" customFormat="1" x14ac:dyDescent="0.15">
      <c r="A334" t="s">
        <v>56</v>
      </c>
      <c r="B334" t="s">
        <v>47</v>
      </c>
      <c r="C334" t="s">
        <v>67</v>
      </c>
      <c r="D334">
        <v>1989</v>
      </c>
      <c r="E334">
        <v>0</v>
      </c>
      <c r="F334">
        <v>374928</v>
      </c>
      <c r="G334">
        <v>374928</v>
      </c>
      <c r="H334">
        <v>374928</v>
      </c>
      <c r="I334">
        <v>374928</v>
      </c>
      <c r="J334">
        <v>374928</v>
      </c>
      <c r="K334">
        <v>374928</v>
      </c>
      <c r="L334">
        <v>374928</v>
      </c>
      <c r="M334">
        <v>374928</v>
      </c>
      <c r="N334">
        <v>374928</v>
      </c>
      <c r="O334">
        <v>374928</v>
      </c>
      <c r="P334">
        <v>374928</v>
      </c>
      <c r="Q334">
        <v>374928</v>
      </c>
      <c r="R334">
        <v>374928</v>
      </c>
      <c r="S334">
        <v>374928</v>
      </c>
      <c r="T334">
        <v>374928</v>
      </c>
      <c r="U334">
        <v>374928</v>
      </c>
      <c r="V334">
        <v>374928</v>
      </c>
      <c r="W334">
        <v>374928</v>
      </c>
      <c r="X334">
        <v>374928</v>
      </c>
      <c r="Y334">
        <v>374928</v>
      </c>
      <c r="Z334">
        <v>374928</v>
      </c>
      <c r="AA334">
        <v>374928</v>
      </c>
      <c r="AB334">
        <v>374928</v>
      </c>
      <c r="AC334">
        <v>374928</v>
      </c>
      <c r="AD334">
        <v>374928</v>
      </c>
      <c r="AE334">
        <v>374928</v>
      </c>
      <c r="AF334">
        <v>374928</v>
      </c>
      <c r="AG334">
        <v>374928</v>
      </c>
      <c r="AH334">
        <v>374928</v>
      </c>
      <c r="AI334">
        <v>374928</v>
      </c>
    </row>
    <row r="335" spans="1:35" customFormat="1" x14ac:dyDescent="0.15">
      <c r="A335" t="s">
        <v>56</v>
      </c>
      <c r="B335" t="s">
        <v>47</v>
      </c>
      <c r="C335" t="s">
        <v>114</v>
      </c>
      <c r="D335">
        <v>2045</v>
      </c>
      <c r="E335">
        <v>0</v>
      </c>
      <c r="AH335">
        <v>471.95853160935297</v>
      </c>
      <c r="AI335">
        <v>2123.8133922420898</v>
      </c>
    </row>
    <row r="336" spans="1:35" customFormat="1" x14ac:dyDescent="0.15">
      <c r="A336" t="s">
        <v>56</v>
      </c>
      <c r="B336" t="s">
        <v>47</v>
      </c>
      <c r="C336" t="s">
        <v>66</v>
      </c>
      <c r="D336">
        <v>1989</v>
      </c>
      <c r="E336">
        <v>0</v>
      </c>
      <c r="F336">
        <v>131313.55780156801</v>
      </c>
      <c r="G336">
        <v>90060.0853805433</v>
      </c>
      <c r="AF336">
        <v>15182.393397524</v>
      </c>
      <c r="AG336">
        <v>15182.393397524</v>
      </c>
    </row>
    <row r="337" spans="1:35" customFormat="1" x14ac:dyDescent="0.15">
      <c r="A337" t="s">
        <v>56</v>
      </c>
      <c r="B337" t="s">
        <v>47</v>
      </c>
      <c r="C337" t="s">
        <v>65</v>
      </c>
      <c r="D337">
        <v>1991</v>
      </c>
      <c r="E337">
        <v>0</v>
      </c>
      <c r="F337">
        <v>93572.624208335706</v>
      </c>
      <c r="G337">
        <v>12019.3947730399</v>
      </c>
      <c r="AD337" s="36">
        <v>-2.7912276677658801E-9</v>
      </c>
      <c r="AE337">
        <v>8856.3961485556993</v>
      </c>
      <c r="AH337">
        <v>15182.393397524</v>
      </c>
      <c r="AI337">
        <v>15182.393397524</v>
      </c>
    </row>
    <row r="338" spans="1:35" customFormat="1" x14ac:dyDescent="0.15">
      <c r="A338" t="s">
        <v>56</v>
      </c>
      <c r="B338" t="s">
        <v>47</v>
      </c>
      <c r="C338" t="s">
        <v>63</v>
      </c>
      <c r="D338">
        <v>2011</v>
      </c>
      <c r="E338">
        <v>1</v>
      </c>
      <c r="F338">
        <v>70140.576109794798</v>
      </c>
      <c r="G338">
        <v>70140.5761097949</v>
      </c>
      <c r="H338">
        <v>70140.5761097949</v>
      </c>
      <c r="I338">
        <v>70140.5761097949</v>
      </c>
      <c r="J338">
        <v>70140.5761097949</v>
      </c>
      <c r="K338">
        <v>70140.5761097949</v>
      </c>
      <c r="L338">
        <v>70140.5761097949</v>
      </c>
      <c r="M338">
        <v>70140.5761097949</v>
      </c>
      <c r="N338">
        <v>70140.5761097949</v>
      </c>
      <c r="O338">
        <v>70140.5761097949</v>
      </c>
      <c r="P338">
        <v>70140.5761097949</v>
      </c>
      <c r="Q338">
        <v>70140.5761097949</v>
      </c>
      <c r="R338">
        <v>70140.5761097949</v>
      </c>
      <c r="S338">
        <v>70140.5761097949</v>
      </c>
      <c r="T338">
        <v>70140.5761097949</v>
      </c>
      <c r="U338">
        <v>70140.5761097949</v>
      </c>
      <c r="V338">
        <v>70140.5761097949</v>
      </c>
      <c r="W338">
        <v>70140.5761097949</v>
      </c>
      <c r="X338">
        <v>70140.5761097949</v>
      </c>
      <c r="Y338">
        <v>70140.5761097949</v>
      </c>
      <c r="Z338">
        <v>70140.5761097949</v>
      </c>
    </row>
    <row r="339" spans="1:35" customFormat="1" x14ac:dyDescent="0.15">
      <c r="A339" t="s">
        <v>56</v>
      </c>
      <c r="B339" t="s">
        <v>47</v>
      </c>
      <c r="C339" t="s">
        <v>63</v>
      </c>
      <c r="D339">
        <v>2012</v>
      </c>
      <c r="E339">
        <v>1</v>
      </c>
      <c r="F339">
        <v>114233.903171677</v>
      </c>
      <c r="G339">
        <v>114233.903171677</v>
      </c>
      <c r="H339">
        <v>114233.903171677</v>
      </c>
      <c r="I339">
        <v>114233.903171677</v>
      </c>
      <c r="J339">
        <v>114233.903171677</v>
      </c>
      <c r="K339">
        <v>114233.903171677</v>
      </c>
      <c r="L339">
        <v>114233.903171677</v>
      </c>
      <c r="M339">
        <v>114233.903171677</v>
      </c>
      <c r="N339">
        <v>114233.903171677</v>
      </c>
      <c r="O339">
        <v>114233.903171677</v>
      </c>
      <c r="P339">
        <v>114233.903171677</v>
      </c>
      <c r="Q339">
        <v>114233.903171677</v>
      </c>
      <c r="R339">
        <v>114233.903171677</v>
      </c>
      <c r="S339">
        <v>114233.903171677</v>
      </c>
      <c r="T339">
        <v>114233.903171677</v>
      </c>
      <c r="U339">
        <v>114233.903171677</v>
      </c>
      <c r="V339">
        <v>114233.903171677</v>
      </c>
      <c r="W339">
        <v>114233.903171677</v>
      </c>
      <c r="X339">
        <v>114233.903171677</v>
      </c>
      <c r="Y339">
        <v>114233.903171677</v>
      </c>
      <c r="Z339">
        <v>114233.903171677</v>
      </c>
      <c r="AA339">
        <v>114233.903171677</v>
      </c>
    </row>
    <row r="340" spans="1:35" customFormat="1" x14ac:dyDescent="0.15">
      <c r="A340" t="s">
        <v>56</v>
      </c>
      <c r="B340" t="s">
        <v>47</v>
      </c>
      <c r="C340" t="s">
        <v>63</v>
      </c>
      <c r="D340">
        <v>2021</v>
      </c>
      <c r="E340">
        <v>1</v>
      </c>
      <c r="G340">
        <v>78456.985444484002</v>
      </c>
      <c r="H340">
        <v>78456.985444484002</v>
      </c>
      <c r="I340">
        <v>78456.985444484002</v>
      </c>
      <c r="J340">
        <v>78456.985444484002</v>
      </c>
      <c r="K340">
        <v>78456.985444484002</v>
      </c>
      <c r="L340">
        <v>78456.985444484002</v>
      </c>
      <c r="M340">
        <v>78456.985444484002</v>
      </c>
      <c r="N340">
        <v>78456.985444484002</v>
      </c>
      <c r="O340">
        <v>78456.985444484002</v>
      </c>
      <c r="P340">
        <v>78456.985444484002</v>
      </c>
      <c r="Q340">
        <v>78456.985444484002</v>
      </c>
      <c r="R340">
        <v>78456.985444484002</v>
      </c>
      <c r="S340">
        <v>78456.985444484002</v>
      </c>
      <c r="T340">
        <v>78456.985444484002</v>
      </c>
      <c r="U340">
        <v>78456.985444484002</v>
      </c>
      <c r="V340">
        <v>78456.985444484002</v>
      </c>
      <c r="W340">
        <v>78456.985444484002</v>
      </c>
      <c r="X340">
        <v>78456.985444484002</v>
      </c>
      <c r="Y340">
        <v>78456.985444484002</v>
      </c>
      <c r="Z340">
        <v>78456.985444484002</v>
      </c>
      <c r="AA340">
        <v>78456.985444484002</v>
      </c>
      <c r="AB340">
        <v>78456.985444484104</v>
      </c>
      <c r="AC340">
        <v>78456.985444484104</v>
      </c>
      <c r="AD340">
        <v>78456.985444484104</v>
      </c>
      <c r="AE340">
        <v>78429.282131251603</v>
      </c>
      <c r="AF340">
        <v>78322.838688343094</v>
      </c>
      <c r="AG340">
        <v>78425.450846463194</v>
      </c>
      <c r="AH340">
        <v>78444.761834470293</v>
      </c>
      <c r="AI340">
        <v>78456.985444484104</v>
      </c>
    </row>
    <row r="341" spans="1:35" customFormat="1" x14ac:dyDescent="0.15">
      <c r="A341" t="s">
        <v>56</v>
      </c>
      <c r="B341" t="s">
        <v>47</v>
      </c>
      <c r="C341" t="s">
        <v>63</v>
      </c>
      <c r="D341">
        <v>2041</v>
      </c>
      <c r="E341">
        <v>1</v>
      </c>
      <c r="AA341">
        <v>98071.231805604999</v>
      </c>
      <c r="AB341">
        <v>98071.231805605101</v>
      </c>
      <c r="AC341">
        <v>98071.231805605101</v>
      </c>
      <c r="AD341">
        <v>98071.231805605101</v>
      </c>
      <c r="AE341">
        <v>98036.6026640645</v>
      </c>
      <c r="AF341">
        <v>97903.548360428904</v>
      </c>
      <c r="AG341">
        <v>98031.813558078997</v>
      </c>
      <c r="AH341">
        <v>98055.952293087903</v>
      </c>
      <c r="AI341">
        <v>98071.231805605101</v>
      </c>
    </row>
    <row r="342" spans="1:35" customFormat="1" x14ac:dyDescent="0.15">
      <c r="A342" t="s">
        <v>56</v>
      </c>
      <c r="B342" t="s">
        <v>47</v>
      </c>
      <c r="C342" t="s">
        <v>63</v>
      </c>
      <c r="D342">
        <v>2042</v>
      </c>
      <c r="E342">
        <v>1</v>
      </c>
      <c r="AB342">
        <v>225563.83315289099</v>
      </c>
      <c r="AC342">
        <v>225563.83315289099</v>
      </c>
      <c r="AD342">
        <v>225563.83315289099</v>
      </c>
      <c r="AE342">
        <v>225484.18612734799</v>
      </c>
      <c r="AF342">
        <v>225178.16122898599</v>
      </c>
      <c r="AG342">
        <v>225473.171183581</v>
      </c>
      <c r="AH342">
        <v>225528.690274102</v>
      </c>
      <c r="AI342">
        <v>225563.83315289099</v>
      </c>
    </row>
    <row r="343" spans="1:35" customFormat="1" x14ac:dyDescent="0.15">
      <c r="A343" t="s">
        <v>56</v>
      </c>
      <c r="B343" t="s">
        <v>46</v>
      </c>
      <c r="C343" t="s">
        <v>69</v>
      </c>
      <c r="D343">
        <v>2021</v>
      </c>
      <c r="E343">
        <v>0</v>
      </c>
      <c r="G343">
        <v>2270.6760906630702</v>
      </c>
      <c r="H343">
        <v>1110.9018837046499</v>
      </c>
      <c r="I343">
        <v>1054.26158138899</v>
      </c>
      <c r="J343">
        <v>892.614827971556</v>
      </c>
      <c r="K343">
        <v>2103.17140871119</v>
      </c>
      <c r="L343">
        <v>2002.41685499914</v>
      </c>
      <c r="M343">
        <v>2107.4112302713002</v>
      </c>
      <c r="N343">
        <v>2181.6928849985502</v>
      </c>
      <c r="O343">
        <v>2183.4819340652498</v>
      </c>
      <c r="P343">
        <v>2000.23926314806</v>
      </c>
      <c r="Q343">
        <v>2047.4410448890701</v>
      </c>
      <c r="R343">
        <v>1972.41281705034</v>
      </c>
      <c r="S343">
        <v>2076.9061860740799</v>
      </c>
      <c r="T343">
        <v>2101.45559262798</v>
      </c>
      <c r="U343">
        <v>761.81329748079895</v>
      </c>
    </row>
    <row r="344" spans="1:35" customFormat="1" x14ac:dyDescent="0.15">
      <c r="A344" t="s">
        <v>56</v>
      </c>
      <c r="B344" t="s">
        <v>46</v>
      </c>
      <c r="C344" t="s">
        <v>69</v>
      </c>
      <c r="D344">
        <v>2022</v>
      </c>
      <c r="E344">
        <v>0</v>
      </c>
      <c r="H344">
        <v>29061.193277713701</v>
      </c>
      <c r="I344">
        <v>27579.482969135999</v>
      </c>
      <c r="J344">
        <v>23350.8038997359</v>
      </c>
      <c r="K344">
        <v>55018.964051884897</v>
      </c>
      <c r="L344">
        <v>52383.224926777497</v>
      </c>
      <c r="M344">
        <v>55129.877783897398</v>
      </c>
      <c r="N344">
        <v>57073.085871562202</v>
      </c>
      <c r="O344">
        <v>57119.887395147103</v>
      </c>
      <c r="P344">
        <v>52326.259123953401</v>
      </c>
      <c r="Q344">
        <v>53561.057734298302</v>
      </c>
      <c r="R344">
        <v>51598.319294036999</v>
      </c>
      <c r="S344">
        <v>54331.865827697999</v>
      </c>
      <c r="T344">
        <v>54974.078303148002</v>
      </c>
      <c r="U344">
        <v>19929.035862097699</v>
      </c>
      <c r="V344">
        <v>20235.919019285899</v>
      </c>
    </row>
    <row r="345" spans="1:35" customFormat="1" x14ac:dyDescent="0.15">
      <c r="A345" t="s">
        <v>56</v>
      </c>
      <c r="B345" t="s">
        <v>46</v>
      </c>
      <c r="C345" t="s">
        <v>69</v>
      </c>
      <c r="D345">
        <v>2030</v>
      </c>
      <c r="E345">
        <v>0</v>
      </c>
      <c r="P345">
        <v>26403.158273554502</v>
      </c>
      <c r="Q345">
        <v>27026.221792535802</v>
      </c>
      <c r="R345">
        <v>26035.8491850645</v>
      </c>
      <c r="S345">
        <v>27415.161656177901</v>
      </c>
      <c r="T345">
        <v>27739.2138226893</v>
      </c>
      <c r="U345">
        <v>10055.9355267465</v>
      </c>
      <c r="V345">
        <v>10210.784826245201</v>
      </c>
      <c r="W345">
        <v>9251.0694357516695</v>
      </c>
      <c r="X345">
        <v>9010.6296298596699</v>
      </c>
      <c r="Y345">
        <v>10883.8756375009</v>
      </c>
      <c r="Z345">
        <v>10165.4524170689</v>
      </c>
      <c r="AA345">
        <v>9858.07956838065</v>
      </c>
      <c r="AB345">
        <v>10942.6457312</v>
      </c>
      <c r="AC345">
        <v>10290.560637772</v>
      </c>
      <c r="AD345">
        <v>11812.0676594784</v>
      </c>
    </row>
    <row r="346" spans="1:35" customFormat="1" x14ac:dyDescent="0.15">
      <c r="A346" t="s">
        <v>56</v>
      </c>
      <c r="B346" t="s">
        <v>46</v>
      </c>
      <c r="C346" t="s">
        <v>69</v>
      </c>
      <c r="D346">
        <v>2035</v>
      </c>
      <c r="E346">
        <v>0</v>
      </c>
      <c r="U346">
        <v>10238.770718141899</v>
      </c>
      <c r="V346">
        <v>10396.4354594496</v>
      </c>
      <c r="W346">
        <v>9419.2706982198797</v>
      </c>
      <c r="X346">
        <v>9174.4592594934802</v>
      </c>
      <c r="Y346">
        <v>11081.7642854555</v>
      </c>
      <c r="Z346">
        <v>10350.278824651999</v>
      </c>
      <c r="AA346">
        <v>10037.317378714801</v>
      </c>
      <c r="AB346">
        <v>11141.6029263127</v>
      </c>
      <c r="AC346">
        <v>10477.661740277001</v>
      </c>
      <c r="AD346">
        <v>12026.832526014399</v>
      </c>
      <c r="AE346">
        <v>16072.1047847932</v>
      </c>
      <c r="AF346">
        <v>15742.450607694</v>
      </c>
      <c r="AG346">
        <v>16104.156954391299</v>
      </c>
      <c r="AH346">
        <v>15605.4263021978</v>
      </c>
      <c r="AI346">
        <v>14448.5200442433</v>
      </c>
    </row>
    <row r="347" spans="1:35" customFormat="1" x14ac:dyDescent="0.15">
      <c r="A347" t="s">
        <v>56</v>
      </c>
      <c r="B347" t="s">
        <v>46</v>
      </c>
      <c r="C347" t="s">
        <v>69</v>
      </c>
      <c r="D347">
        <v>2036</v>
      </c>
      <c r="E347">
        <v>0</v>
      </c>
      <c r="V347">
        <v>773.54430501857598</v>
      </c>
      <c r="W347">
        <v>700.83859361755003</v>
      </c>
      <c r="X347">
        <v>682.62345680755095</v>
      </c>
      <c r="Y347">
        <v>824.53603314401096</v>
      </c>
      <c r="Z347">
        <v>770.11003159613597</v>
      </c>
      <c r="AA347">
        <v>746.82420972580701</v>
      </c>
      <c r="AB347">
        <v>828.98831296969797</v>
      </c>
      <c r="AC347">
        <v>779.58792710394596</v>
      </c>
      <c r="AD347">
        <v>894.85361056654995</v>
      </c>
      <c r="AE347">
        <v>1195.8411298209201</v>
      </c>
      <c r="AF347">
        <v>1171.3132892629401</v>
      </c>
      <c r="AG347">
        <v>1198.2259638684</v>
      </c>
      <c r="AH347">
        <v>1161.1180284373299</v>
      </c>
      <c r="AI347">
        <v>1075.0386937681001</v>
      </c>
    </row>
    <row r="348" spans="1:35" customFormat="1" x14ac:dyDescent="0.15">
      <c r="A348" t="s">
        <v>56</v>
      </c>
      <c r="B348" t="s">
        <v>46</v>
      </c>
      <c r="C348" t="s">
        <v>69</v>
      </c>
      <c r="D348">
        <v>2037</v>
      </c>
      <c r="E348">
        <v>0</v>
      </c>
      <c r="W348">
        <v>18333.9376090351</v>
      </c>
      <c r="X348">
        <v>17857.429630085499</v>
      </c>
      <c r="Y348">
        <v>21569.8626270473</v>
      </c>
      <c r="Z348">
        <v>20146.078426554901</v>
      </c>
      <c r="AA348">
        <v>19536.921326427098</v>
      </c>
      <c r="AB348">
        <v>21686.334267287199</v>
      </c>
      <c r="AC348">
        <v>20394.0201730392</v>
      </c>
      <c r="AD348">
        <v>23409.370452420899</v>
      </c>
      <c r="AE348">
        <v>31283.203956115402</v>
      </c>
      <c r="AF348">
        <v>30641.555647118701</v>
      </c>
      <c r="AG348">
        <v>31345.591214797299</v>
      </c>
      <c r="AH348">
        <v>30374.847623920701</v>
      </c>
      <c r="AI348">
        <v>28123.012228973599</v>
      </c>
    </row>
    <row r="349" spans="1:35" customFormat="1" x14ac:dyDescent="0.15">
      <c r="A349" t="s">
        <v>56</v>
      </c>
      <c r="B349" t="s">
        <v>46</v>
      </c>
      <c r="C349" t="s">
        <v>69</v>
      </c>
      <c r="D349">
        <v>2040</v>
      </c>
      <c r="E349">
        <v>0</v>
      </c>
      <c r="Z349">
        <v>25875.697061630101</v>
      </c>
      <c r="AA349">
        <v>25093.293446787098</v>
      </c>
      <c r="AB349">
        <v>27854.007315781801</v>
      </c>
      <c r="AC349">
        <v>26194.154350692501</v>
      </c>
      <c r="AD349">
        <v>30067.081315036001</v>
      </c>
      <c r="AE349">
        <v>40180.261961983102</v>
      </c>
      <c r="AF349">
        <v>39356.126519234997</v>
      </c>
      <c r="AG349">
        <v>40260.392385978201</v>
      </c>
      <c r="AH349">
        <v>39013.565755494499</v>
      </c>
      <c r="AI349">
        <v>36121.300110608303</v>
      </c>
    </row>
    <row r="350" spans="1:35" customFormat="1" x14ac:dyDescent="0.15">
      <c r="A350" t="s">
        <v>56</v>
      </c>
      <c r="B350" t="s">
        <v>46</v>
      </c>
      <c r="C350" t="s">
        <v>69</v>
      </c>
      <c r="D350">
        <v>2045</v>
      </c>
      <c r="E350">
        <v>0</v>
      </c>
      <c r="K350" s="36"/>
      <c r="AE350">
        <v>161677.72075178899</v>
      </c>
      <c r="AF350">
        <v>158361.55670834999</v>
      </c>
      <c r="AG350">
        <v>162000.15031500699</v>
      </c>
      <c r="AH350">
        <v>156983.15744472801</v>
      </c>
      <c r="AI350">
        <v>145345.23139744799</v>
      </c>
    </row>
    <row r="351" spans="1:35" customFormat="1" x14ac:dyDescent="0.15">
      <c r="A351" t="s">
        <v>56</v>
      </c>
      <c r="B351" t="s">
        <v>45</v>
      </c>
      <c r="C351" t="s">
        <v>70</v>
      </c>
      <c r="D351">
        <v>1993</v>
      </c>
      <c r="E351">
        <v>0</v>
      </c>
      <c r="F351">
        <v>1386818.3529594601</v>
      </c>
      <c r="G351">
        <v>1362853.31812365</v>
      </c>
      <c r="H351">
        <v>1384305.4076564901</v>
      </c>
    </row>
    <row r="352" spans="1:35" customFormat="1" x14ac:dyDescent="0.15">
      <c r="A352" t="s">
        <v>56</v>
      </c>
      <c r="B352" t="s">
        <v>45</v>
      </c>
      <c r="C352" t="s">
        <v>113</v>
      </c>
      <c r="D352">
        <v>2030</v>
      </c>
      <c r="E352">
        <v>0</v>
      </c>
      <c r="P352">
        <v>2520745.3019327698</v>
      </c>
      <c r="Q352">
        <v>2522995.8070348399</v>
      </c>
      <c r="R352">
        <v>2515207.5375657398</v>
      </c>
      <c r="S352">
        <v>2509925.3305552499</v>
      </c>
      <c r="T352">
        <v>2516235.2223989801</v>
      </c>
      <c r="U352">
        <v>1682196.46609457</v>
      </c>
      <c r="V352">
        <v>1689780.6852416</v>
      </c>
      <c r="W352">
        <v>1700917.53428737</v>
      </c>
      <c r="X352">
        <v>1712800.81291711</v>
      </c>
      <c r="Y352">
        <v>1735519.0404461001</v>
      </c>
      <c r="Z352">
        <v>1449240.06485779</v>
      </c>
      <c r="AA352">
        <v>1452752.97972148</v>
      </c>
      <c r="AB352">
        <v>1423700.5382425999</v>
      </c>
      <c r="AC352">
        <v>1456396.92436197</v>
      </c>
      <c r="AD352">
        <v>1494238.7415885299</v>
      </c>
      <c r="AE352">
        <v>808808.38407152705</v>
      </c>
      <c r="AF352">
        <v>854095.00045391999</v>
      </c>
      <c r="AG352">
        <v>919719.01217331504</v>
      </c>
      <c r="AH352">
        <v>979370.33158184297</v>
      </c>
      <c r="AI352">
        <v>1033275.76977991</v>
      </c>
    </row>
    <row r="353" spans="1:35" customFormat="1" x14ac:dyDescent="0.15">
      <c r="A353" t="s">
        <v>56</v>
      </c>
      <c r="B353" t="s">
        <v>45</v>
      </c>
      <c r="C353" t="s">
        <v>113</v>
      </c>
      <c r="D353">
        <v>2035</v>
      </c>
      <c r="E353">
        <v>0</v>
      </c>
      <c r="U353">
        <v>1682196.46609457</v>
      </c>
      <c r="V353">
        <v>1689780.6852416</v>
      </c>
      <c r="W353">
        <v>1700917.53428737</v>
      </c>
      <c r="X353">
        <v>1712800.81291711</v>
      </c>
      <c r="Y353">
        <v>1735519.0404461001</v>
      </c>
      <c r="Z353">
        <v>1449240.06485779</v>
      </c>
      <c r="AA353">
        <v>1452752.97972148</v>
      </c>
      <c r="AB353">
        <v>1423700.5382425999</v>
      </c>
      <c r="AC353">
        <v>1456396.92436197</v>
      </c>
      <c r="AD353">
        <v>1494238.7415885299</v>
      </c>
      <c r="AE353">
        <v>808808.38407152705</v>
      </c>
      <c r="AF353">
        <v>854095.00045391999</v>
      </c>
      <c r="AG353">
        <v>919719.01217331504</v>
      </c>
      <c r="AH353">
        <v>979370.33158184297</v>
      </c>
      <c r="AI353">
        <v>1033275.76977991</v>
      </c>
    </row>
    <row r="354" spans="1:35" customFormat="1" x14ac:dyDescent="0.15">
      <c r="A354" t="s">
        <v>56</v>
      </c>
      <c r="B354" t="s">
        <v>45</v>
      </c>
      <c r="C354" t="s">
        <v>68</v>
      </c>
      <c r="D354">
        <v>2012</v>
      </c>
      <c r="E354">
        <v>1</v>
      </c>
      <c r="F354">
        <v>16654.807596761199</v>
      </c>
      <c r="G354">
        <v>16654.807596761199</v>
      </c>
      <c r="H354">
        <v>16654.807596761199</v>
      </c>
      <c r="I354">
        <v>16654.8075967611</v>
      </c>
      <c r="J354">
        <v>16654.807596761199</v>
      </c>
      <c r="K354">
        <v>16654.807596761199</v>
      </c>
      <c r="L354">
        <v>16654.807596761199</v>
      </c>
      <c r="M354">
        <v>16654.807596761199</v>
      </c>
      <c r="N354">
        <v>16654.807596761199</v>
      </c>
      <c r="O354">
        <v>16654.807596761199</v>
      </c>
      <c r="P354">
        <v>16654.8075967611</v>
      </c>
      <c r="Q354">
        <v>16654.807596761199</v>
      </c>
      <c r="R354">
        <v>16654.807596761199</v>
      </c>
      <c r="S354">
        <v>16654.807596761199</v>
      </c>
      <c r="T354">
        <v>16654.807596761199</v>
      </c>
      <c r="U354">
        <v>16654.807596761199</v>
      </c>
      <c r="V354">
        <v>16654.807596761199</v>
      </c>
      <c r="W354">
        <v>16654.807596761199</v>
      </c>
      <c r="X354">
        <v>16654.807596761199</v>
      </c>
      <c r="Y354">
        <v>16654.807596761199</v>
      </c>
      <c r="Z354">
        <v>16654.807596761199</v>
      </c>
      <c r="AA354">
        <v>16654.807596761199</v>
      </c>
    </row>
    <row r="355" spans="1:35" customFormat="1" x14ac:dyDescent="0.15">
      <c r="A355" t="s">
        <v>56</v>
      </c>
      <c r="B355" t="s">
        <v>45</v>
      </c>
      <c r="C355" t="s">
        <v>68</v>
      </c>
      <c r="D355">
        <v>2014</v>
      </c>
      <c r="E355">
        <v>1</v>
      </c>
      <c r="F355">
        <v>12305.027375251701</v>
      </c>
      <c r="G355">
        <v>12305.027375251701</v>
      </c>
      <c r="H355">
        <v>12305.027375251701</v>
      </c>
      <c r="I355">
        <v>12305.027375251701</v>
      </c>
      <c r="J355">
        <v>12305.027375251701</v>
      </c>
      <c r="K355">
        <v>12305.027375251701</v>
      </c>
      <c r="L355">
        <v>12305.027375251701</v>
      </c>
      <c r="M355">
        <v>12305.027375251701</v>
      </c>
      <c r="N355">
        <v>12305.027375251701</v>
      </c>
      <c r="O355">
        <v>12305.027375251701</v>
      </c>
      <c r="P355">
        <v>12305.027375251701</v>
      </c>
      <c r="Q355">
        <v>12305.027375251701</v>
      </c>
      <c r="R355">
        <v>12305.027375251701</v>
      </c>
      <c r="S355">
        <v>12305.027375251701</v>
      </c>
      <c r="T355">
        <v>12305.027375251701</v>
      </c>
      <c r="U355">
        <v>12305.027375251701</v>
      </c>
      <c r="V355">
        <v>12305.027375251701</v>
      </c>
      <c r="W355">
        <v>12305.027375251701</v>
      </c>
      <c r="X355">
        <v>12305.027375251701</v>
      </c>
      <c r="Y355">
        <v>12305.027375251701</v>
      </c>
      <c r="Z355">
        <v>12305.027375251701</v>
      </c>
      <c r="AA355">
        <v>12305.027375251701</v>
      </c>
      <c r="AB355">
        <v>12305.027375251701</v>
      </c>
      <c r="AC355">
        <v>12305.027375251701</v>
      </c>
    </row>
    <row r="356" spans="1:35" customFormat="1" x14ac:dyDescent="0.15">
      <c r="A356" t="s">
        <v>56</v>
      </c>
      <c r="B356" t="s">
        <v>45</v>
      </c>
      <c r="C356" t="s">
        <v>68</v>
      </c>
      <c r="D356">
        <v>2016</v>
      </c>
      <c r="E356">
        <v>1</v>
      </c>
      <c r="F356">
        <v>14570.3257788308</v>
      </c>
      <c r="G356">
        <v>14570.3257788308</v>
      </c>
      <c r="H356">
        <v>14570.3257788308</v>
      </c>
      <c r="I356">
        <v>14570.3257788308</v>
      </c>
      <c r="J356">
        <v>14570.3257788308</v>
      </c>
      <c r="K356">
        <v>14570.3257788308</v>
      </c>
      <c r="L356">
        <v>14570.3257788308</v>
      </c>
      <c r="M356">
        <v>14570.3257788308</v>
      </c>
      <c r="N356">
        <v>14570.3257788308</v>
      </c>
      <c r="O356">
        <v>14570.3257788308</v>
      </c>
      <c r="P356">
        <v>14570.3257788308</v>
      </c>
      <c r="Q356">
        <v>14570.3257788308</v>
      </c>
      <c r="R356">
        <v>14570.3257788308</v>
      </c>
      <c r="S356">
        <v>14570.3257788308</v>
      </c>
      <c r="T356">
        <v>14570.3257788308</v>
      </c>
      <c r="U356">
        <v>14570.3257788308</v>
      </c>
      <c r="V356">
        <v>14570.3257788308</v>
      </c>
      <c r="W356">
        <v>14570.3257788308</v>
      </c>
      <c r="X356">
        <v>14570.3257788308</v>
      </c>
      <c r="Y356">
        <v>14570.3257788308</v>
      </c>
      <c r="Z356">
        <v>14570.3257788308</v>
      </c>
      <c r="AA356">
        <v>14570.3257788308</v>
      </c>
      <c r="AB356">
        <v>14570.3257788308</v>
      </c>
      <c r="AC356">
        <v>14570.3257788308</v>
      </c>
      <c r="AD356">
        <v>14570.3257788308</v>
      </c>
      <c r="AE356">
        <v>14534.628745694699</v>
      </c>
    </row>
    <row r="357" spans="1:35" customFormat="1" x14ac:dyDescent="0.15">
      <c r="A357" t="s">
        <v>56</v>
      </c>
      <c r="B357" t="s">
        <v>45</v>
      </c>
      <c r="C357" t="s">
        <v>68</v>
      </c>
      <c r="D357">
        <v>2017</v>
      </c>
      <c r="E357">
        <v>1</v>
      </c>
      <c r="F357">
        <v>75324.757595290706</v>
      </c>
      <c r="G357">
        <v>75324.757595290605</v>
      </c>
      <c r="H357">
        <v>75324.757595290706</v>
      </c>
      <c r="I357">
        <v>75324.757595290794</v>
      </c>
      <c r="J357">
        <v>75324.757595290794</v>
      </c>
      <c r="K357">
        <v>75324.757595290794</v>
      </c>
      <c r="L357">
        <v>75324.757595290794</v>
      </c>
      <c r="M357">
        <v>75324.757595290794</v>
      </c>
      <c r="N357">
        <v>75324.757595290706</v>
      </c>
      <c r="O357">
        <v>75324.757595290794</v>
      </c>
      <c r="P357">
        <v>75324.757595290794</v>
      </c>
      <c r="Q357">
        <v>75324.757595290706</v>
      </c>
      <c r="R357">
        <v>75324.757595290794</v>
      </c>
      <c r="S357">
        <v>75324.757595290794</v>
      </c>
      <c r="T357">
        <v>75324.757595290794</v>
      </c>
      <c r="U357">
        <v>75324.757595290794</v>
      </c>
      <c r="V357">
        <v>75324.757595290794</v>
      </c>
      <c r="W357">
        <v>75324.757595290794</v>
      </c>
      <c r="X357">
        <v>75324.757595290794</v>
      </c>
      <c r="Y357">
        <v>75324.757595290794</v>
      </c>
      <c r="Z357">
        <v>75324.757595290794</v>
      </c>
      <c r="AA357">
        <v>75324.757595290794</v>
      </c>
      <c r="AB357">
        <v>75324.757595290896</v>
      </c>
      <c r="AC357">
        <v>75324.757595290794</v>
      </c>
      <c r="AD357">
        <v>75324.757595290794</v>
      </c>
      <c r="AE357">
        <v>74777.296170687099</v>
      </c>
      <c r="AF357">
        <v>74751.057329666903</v>
      </c>
    </row>
    <row r="358" spans="1:35" customFormat="1" x14ac:dyDescent="0.15">
      <c r="A358" t="s">
        <v>56</v>
      </c>
      <c r="B358" t="s">
        <v>45</v>
      </c>
      <c r="C358" t="s">
        <v>68</v>
      </c>
      <c r="D358">
        <v>2020</v>
      </c>
      <c r="E358">
        <v>1</v>
      </c>
      <c r="F358">
        <v>314081.01420128299</v>
      </c>
      <c r="G358">
        <v>314081.01420128299</v>
      </c>
      <c r="H358">
        <v>314081.01420128299</v>
      </c>
      <c r="I358">
        <v>314081.01420128299</v>
      </c>
      <c r="J358">
        <v>314081.01420128299</v>
      </c>
      <c r="K358">
        <v>314081.01420128398</v>
      </c>
      <c r="L358">
        <v>314081.01420128398</v>
      </c>
      <c r="M358">
        <v>314081.01420128398</v>
      </c>
      <c r="N358">
        <v>314081.01420128299</v>
      </c>
      <c r="O358">
        <v>314081.01420128398</v>
      </c>
      <c r="P358">
        <v>314081.01420128398</v>
      </c>
      <c r="Q358">
        <v>314081.01420128398</v>
      </c>
      <c r="R358">
        <v>314081.01420128398</v>
      </c>
      <c r="S358">
        <v>314081.01420128398</v>
      </c>
      <c r="T358">
        <v>314081.01420128299</v>
      </c>
      <c r="U358">
        <v>314081.01420128398</v>
      </c>
      <c r="V358">
        <v>314081.01420128398</v>
      </c>
      <c r="W358">
        <v>314081.01420128299</v>
      </c>
      <c r="X358">
        <v>314081.01420128398</v>
      </c>
      <c r="Y358">
        <v>314081.01420128398</v>
      </c>
      <c r="Z358">
        <v>314081.01420128398</v>
      </c>
      <c r="AA358">
        <v>314081.01420128299</v>
      </c>
      <c r="AB358">
        <v>314081.01420128299</v>
      </c>
      <c r="AC358">
        <v>314081.01420128299</v>
      </c>
      <c r="AD358">
        <v>314081.01420128299</v>
      </c>
      <c r="AE358">
        <v>311895.10069279303</v>
      </c>
      <c r="AF358">
        <v>312247.58036197699</v>
      </c>
      <c r="AG358">
        <v>312223.73664966697</v>
      </c>
      <c r="AH358">
        <v>312905.12808960403</v>
      </c>
      <c r="AI358">
        <v>312088.89902373898</v>
      </c>
    </row>
    <row r="359" spans="1:35" customFormat="1" x14ac:dyDescent="0.15">
      <c r="A359" t="s">
        <v>56</v>
      </c>
      <c r="B359" t="s">
        <v>45</v>
      </c>
      <c r="C359" t="s">
        <v>68</v>
      </c>
      <c r="D359">
        <v>2021</v>
      </c>
      <c r="E359">
        <v>1</v>
      </c>
      <c r="G359">
        <v>51681.114976057201</v>
      </c>
      <c r="H359">
        <v>51681.114976057201</v>
      </c>
      <c r="I359">
        <v>51681.114976057201</v>
      </c>
      <c r="J359">
        <v>51681.114976057201</v>
      </c>
      <c r="K359">
        <v>51681.114976057201</v>
      </c>
      <c r="L359">
        <v>51681.114976057201</v>
      </c>
      <c r="M359">
        <v>51681.114976057201</v>
      </c>
      <c r="N359">
        <v>51681.114976057201</v>
      </c>
      <c r="O359">
        <v>51681.114976057201</v>
      </c>
      <c r="P359">
        <v>51681.114976057201</v>
      </c>
      <c r="Q359">
        <v>51681.114976057201</v>
      </c>
      <c r="R359">
        <v>51681.114976057201</v>
      </c>
      <c r="S359">
        <v>51681.114976057201</v>
      </c>
      <c r="T359">
        <v>51681.114976057201</v>
      </c>
      <c r="U359">
        <v>51681.114976057201</v>
      </c>
      <c r="V359">
        <v>51681.114976057201</v>
      </c>
      <c r="W359">
        <v>51681.114976057201</v>
      </c>
      <c r="X359">
        <v>51681.114976057201</v>
      </c>
      <c r="Y359">
        <v>51681.114976057201</v>
      </c>
      <c r="Z359">
        <v>51681.114976057201</v>
      </c>
      <c r="AA359">
        <v>51681.114976057201</v>
      </c>
      <c r="AB359">
        <v>51681.114976057201</v>
      </c>
      <c r="AC359">
        <v>51681.114976057201</v>
      </c>
      <c r="AD359">
        <v>51681.114976057201</v>
      </c>
      <c r="AE359">
        <v>50681.7276890145</v>
      </c>
      <c r="AF359">
        <v>51358.636119257702</v>
      </c>
      <c r="AG359">
        <v>51623.586230555098</v>
      </c>
      <c r="AH359">
        <v>51646.6162734065</v>
      </c>
      <c r="AI359">
        <v>51652.830118809303</v>
      </c>
    </row>
    <row r="360" spans="1:35" customFormat="1" x14ac:dyDescent="0.15">
      <c r="A360" t="s">
        <v>56</v>
      </c>
      <c r="B360" t="s">
        <v>45</v>
      </c>
      <c r="C360" t="s">
        <v>68</v>
      </c>
      <c r="D360">
        <v>2022</v>
      </c>
      <c r="E360">
        <v>1</v>
      </c>
      <c r="H360">
        <v>313386.64006164798</v>
      </c>
      <c r="I360">
        <v>313386.64006164798</v>
      </c>
      <c r="J360">
        <v>313386.64006164798</v>
      </c>
      <c r="K360">
        <v>313386.64006164798</v>
      </c>
      <c r="L360">
        <v>313386.64006164798</v>
      </c>
      <c r="M360">
        <v>313386.64006164798</v>
      </c>
      <c r="N360">
        <v>313386.64006164798</v>
      </c>
      <c r="O360">
        <v>313386.64006164798</v>
      </c>
      <c r="P360">
        <v>313386.64006164798</v>
      </c>
      <c r="Q360">
        <v>313386.64006164798</v>
      </c>
      <c r="R360">
        <v>313386.64006164798</v>
      </c>
      <c r="S360">
        <v>313386.64006164798</v>
      </c>
      <c r="T360">
        <v>313386.64006164798</v>
      </c>
      <c r="U360">
        <v>313386.64006164798</v>
      </c>
      <c r="V360">
        <v>313386.64006164798</v>
      </c>
      <c r="W360">
        <v>313386.64006164798</v>
      </c>
      <c r="X360">
        <v>313386.64006164798</v>
      </c>
      <c r="Y360">
        <v>313386.64006164798</v>
      </c>
      <c r="Z360">
        <v>313386.64006164798</v>
      </c>
      <c r="AA360">
        <v>313386.64006164798</v>
      </c>
      <c r="AB360">
        <v>313386.64006164798</v>
      </c>
      <c r="AC360">
        <v>313386.64006164798</v>
      </c>
      <c r="AD360">
        <v>313386.64006164798</v>
      </c>
      <c r="AE360">
        <v>307297.874269113</v>
      </c>
      <c r="AF360">
        <v>311522.383387157</v>
      </c>
      <c r="AG360">
        <v>313000.740078945</v>
      </c>
      <c r="AH360">
        <v>313102.814574191</v>
      </c>
      <c r="AI360">
        <v>313215.05829452298</v>
      </c>
    </row>
    <row r="361" spans="1:35" customFormat="1" x14ac:dyDescent="0.15">
      <c r="A361" t="s">
        <v>56</v>
      </c>
      <c r="B361" t="s">
        <v>45</v>
      </c>
      <c r="C361" t="s">
        <v>68</v>
      </c>
      <c r="D361">
        <v>2025</v>
      </c>
      <c r="E361">
        <v>1</v>
      </c>
      <c r="K361">
        <v>1533241.6350625199</v>
      </c>
      <c r="L361">
        <v>1533241.6350625199</v>
      </c>
      <c r="M361">
        <v>1533241.6350625199</v>
      </c>
      <c r="N361">
        <v>1533241.6350625199</v>
      </c>
      <c r="O361">
        <v>1533241.6350625199</v>
      </c>
      <c r="P361">
        <v>1533241.6350625199</v>
      </c>
      <c r="Q361">
        <v>1533241.6350625199</v>
      </c>
      <c r="R361">
        <v>1533241.6350625199</v>
      </c>
      <c r="S361">
        <v>1533241.6350625199</v>
      </c>
      <c r="T361">
        <v>1533241.6350625199</v>
      </c>
      <c r="U361">
        <v>1533241.6350625199</v>
      </c>
      <c r="V361">
        <v>1533241.6350625199</v>
      </c>
      <c r="W361">
        <v>1533241.6350625199</v>
      </c>
      <c r="X361">
        <v>1533241.6350625199</v>
      </c>
      <c r="Y361">
        <v>1533241.6350625199</v>
      </c>
      <c r="Z361">
        <v>1533241.6350625199</v>
      </c>
      <c r="AA361">
        <v>1533241.6350625199</v>
      </c>
      <c r="AB361">
        <v>1533241.6350625199</v>
      </c>
      <c r="AC361">
        <v>1533241.6350625199</v>
      </c>
      <c r="AD361">
        <v>1533241.6350625199</v>
      </c>
      <c r="AE361">
        <v>1517335.3580779601</v>
      </c>
      <c r="AF361">
        <v>1522024.21040301</v>
      </c>
      <c r="AG361">
        <v>1529736.71505613</v>
      </c>
      <c r="AH361">
        <v>1523857.8125330401</v>
      </c>
      <c r="AI361">
        <v>1519696.63630683</v>
      </c>
    </row>
    <row r="362" spans="1:35" customFormat="1" x14ac:dyDescent="0.15">
      <c r="A362" t="s">
        <v>56</v>
      </c>
      <c r="B362" t="s">
        <v>45</v>
      </c>
      <c r="C362" t="s">
        <v>68</v>
      </c>
      <c r="D362">
        <v>2040</v>
      </c>
      <c r="E362">
        <v>1</v>
      </c>
      <c r="Z362">
        <v>659222.83796182706</v>
      </c>
      <c r="AA362">
        <v>659222.83796182706</v>
      </c>
      <c r="AB362">
        <v>659222.83796182706</v>
      </c>
      <c r="AC362">
        <v>659222.83796182706</v>
      </c>
      <c r="AD362">
        <v>659222.83796182706</v>
      </c>
      <c r="AE362">
        <v>653615.533341681</v>
      </c>
      <c r="AF362">
        <v>656409.03048159694</v>
      </c>
      <c r="AG362">
        <v>655887.50560103497</v>
      </c>
      <c r="AH362">
        <v>655736.75207333197</v>
      </c>
      <c r="AI362">
        <v>654076.56533201504</v>
      </c>
    </row>
    <row r="363" spans="1:35" customFormat="1" x14ac:dyDescent="0.15">
      <c r="A363" t="s">
        <v>56</v>
      </c>
      <c r="B363" t="s">
        <v>45</v>
      </c>
      <c r="C363" t="s">
        <v>68</v>
      </c>
      <c r="D363">
        <v>2042</v>
      </c>
      <c r="E363">
        <v>1</v>
      </c>
      <c r="AB363">
        <v>16917.620006680801</v>
      </c>
      <c r="AC363">
        <v>16917.620006680801</v>
      </c>
      <c r="AD363">
        <v>16917.620006680801</v>
      </c>
      <c r="AE363">
        <v>16588.034312925702</v>
      </c>
      <c r="AF363">
        <v>16801.323700743498</v>
      </c>
      <c r="AG363">
        <v>16869.0536832775</v>
      </c>
      <c r="AH363">
        <v>16882.208171713599</v>
      </c>
      <c r="AI363">
        <v>16893.837509312802</v>
      </c>
    </row>
    <row r="364" spans="1:35" customFormat="1" x14ac:dyDescent="0.15">
      <c r="A364" t="s">
        <v>56</v>
      </c>
      <c r="B364" t="s">
        <v>45</v>
      </c>
      <c r="C364" t="s">
        <v>68</v>
      </c>
      <c r="D364">
        <v>2044</v>
      </c>
      <c r="E364">
        <v>1</v>
      </c>
      <c r="AD364">
        <v>12305.027375251701</v>
      </c>
      <c r="AE364">
        <v>12067.0780211939</v>
      </c>
      <c r="AF364">
        <v>12228.2466950613</v>
      </c>
      <c r="AG364">
        <v>12291.330054894001</v>
      </c>
      <c r="AH364">
        <v>12296.8133984301</v>
      </c>
      <c r="AI364">
        <v>12298.292885430699</v>
      </c>
    </row>
    <row r="365" spans="1:35" customFormat="1" x14ac:dyDescent="0.15">
      <c r="A365" t="s">
        <v>56</v>
      </c>
      <c r="B365" t="s">
        <v>45</v>
      </c>
      <c r="C365" t="s">
        <v>68</v>
      </c>
      <c r="D365">
        <v>2045</v>
      </c>
      <c r="E365">
        <v>1</v>
      </c>
      <c r="AE365">
        <v>2718851.1951127402</v>
      </c>
      <c r="AF365">
        <v>2735039.8400785802</v>
      </c>
      <c r="AG365">
        <v>2723936.7843659702</v>
      </c>
      <c r="AH365">
        <v>2728597.5792915602</v>
      </c>
      <c r="AI365">
        <v>2736075.0820202101</v>
      </c>
    </row>
    <row r="366" spans="1:35" customFormat="1" x14ac:dyDescent="0.15">
      <c r="A366" t="s">
        <v>56</v>
      </c>
      <c r="B366" t="s">
        <v>45</v>
      </c>
      <c r="C366" t="s">
        <v>68</v>
      </c>
      <c r="D366">
        <v>2046</v>
      </c>
      <c r="E366">
        <v>1</v>
      </c>
      <c r="AF366">
        <v>14443.872318576399</v>
      </c>
      <c r="AG366">
        <v>14446.1781666644</v>
      </c>
      <c r="AH366">
        <v>14514.6034489546</v>
      </c>
      <c r="AI366">
        <v>14517.518908796401</v>
      </c>
    </row>
    <row r="367" spans="1:35" customFormat="1" x14ac:dyDescent="0.15">
      <c r="A367" t="s">
        <v>56</v>
      </c>
      <c r="B367" t="s">
        <v>45</v>
      </c>
      <c r="C367" t="s">
        <v>68</v>
      </c>
      <c r="D367">
        <v>2047</v>
      </c>
      <c r="E367">
        <v>1</v>
      </c>
      <c r="AG367">
        <v>74394.454508424504</v>
      </c>
      <c r="AH367">
        <v>74786.678336862693</v>
      </c>
      <c r="AI367">
        <v>74798.150114765405</v>
      </c>
    </row>
    <row r="368" spans="1:35" customFormat="1" x14ac:dyDescent="0.15">
      <c r="A368" t="s">
        <v>56</v>
      </c>
      <c r="B368" t="s">
        <v>45</v>
      </c>
      <c r="C368" t="s">
        <v>67</v>
      </c>
      <c r="D368">
        <v>1989</v>
      </c>
      <c r="E368">
        <v>0</v>
      </c>
      <c r="F368">
        <v>374928</v>
      </c>
      <c r="G368">
        <v>374928</v>
      </c>
      <c r="H368">
        <v>374928</v>
      </c>
      <c r="I368">
        <v>374928</v>
      </c>
      <c r="J368">
        <v>374928</v>
      </c>
      <c r="K368">
        <v>374928</v>
      </c>
      <c r="L368">
        <v>374928</v>
      </c>
      <c r="M368">
        <v>374928</v>
      </c>
      <c r="N368">
        <v>374928</v>
      </c>
      <c r="O368">
        <v>374928</v>
      </c>
      <c r="P368">
        <v>374928</v>
      </c>
      <c r="Q368">
        <v>374928</v>
      </c>
      <c r="R368">
        <v>374928</v>
      </c>
      <c r="S368">
        <v>374928</v>
      </c>
      <c r="T368">
        <v>374928</v>
      </c>
      <c r="U368">
        <v>374928</v>
      </c>
      <c r="V368">
        <v>374928</v>
      </c>
      <c r="W368">
        <v>374928</v>
      </c>
      <c r="X368">
        <v>374928</v>
      </c>
      <c r="Y368">
        <v>374928</v>
      </c>
      <c r="Z368">
        <v>374928</v>
      </c>
      <c r="AA368">
        <v>374928</v>
      </c>
      <c r="AB368">
        <v>374928</v>
      </c>
      <c r="AC368">
        <v>374928</v>
      </c>
      <c r="AD368">
        <v>374928</v>
      </c>
      <c r="AE368">
        <v>374928</v>
      </c>
      <c r="AF368">
        <v>374928</v>
      </c>
      <c r="AG368">
        <v>374928</v>
      </c>
      <c r="AH368">
        <v>374928</v>
      </c>
      <c r="AI368">
        <v>374928</v>
      </c>
    </row>
    <row r="369" spans="1:35" customFormat="1" x14ac:dyDescent="0.15">
      <c r="A369" t="s">
        <v>56</v>
      </c>
      <c r="B369" t="s">
        <v>45</v>
      </c>
      <c r="C369" t="s">
        <v>108</v>
      </c>
      <c r="D369">
        <v>1982</v>
      </c>
      <c r="E369">
        <v>0</v>
      </c>
      <c r="F369">
        <v>92745</v>
      </c>
      <c r="G369">
        <v>92745</v>
      </c>
      <c r="H369">
        <v>92745</v>
      </c>
      <c r="I369">
        <v>92745</v>
      </c>
      <c r="J369">
        <v>92745</v>
      </c>
      <c r="K369">
        <v>92745</v>
      </c>
      <c r="L369">
        <v>92745</v>
      </c>
      <c r="M369">
        <v>92745</v>
      </c>
      <c r="N369">
        <v>92745</v>
      </c>
      <c r="O369">
        <v>92745</v>
      </c>
      <c r="P369">
        <v>92745</v>
      </c>
      <c r="Q369">
        <v>92745</v>
      </c>
      <c r="R369">
        <v>92745</v>
      </c>
      <c r="S369">
        <v>92745</v>
      </c>
      <c r="T369">
        <v>92745</v>
      </c>
      <c r="U369">
        <v>92745</v>
      </c>
      <c r="V369">
        <v>92745</v>
      </c>
      <c r="W369">
        <v>92745</v>
      </c>
      <c r="X369">
        <v>92745</v>
      </c>
      <c r="Y369">
        <v>92745</v>
      </c>
      <c r="Z369">
        <v>92745</v>
      </c>
      <c r="AA369">
        <v>92745</v>
      </c>
      <c r="AB369">
        <v>92745</v>
      </c>
      <c r="AC369">
        <v>92745</v>
      </c>
      <c r="AD369">
        <v>92745</v>
      </c>
    </row>
    <row r="370" spans="1:35" customFormat="1" x14ac:dyDescent="0.15">
      <c r="A370" t="s">
        <v>56</v>
      </c>
      <c r="B370" t="s">
        <v>45</v>
      </c>
      <c r="C370" t="s">
        <v>114</v>
      </c>
      <c r="D370">
        <v>2045</v>
      </c>
      <c r="E370">
        <v>0</v>
      </c>
      <c r="AH370">
        <v>471.95853160935297</v>
      </c>
      <c r="AI370">
        <v>2123.8133922420898</v>
      </c>
    </row>
    <row r="371" spans="1:35" customFormat="1" x14ac:dyDescent="0.15">
      <c r="A371" t="s">
        <v>56</v>
      </c>
      <c r="B371" t="s">
        <v>45</v>
      </c>
      <c r="C371" t="s">
        <v>66</v>
      </c>
      <c r="D371">
        <v>1989</v>
      </c>
      <c r="E371">
        <v>0</v>
      </c>
      <c r="F371">
        <v>709634.03142351599</v>
      </c>
      <c r="G371">
        <v>706587.70894660801</v>
      </c>
      <c r="H371">
        <v>653466.49730825599</v>
      </c>
      <c r="I371">
        <v>788400</v>
      </c>
      <c r="J371">
        <v>788400</v>
      </c>
      <c r="K371">
        <v>768627.16133340204</v>
      </c>
      <c r="L371">
        <v>770878.59422283398</v>
      </c>
      <c r="M371">
        <v>754866.50021773495</v>
      </c>
      <c r="N371">
        <v>765084.18156808801</v>
      </c>
      <c r="O371">
        <v>755882.32698959694</v>
      </c>
      <c r="P371">
        <v>749630.67400275101</v>
      </c>
      <c r="Q371">
        <v>747461.76066024799</v>
      </c>
      <c r="R371">
        <v>769150.89408528199</v>
      </c>
      <c r="S371">
        <v>788400</v>
      </c>
      <c r="T371">
        <v>741316.50618982199</v>
      </c>
      <c r="U371">
        <v>788400</v>
      </c>
      <c r="V371">
        <v>788400</v>
      </c>
      <c r="W371">
        <v>788400</v>
      </c>
      <c r="X371">
        <v>788400</v>
      </c>
      <c r="Y371">
        <v>788400</v>
      </c>
      <c r="Z371">
        <v>788400</v>
      </c>
      <c r="AA371">
        <v>788400</v>
      </c>
      <c r="AB371">
        <v>788400</v>
      </c>
      <c r="AC371">
        <v>788400</v>
      </c>
      <c r="AD371">
        <v>788400</v>
      </c>
      <c r="AF371">
        <v>15182.393397524</v>
      </c>
      <c r="AG371">
        <v>15182.393397524</v>
      </c>
    </row>
    <row r="372" spans="1:35" customFormat="1" x14ac:dyDescent="0.15">
      <c r="A372" t="s">
        <v>56</v>
      </c>
      <c r="B372" t="s">
        <v>45</v>
      </c>
      <c r="C372" t="s">
        <v>65</v>
      </c>
      <c r="D372">
        <v>1991</v>
      </c>
      <c r="E372">
        <v>0</v>
      </c>
      <c r="F372">
        <v>424564.78679504798</v>
      </c>
      <c r="G372">
        <v>383716.91884456598</v>
      </c>
      <c r="H372">
        <v>395194.08528198098</v>
      </c>
      <c r="I372">
        <v>788400</v>
      </c>
      <c r="J372">
        <v>788400</v>
      </c>
      <c r="K372">
        <v>753283.18431912002</v>
      </c>
      <c r="L372">
        <v>756919.58684032306</v>
      </c>
      <c r="M372">
        <v>787558.64236588799</v>
      </c>
      <c r="N372">
        <v>774740.16581296502</v>
      </c>
      <c r="O372">
        <v>788400</v>
      </c>
      <c r="P372">
        <v>615700.27510316402</v>
      </c>
      <c r="Q372">
        <v>624827.78541953303</v>
      </c>
      <c r="R372">
        <v>600066.02475928504</v>
      </c>
      <c r="S372">
        <v>609103.16368638305</v>
      </c>
      <c r="T372">
        <v>655734.80055020703</v>
      </c>
      <c r="AE372">
        <v>8856.3961485556993</v>
      </c>
      <c r="AH372">
        <v>15182.393397524</v>
      </c>
      <c r="AI372">
        <v>15182.393397524</v>
      </c>
    </row>
    <row r="373" spans="1:35" customFormat="1" x14ac:dyDescent="0.15">
      <c r="A373" t="s">
        <v>56</v>
      </c>
      <c r="B373" t="s">
        <v>45</v>
      </c>
      <c r="C373" t="s">
        <v>64</v>
      </c>
      <c r="D373">
        <v>1991</v>
      </c>
      <c r="E373">
        <v>0</v>
      </c>
      <c r="F373">
        <v>49160.856409663204</v>
      </c>
      <c r="G373">
        <v>48642.335214790597</v>
      </c>
      <c r="H373">
        <v>63008.814876878401</v>
      </c>
      <c r="I373">
        <v>245279.99999999901</v>
      </c>
      <c r="J373">
        <v>245279.99999999901</v>
      </c>
      <c r="K373">
        <v>217322.435669222</v>
      </c>
      <c r="L373">
        <v>226599.84096904501</v>
      </c>
      <c r="M373">
        <v>225785.36071163201</v>
      </c>
      <c r="N373">
        <v>224224.24167694099</v>
      </c>
      <c r="O373">
        <v>225937.633238501</v>
      </c>
      <c r="P373">
        <v>132165.26045188701</v>
      </c>
      <c r="Q373">
        <v>137445.54409613099</v>
      </c>
      <c r="R373">
        <v>134650.115772374</v>
      </c>
      <c r="S373">
        <v>132893.04744685101</v>
      </c>
      <c r="T373">
        <v>127650.64143836399</v>
      </c>
    </row>
    <row r="374" spans="1:35" customFormat="1" x14ac:dyDescent="0.15">
      <c r="A374" t="s">
        <v>56</v>
      </c>
      <c r="B374" t="s">
        <v>45</v>
      </c>
      <c r="C374" t="s">
        <v>63</v>
      </c>
      <c r="D374">
        <v>2011</v>
      </c>
      <c r="E374">
        <v>1</v>
      </c>
      <c r="F374">
        <v>70140.576109794798</v>
      </c>
      <c r="G374">
        <v>70140.5761097949</v>
      </c>
      <c r="H374">
        <v>70140.5761097949</v>
      </c>
      <c r="I374">
        <v>70140.5761097949</v>
      </c>
      <c r="J374">
        <v>70140.5761097949</v>
      </c>
      <c r="K374">
        <v>70140.5761097949</v>
      </c>
      <c r="L374">
        <v>70140.5761097949</v>
      </c>
      <c r="M374">
        <v>70140.5761097949</v>
      </c>
      <c r="N374">
        <v>70140.5761097949</v>
      </c>
      <c r="O374">
        <v>70140.5761097949</v>
      </c>
      <c r="P374">
        <v>70140.5761097949</v>
      </c>
      <c r="Q374">
        <v>70140.5761097949</v>
      </c>
      <c r="R374">
        <v>70140.5761097949</v>
      </c>
      <c r="S374">
        <v>70140.5761097949</v>
      </c>
      <c r="T374">
        <v>70140.5761097949</v>
      </c>
      <c r="U374">
        <v>70140.5761097949</v>
      </c>
      <c r="V374">
        <v>70140.5761097949</v>
      </c>
      <c r="W374">
        <v>70140.5761097949</v>
      </c>
      <c r="X374">
        <v>70140.5761097949</v>
      </c>
      <c r="Y374">
        <v>70140.5761097949</v>
      </c>
      <c r="Z374">
        <v>70140.5761097949</v>
      </c>
    </row>
    <row r="375" spans="1:35" customFormat="1" x14ac:dyDescent="0.15">
      <c r="A375" t="s">
        <v>56</v>
      </c>
      <c r="B375" t="s">
        <v>45</v>
      </c>
      <c r="C375" t="s">
        <v>63</v>
      </c>
      <c r="D375">
        <v>2012</v>
      </c>
      <c r="E375">
        <v>1</v>
      </c>
      <c r="F375">
        <v>114233.903171677</v>
      </c>
      <c r="G375">
        <v>114233.903171677</v>
      </c>
      <c r="H375">
        <v>114233.903171677</v>
      </c>
      <c r="I375">
        <v>114233.903171677</v>
      </c>
      <c r="J375">
        <v>114233.903171677</v>
      </c>
      <c r="K375">
        <v>114233.903171677</v>
      </c>
      <c r="L375">
        <v>114233.903171677</v>
      </c>
      <c r="M375">
        <v>114233.903171677</v>
      </c>
      <c r="N375">
        <v>114233.903171677</v>
      </c>
      <c r="O375">
        <v>114233.903171677</v>
      </c>
      <c r="P375">
        <v>114233.903171677</v>
      </c>
      <c r="Q375">
        <v>114233.903171677</v>
      </c>
      <c r="R375">
        <v>114233.903171677</v>
      </c>
      <c r="S375">
        <v>114233.903171677</v>
      </c>
      <c r="T375">
        <v>114233.903171677</v>
      </c>
      <c r="U375">
        <v>114233.903171677</v>
      </c>
      <c r="V375">
        <v>114233.903171677</v>
      </c>
      <c r="W375">
        <v>114233.903171677</v>
      </c>
      <c r="X375">
        <v>114233.903171677</v>
      </c>
      <c r="Y375">
        <v>114233.903171677</v>
      </c>
      <c r="Z375">
        <v>114233.903171677</v>
      </c>
      <c r="AA375">
        <v>114233.903171677</v>
      </c>
    </row>
    <row r="376" spans="1:35" customFormat="1" x14ac:dyDescent="0.15">
      <c r="A376" t="s">
        <v>56</v>
      </c>
      <c r="B376" t="s">
        <v>45</v>
      </c>
      <c r="C376" t="s">
        <v>63</v>
      </c>
      <c r="D376">
        <v>2021</v>
      </c>
      <c r="E376">
        <v>1</v>
      </c>
      <c r="G376">
        <v>78456.985444484002</v>
      </c>
      <c r="H376">
        <v>78456.985444484002</v>
      </c>
      <c r="I376">
        <v>78456.985444484002</v>
      </c>
      <c r="J376">
        <v>78456.985444484002</v>
      </c>
      <c r="K376">
        <v>78456.985444484002</v>
      </c>
      <c r="L376">
        <v>78456.985444484002</v>
      </c>
      <c r="M376">
        <v>78456.985444484002</v>
      </c>
      <c r="N376">
        <v>78456.985444484002</v>
      </c>
      <c r="O376">
        <v>78456.985444484002</v>
      </c>
      <c r="P376">
        <v>78456.985444484002</v>
      </c>
      <c r="Q376">
        <v>78456.985444484002</v>
      </c>
      <c r="R376">
        <v>78456.985444484002</v>
      </c>
      <c r="S376">
        <v>78456.985444484002</v>
      </c>
      <c r="T376">
        <v>78456.985444484002</v>
      </c>
      <c r="U376">
        <v>78456.985444484002</v>
      </c>
      <c r="V376">
        <v>78456.985444484002</v>
      </c>
      <c r="W376">
        <v>78456.985444484002</v>
      </c>
      <c r="X376">
        <v>78456.985444484002</v>
      </c>
      <c r="Y376">
        <v>78456.985444484002</v>
      </c>
      <c r="Z376">
        <v>78456.985444484002</v>
      </c>
      <c r="AA376">
        <v>78456.985444484002</v>
      </c>
      <c r="AB376">
        <v>78456.985444484104</v>
      </c>
      <c r="AC376">
        <v>78456.985444484104</v>
      </c>
      <c r="AD376">
        <v>78456.985444484104</v>
      </c>
      <c r="AE376">
        <v>78429.282131251603</v>
      </c>
      <c r="AF376">
        <v>78322.838688343094</v>
      </c>
      <c r="AG376">
        <v>78425.450846463194</v>
      </c>
      <c r="AH376">
        <v>78444.761834470293</v>
      </c>
      <c r="AI376">
        <v>78456.985444484104</v>
      </c>
    </row>
    <row r="377" spans="1:35" customFormat="1" x14ac:dyDescent="0.15">
      <c r="A377" t="s">
        <v>56</v>
      </c>
      <c r="B377" t="s">
        <v>45</v>
      </c>
      <c r="C377" t="s">
        <v>63</v>
      </c>
      <c r="D377">
        <v>2041</v>
      </c>
      <c r="E377">
        <v>1</v>
      </c>
      <c r="AA377">
        <v>98071.231805604999</v>
      </c>
      <c r="AB377">
        <v>98071.231805605101</v>
      </c>
      <c r="AC377">
        <v>98071.231805605101</v>
      </c>
      <c r="AD377">
        <v>98071.231805605101</v>
      </c>
      <c r="AE377">
        <v>98036.6026640645</v>
      </c>
      <c r="AF377">
        <v>97903.548360428904</v>
      </c>
      <c r="AG377">
        <v>98031.813558078997</v>
      </c>
      <c r="AH377">
        <v>98055.952293087903</v>
      </c>
      <c r="AI377">
        <v>98071.231805605101</v>
      </c>
    </row>
    <row r="378" spans="1:35" customFormat="1" x14ac:dyDescent="0.15">
      <c r="A378" t="s">
        <v>56</v>
      </c>
      <c r="B378" t="s">
        <v>45</v>
      </c>
      <c r="C378" t="s">
        <v>63</v>
      </c>
      <c r="D378">
        <v>2042</v>
      </c>
      <c r="E378">
        <v>1</v>
      </c>
      <c r="AB378">
        <v>225563.83315289099</v>
      </c>
      <c r="AC378">
        <v>225563.83315289099</v>
      </c>
      <c r="AD378">
        <v>225563.83315289099</v>
      </c>
      <c r="AE378">
        <v>225484.18612734799</v>
      </c>
      <c r="AF378">
        <v>225178.16122898599</v>
      </c>
      <c r="AG378">
        <v>225473.171183581</v>
      </c>
      <c r="AH378">
        <v>225528.690274102</v>
      </c>
      <c r="AI378">
        <v>225563.83315289099</v>
      </c>
    </row>
    <row r="379" spans="1:35" customFormat="1" x14ac:dyDescent="0.15">
      <c r="A379" t="s">
        <v>56</v>
      </c>
      <c r="B379" t="s">
        <v>45</v>
      </c>
      <c r="C379" t="s">
        <v>109</v>
      </c>
      <c r="D379">
        <v>1990</v>
      </c>
      <c r="E379">
        <v>0</v>
      </c>
      <c r="F379">
        <v>153479</v>
      </c>
      <c r="G379">
        <v>153479</v>
      </c>
      <c r="H379">
        <v>153479</v>
      </c>
      <c r="I379">
        <v>153479</v>
      </c>
      <c r="J379">
        <v>153479</v>
      </c>
      <c r="K379">
        <v>153479</v>
      </c>
      <c r="L379">
        <v>153479</v>
      </c>
      <c r="M379">
        <v>153479</v>
      </c>
      <c r="N379">
        <v>153479</v>
      </c>
      <c r="O379">
        <v>153479</v>
      </c>
      <c r="P379">
        <v>153479</v>
      </c>
      <c r="Q379">
        <v>153479</v>
      </c>
      <c r="R379">
        <v>153479</v>
      </c>
      <c r="S379">
        <v>153479</v>
      </c>
      <c r="T379">
        <v>153479</v>
      </c>
      <c r="U379">
        <v>153479</v>
      </c>
      <c r="V379">
        <v>153479</v>
      </c>
      <c r="W379">
        <v>153479</v>
      </c>
      <c r="X379">
        <v>153479</v>
      </c>
      <c r="Y379">
        <v>153479</v>
      </c>
      <c r="Z379">
        <v>153479</v>
      </c>
      <c r="AA379">
        <v>153479</v>
      </c>
      <c r="AB379">
        <v>153479</v>
      </c>
      <c r="AC379">
        <v>153479</v>
      </c>
      <c r="AD379">
        <v>153479</v>
      </c>
    </row>
    <row r="380" spans="1:35" customFormat="1" x14ac:dyDescent="0.15">
      <c r="A380" t="s">
        <v>56</v>
      </c>
      <c r="B380" t="s">
        <v>43</v>
      </c>
      <c r="C380" t="s">
        <v>70</v>
      </c>
      <c r="D380">
        <v>1993</v>
      </c>
      <c r="E380">
        <v>0</v>
      </c>
      <c r="F380">
        <v>5305195.3496759199</v>
      </c>
      <c r="G380">
        <v>5213518.4612828102</v>
      </c>
      <c r="H380">
        <v>5295582.2192274705</v>
      </c>
    </row>
    <row r="381" spans="1:35" customFormat="1" x14ac:dyDescent="0.15">
      <c r="A381" t="s">
        <v>56</v>
      </c>
      <c r="B381" t="s">
        <v>43</v>
      </c>
      <c r="C381" t="s">
        <v>113</v>
      </c>
      <c r="D381">
        <v>2030</v>
      </c>
      <c r="E381">
        <v>0</v>
      </c>
      <c r="P381">
        <v>12251125.661094399</v>
      </c>
      <c r="Q381">
        <v>12262063.386847701</v>
      </c>
      <c r="R381">
        <v>12224211.4595327</v>
      </c>
      <c r="S381">
        <v>12198539.2974924</v>
      </c>
      <c r="T381">
        <v>12229206.131553801</v>
      </c>
      <c r="U381">
        <v>8175677.3589826403</v>
      </c>
      <c r="V381">
        <v>8212537.5771650597</v>
      </c>
      <c r="W381">
        <v>8266664.0043863198</v>
      </c>
      <c r="X381">
        <v>8324418.1692545703</v>
      </c>
      <c r="Y381">
        <v>8434831.4902837202</v>
      </c>
      <c r="Z381">
        <v>7043481.2013939098</v>
      </c>
      <c r="AA381">
        <v>7060554.3905807901</v>
      </c>
      <c r="AB381">
        <v>6919356.0271259202</v>
      </c>
      <c r="AC381">
        <v>7078264.4002586799</v>
      </c>
      <c r="AD381">
        <v>7262180.1880740002</v>
      </c>
      <c r="AE381">
        <v>3930906.1258229702</v>
      </c>
      <c r="AF381">
        <v>4151004.5338775502</v>
      </c>
      <c r="AG381">
        <v>4469945.1318598296</v>
      </c>
      <c r="AH381">
        <v>4759857.7261086898</v>
      </c>
      <c r="AI381">
        <v>5021844.6458798395</v>
      </c>
    </row>
    <row r="382" spans="1:35" x14ac:dyDescent="0.15">
      <c r="A382" t="s">
        <v>56</v>
      </c>
      <c r="B382" t="s">
        <v>43</v>
      </c>
      <c r="C382" t="s">
        <v>113</v>
      </c>
      <c r="D382">
        <v>2035</v>
      </c>
      <c r="E382">
        <v>0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>
        <v>8175677.3589826403</v>
      </c>
      <c r="V382">
        <v>8212537.5771650597</v>
      </c>
      <c r="W382">
        <v>8266664.0043863198</v>
      </c>
      <c r="X382">
        <v>8324418.1692545703</v>
      </c>
      <c r="Y382">
        <v>8434831.4902837202</v>
      </c>
      <c r="Z382">
        <v>7043481.2013939098</v>
      </c>
      <c r="AA382">
        <v>7060554.3905807901</v>
      </c>
      <c r="AB382">
        <v>6919356.0271259202</v>
      </c>
      <c r="AC382">
        <v>7078264.4002586799</v>
      </c>
      <c r="AD382">
        <v>7262180.1880740002</v>
      </c>
      <c r="AE382">
        <v>3930906.1258229702</v>
      </c>
      <c r="AF382">
        <v>4151004.5338775502</v>
      </c>
      <c r="AG382">
        <v>4469945.1318598296</v>
      </c>
      <c r="AH382">
        <v>4759857.7261086898</v>
      </c>
      <c r="AI382">
        <v>5021844.6458798395</v>
      </c>
    </row>
    <row r="383" spans="1:35" x14ac:dyDescent="0.15">
      <c r="A383" t="s">
        <v>56</v>
      </c>
      <c r="B383" t="s">
        <v>43</v>
      </c>
      <c r="C383" t="s">
        <v>67</v>
      </c>
      <c r="D383">
        <v>1989</v>
      </c>
      <c r="E383">
        <v>0</v>
      </c>
      <c r="F383">
        <v>58778202.422453098</v>
      </c>
      <c r="G383">
        <v>58778202.422453098</v>
      </c>
      <c r="H383">
        <v>58778202.422453098</v>
      </c>
      <c r="I383">
        <v>58778202.422453098</v>
      </c>
      <c r="J383">
        <v>58778202.422453098</v>
      </c>
      <c r="K383">
        <v>58778202.422453098</v>
      </c>
      <c r="L383">
        <v>58778202.422453098</v>
      </c>
      <c r="M383">
        <v>58778202.422453098</v>
      </c>
      <c r="N383">
        <v>58778202.422453098</v>
      </c>
      <c r="O383">
        <v>58778202.422453098</v>
      </c>
      <c r="P383">
        <v>58778202.422453098</v>
      </c>
      <c r="Q383">
        <v>58778202.422453098</v>
      </c>
      <c r="R383">
        <v>58778202.422453098</v>
      </c>
      <c r="S383">
        <v>58778202.422453098</v>
      </c>
      <c r="T383">
        <v>58778202.422453098</v>
      </c>
      <c r="U383">
        <v>58778202.422453098</v>
      </c>
      <c r="V383">
        <v>58778202.422453098</v>
      </c>
      <c r="W383">
        <v>58778202.422453098</v>
      </c>
      <c r="X383">
        <v>58778202.422453098</v>
      </c>
      <c r="Y383">
        <v>58778202.422453098</v>
      </c>
      <c r="Z383">
        <v>58778202.422453098</v>
      </c>
      <c r="AA383">
        <v>58778202.422453098</v>
      </c>
      <c r="AB383">
        <v>58778202.422453098</v>
      </c>
      <c r="AC383">
        <v>58778202.422453098</v>
      </c>
      <c r="AD383">
        <v>58778202.422453098</v>
      </c>
      <c r="AE383">
        <v>58778202.422453098</v>
      </c>
      <c r="AF383">
        <v>58778202.422453098</v>
      </c>
      <c r="AG383">
        <v>58778202.422453098</v>
      </c>
      <c r="AH383">
        <v>58778202.422453098</v>
      </c>
      <c r="AI383">
        <v>58778202.422453098</v>
      </c>
    </row>
    <row r="384" spans="1:35" x14ac:dyDescent="0.15">
      <c r="A384" t="s">
        <v>56</v>
      </c>
      <c r="B384" t="s">
        <v>43</v>
      </c>
      <c r="C384" t="s">
        <v>108</v>
      </c>
      <c r="D384">
        <v>1982</v>
      </c>
      <c r="E384">
        <v>0</v>
      </c>
      <c r="F384">
        <v>5496965.9037015699</v>
      </c>
      <c r="G384">
        <v>5496965.9037015699</v>
      </c>
      <c r="H384">
        <v>5496965.9037015699</v>
      </c>
      <c r="I384">
        <v>5496965.9037015699</v>
      </c>
      <c r="J384">
        <v>5496965.9037015699</v>
      </c>
      <c r="K384">
        <v>5496965.9037015699</v>
      </c>
      <c r="L384">
        <v>5496965.9037015699</v>
      </c>
      <c r="M384">
        <v>5496965.9037015699</v>
      </c>
      <c r="N384">
        <v>5496965.9037015699</v>
      </c>
      <c r="O384">
        <v>5496965.9037015699</v>
      </c>
      <c r="P384">
        <v>5496965.9037015699</v>
      </c>
      <c r="Q384">
        <v>5496965.9037015699</v>
      </c>
      <c r="R384">
        <v>5496965.9037015699</v>
      </c>
      <c r="S384">
        <v>5496965.9037015699</v>
      </c>
      <c r="T384">
        <v>5496965.9037015699</v>
      </c>
      <c r="U384">
        <v>5496965.9037015699</v>
      </c>
      <c r="V384">
        <v>5496965.9037015699</v>
      </c>
      <c r="W384">
        <v>5496965.9037015699</v>
      </c>
      <c r="X384">
        <v>5496965.9037015699</v>
      </c>
      <c r="Y384">
        <v>5496965.9037015699</v>
      </c>
      <c r="Z384">
        <v>5496965.9037015699</v>
      </c>
      <c r="AA384">
        <v>5496965.9037015699</v>
      </c>
      <c r="AB384">
        <v>5496965.9037015699</v>
      </c>
      <c r="AC384">
        <v>5496965.9037015699</v>
      </c>
      <c r="AD384">
        <v>5496965.9037015699</v>
      </c>
      <c r="AE384"/>
      <c r="AF384"/>
      <c r="AG384"/>
      <c r="AH384"/>
      <c r="AI384"/>
    </row>
    <row r="385" spans="1:35" customFormat="1" x14ac:dyDescent="0.15">
      <c r="A385" t="s">
        <v>56</v>
      </c>
      <c r="B385" t="s">
        <v>43</v>
      </c>
      <c r="C385" t="s">
        <v>114</v>
      </c>
      <c r="D385">
        <v>2045</v>
      </c>
      <c r="E385">
        <v>0</v>
      </c>
      <c r="AH385">
        <v>10707.690425095099</v>
      </c>
      <c r="AI385">
        <v>48184.606912928102</v>
      </c>
    </row>
    <row r="386" spans="1:35" customFormat="1" x14ac:dyDescent="0.15">
      <c r="A386" t="s">
        <v>56</v>
      </c>
      <c r="B386" t="s">
        <v>43</v>
      </c>
      <c r="C386" t="s">
        <v>66</v>
      </c>
      <c r="D386">
        <v>1989</v>
      </c>
      <c r="E386">
        <v>0</v>
      </c>
      <c r="F386">
        <v>571508.40880849003</v>
      </c>
      <c r="G386">
        <v>569055.03307620995</v>
      </c>
      <c r="H386">
        <v>526273.51782599895</v>
      </c>
      <c r="I386">
        <v>634943.09679703799</v>
      </c>
      <c r="J386">
        <v>634943.09679703799</v>
      </c>
      <c r="K386">
        <v>619018.91184594994</v>
      </c>
      <c r="L386">
        <v>620832.11804971297</v>
      </c>
      <c r="M386">
        <v>607936.67341018596</v>
      </c>
      <c r="N386">
        <v>616165.54991789605</v>
      </c>
      <c r="O386">
        <v>608754.77614526404</v>
      </c>
      <c r="P386">
        <v>603719.96652125602</v>
      </c>
      <c r="Q386">
        <v>601973.21797435801</v>
      </c>
      <c r="R386">
        <v>619440.70344332804</v>
      </c>
      <c r="S386">
        <v>634943.09679703799</v>
      </c>
      <c r="T386">
        <v>597024.097091484</v>
      </c>
      <c r="U386">
        <v>634943.09679703799</v>
      </c>
      <c r="V386">
        <v>634943.09679703799</v>
      </c>
      <c r="W386">
        <v>634943.09679703799</v>
      </c>
      <c r="X386">
        <v>634943.09679703799</v>
      </c>
      <c r="Y386">
        <v>634943.09679703799</v>
      </c>
      <c r="Z386">
        <v>634943.09679703799</v>
      </c>
      <c r="AA386">
        <v>634943.09679703799</v>
      </c>
      <c r="AB386">
        <v>634943.09679703903</v>
      </c>
      <c r="AC386">
        <v>634943.09679703903</v>
      </c>
      <c r="AD386">
        <v>634943.09679703799</v>
      </c>
      <c r="AF386">
        <v>12227.2398282785</v>
      </c>
      <c r="AG386">
        <v>12227.2398282785</v>
      </c>
    </row>
    <row r="387" spans="1:35" customFormat="1" x14ac:dyDescent="0.15">
      <c r="A387" t="s">
        <v>56</v>
      </c>
      <c r="B387" t="s">
        <v>43</v>
      </c>
      <c r="C387" t="s">
        <v>65</v>
      </c>
      <c r="D387">
        <v>1991</v>
      </c>
      <c r="E387">
        <v>0</v>
      </c>
      <c r="F387">
        <v>341926.02805507602</v>
      </c>
      <c r="G387">
        <v>309028.93042185099</v>
      </c>
      <c r="H387">
        <v>318272.14148251398</v>
      </c>
      <c r="I387">
        <v>634943.09679703799</v>
      </c>
      <c r="J387">
        <v>634943.09679703799</v>
      </c>
      <c r="K387">
        <v>606661.53959502303</v>
      </c>
      <c r="L387">
        <v>609590.14015059604</v>
      </c>
      <c r="M387">
        <v>634265.50392322103</v>
      </c>
      <c r="N387">
        <v>623942.05998774001</v>
      </c>
      <c r="O387">
        <v>634943.09679703799</v>
      </c>
      <c r="P387">
        <v>495858.243750369</v>
      </c>
      <c r="Q387">
        <v>503209.14388522698</v>
      </c>
      <c r="R387">
        <v>483267.09797482099</v>
      </c>
      <c r="S387">
        <v>490545.21692022402</v>
      </c>
      <c r="T387">
        <v>528100.31067850895</v>
      </c>
      <c r="AE387">
        <v>7132.5565664958403</v>
      </c>
      <c r="AH387">
        <v>12227.2398282785</v>
      </c>
      <c r="AI387">
        <v>12227.2398282785</v>
      </c>
    </row>
    <row r="388" spans="1:35" customFormat="1" x14ac:dyDescent="0.15">
      <c r="A388" t="s">
        <v>56</v>
      </c>
      <c r="B388" t="s">
        <v>43</v>
      </c>
      <c r="C388" t="s">
        <v>64</v>
      </c>
      <c r="D388">
        <v>1991</v>
      </c>
      <c r="E388">
        <v>0</v>
      </c>
      <c r="F388">
        <v>39592.017262742404</v>
      </c>
      <c r="G388">
        <v>39174.422826888404</v>
      </c>
      <c r="H388">
        <v>50744.561191573397</v>
      </c>
      <c r="I388">
        <v>197537.85233685601</v>
      </c>
      <c r="J388">
        <v>197537.85233685601</v>
      </c>
      <c r="K388">
        <v>175022.045037153</v>
      </c>
      <c r="L388">
        <v>182493.664077375</v>
      </c>
      <c r="M388">
        <v>181837.71707468401</v>
      </c>
      <c r="N388">
        <v>180580.45964906801</v>
      </c>
      <c r="O388">
        <v>181960.350750187</v>
      </c>
      <c r="P388">
        <v>106440.156976545</v>
      </c>
      <c r="Q388">
        <v>110692.667946919</v>
      </c>
      <c r="R388">
        <v>108441.351461937</v>
      </c>
      <c r="S388">
        <v>107026.284993276</v>
      </c>
      <c r="T388">
        <v>102804.27902461</v>
      </c>
    </row>
    <row r="389" spans="1:35" customFormat="1" x14ac:dyDescent="0.15">
      <c r="A389" t="s">
        <v>56</v>
      </c>
      <c r="B389" t="s">
        <v>43</v>
      </c>
      <c r="C389" t="s">
        <v>109</v>
      </c>
      <c r="D389">
        <v>1990</v>
      </c>
      <c r="E389">
        <v>0</v>
      </c>
      <c r="F389">
        <v>9171579.9882315397</v>
      </c>
      <c r="G389">
        <v>9171579.9882315397</v>
      </c>
      <c r="H389">
        <v>9171579.9882315397</v>
      </c>
      <c r="I389">
        <v>9171579.9882315397</v>
      </c>
      <c r="J389">
        <v>9171579.9882315397</v>
      </c>
      <c r="K389">
        <v>9171579.9882315397</v>
      </c>
      <c r="L389">
        <v>9171579.9882315397</v>
      </c>
      <c r="M389">
        <v>9171579.9882315397</v>
      </c>
      <c r="N389">
        <v>9171579.9882315397</v>
      </c>
      <c r="O389">
        <v>9171579.9882315397</v>
      </c>
      <c r="P389">
        <v>9171579.9882315397</v>
      </c>
      <c r="Q389">
        <v>9171579.9882315397</v>
      </c>
      <c r="R389">
        <v>9171579.9882315397</v>
      </c>
      <c r="S389">
        <v>9171579.9882315397</v>
      </c>
      <c r="T389">
        <v>9171579.9882315397</v>
      </c>
      <c r="U389">
        <v>9171579.9882315397</v>
      </c>
      <c r="V389">
        <v>9171579.9882315397</v>
      </c>
      <c r="W389">
        <v>9171579.9882315397</v>
      </c>
      <c r="X389">
        <v>9171579.9882315397</v>
      </c>
      <c r="Y389">
        <v>9171579.9882315397</v>
      </c>
      <c r="Z389">
        <v>9171579.9882315397</v>
      </c>
      <c r="AA389">
        <v>9171579.9882315397</v>
      </c>
      <c r="AB389">
        <v>9171579.9882315397</v>
      </c>
      <c r="AC389">
        <v>9171579.9882315397</v>
      </c>
      <c r="AD389">
        <v>9171579.9882315397</v>
      </c>
    </row>
    <row r="390" spans="1:35" customFormat="1" x14ac:dyDescent="0.15">
      <c r="A390" t="s">
        <v>44</v>
      </c>
      <c r="B390" t="s">
        <v>55</v>
      </c>
      <c r="C390" t="s">
        <v>62</v>
      </c>
      <c r="D390">
        <v>2020</v>
      </c>
      <c r="E390">
        <v>0</v>
      </c>
      <c r="F390">
        <v>7598492.7498256899</v>
      </c>
      <c r="G390">
        <v>7598492.7498256899</v>
      </c>
      <c r="H390">
        <v>7598492.7498256899</v>
      </c>
      <c r="I390">
        <v>7598492.7498256899</v>
      </c>
      <c r="J390">
        <v>7598492.7498256899</v>
      </c>
      <c r="K390">
        <v>7598492.7498256899</v>
      </c>
      <c r="L390">
        <v>7598492.7498256899</v>
      </c>
      <c r="M390">
        <v>7598492.7498256899</v>
      </c>
      <c r="N390">
        <v>7598492.7498256899</v>
      </c>
      <c r="O390">
        <v>7598492.7498256899</v>
      </c>
      <c r="P390">
        <v>7598492.7498256899</v>
      </c>
      <c r="Q390">
        <v>7598492.7498256899</v>
      </c>
      <c r="R390">
        <v>7598492.7498256899</v>
      </c>
      <c r="S390">
        <v>7598492.7498256899</v>
      </c>
      <c r="T390">
        <v>7598492.7498256899</v>
      </c>
    </row>
    <row r="391" spans="1:35" customFormat="1" x14ac:dyDescent="0.15">
      <c r="A391" t="s">
        <v>44</v>
      </c>
      <c r="B391" t="s">
        <v>55</v>
      </c>
      <c r="C391" t="s">
        <v>62</v>
      </c>
      <c r="D391">
        <v>2024</v>
      </c>
      <c r="E391">
        <v>0</v>
      </c>
      <c r="J391">
        <v>1022007.69682474</v>
      </c>
      <c r="K391">
        <v>1022007.69682474</v>
      </c>
      <c r="L391">
        <v>1022007.69682474</v>
      </c>
      <c r="M391">
        <v>1022007.69682474</v>
      </c>
      <c r="N391">
        <v>1022007.69682474</v>
      </c>
      <c r="O391">
        <v>1022007.69682474</v>
      </c>
      <c r="P391">
        <v>1022007.69682474</v>
      </c>
      <c r="Q391">
        <v>1022007.69682474</v>
      </c>
      <c r="R391">
        <v>1022007.69682474</v>
      </c>
      <c r="S391">
        <v>1022007.69682474</v>
      </c>
      <c r="T391">
        <v>1022007.69682474</v>
      </c>
      <c r="U391">
        <v>1022007.69682474</v>
      </c>
      <c r="V391">
        <v>1022007.69682474</v>
      </c>
      <c r="W391">
        <v>1022007.69682474</v>
      </c>
      <c r="X391">
        <v>1022007.69682474</v>
      </c>
    </row>
    <row r="392" spans="1:35" customFormat="1" x14ac:dyDescent="0.15">
      <c r="A392" t="s">
        <v>44</v>
      </c>
      <c r="B392" t="s">
        <v>55</v>
      </c>
      <c r="C392" t="s">
        <v>62</v>
      </c>
      <c r="D392">
        <v>2025</v>
      </c>
      <c r="E392">
        <v>0</v>
      </c>
      <c r="K392">
        <v>1334486.7777968501</v>
      </c>
      <c r="L392">
        <v>1334486.7777968501</v>
      </c>
      <c r="M392">
        <v>1334486.7777968501</v>
      </c>
      <c r="N392">
        <v>1334486.7777968501</v>
      </c>
      <c r="O392">
        <v>1334486.7777968501</v>
      </c>
      <c r="P392">
        <v>1334486.7777968501</v>
      </c>
      <c r="Q392">
        <v>1334486.7777968501</v>
      </c>
      <c r="R392">
        <v>1334486.7777968501</v>
      </c>
      <c r="S392">
        <v>1334486.7777968501</v>
      </c>
      <c r="T392">
        <v>1334486.7777968501</v>
      </c>
      <c r="U392">
        <v>1334486.7777968501</v>
      </c>
      <c r="V392">
        <v>1334486.7777968501</v>
      </c>
      <c r="W392">
        <v>1334486.7777968501</v>
      </c>
      <c r="X392">
        <v>1334486.7777968501</v>
      </c>
      <c r="Y392">
        <v>1334486.7777968501</v>
      </c>
    </row>
    <row r="393" spans="1:35" customFormat="1" x14ac:dyDescent="0.15">
      <c r="A393" t="s">
        <v>44</v>
      </c>
      <c r="B393" t="s">
        <v>55</v>
      </c>
      <c r="C393" t="s">
        <v>62</v>
      </c>
      <c r="D393">
        <v>2026</v>
      </c>
      <c r="E393">
        <v>0</v>
      </c>
      <c r="L393">
        <v>415548.99119694001</v>
      </c>
      <c r="M393">
        <v>415548.99119694001</v>
      </c>
      <c r="N393">
        <v>415548.99119694001</v>
      </c>
      <c r="O393">
        <v>415548.99119694001</v>
      </c>
      <c r="P393">
        <v>415548.99119694001</v>
      </c>
      <c r="Q393">
        <v>415548.99119694001</v>
      </c>
      <c r="R393">
        <v>415548.99119694001</v>
      </c>
      <c r="S393">
        <v>415548.99119694001</v>
      </c>
      <c r="T393">
        <v>415548.99119694001</v>
      </c>
      <c r="U393">
        <v>415548.99119694001</v>
      </c>
      <c r="V393">
        <v>415548.99119694001</v>
      </c>
      <c r="W393">
        <v>415548.99119694001</v>
      </c>
      <c r="X393">
        <v>415548.99119694001</v>
      </c>
      <c r="Y393">
        <v>415548.99119694001</v>
      </c>
      <c r="Z393">
        <v>415548.99119694001</v>
      </c>
    </row>
    <row r="394" spans="1:35" customFormat="1" x14ac:dyDescent="0.15">
      <c r="A394" t="s">
        <v>44</v>
      </c>
      <c r="B394" t="s">
        <v>55</v>
      </c>
      <c r="C394" t="s">
        <v>62</v>
      </c>
      <c r="D394">
        <v>2027</v>
      </c>
      <c r="E394">
        <v>0</v>
      </c>
      <c r="M394">
        <v>475560.23199485498</v>
      </c>
      <c r="N394">
        <v>475560.23199485498</v>
      </c>
      <c r="O394">
        <v>475560.23199485498</v>
      </c>
      <c r="P394">
        <v>475560.23199485498</v>
      </c>
      <c r="Q394">
        <v>475560.23199485498</v>
      </c>
      <c r="R394">
        <v>475560.23199485498</v>
      </c>
      <c r="S394">
        <v>475560.23199485498</v>
      </c>
      <c r="T394">
        <v>475560.23199485498</v>
      </c>
      <c r="U394">
        <v>475560.23199485498</v>
      </c>
      <c r="V394">
        <v>475560.23199485498</v>
      </c>
      <c r="W394">
        <v>475560.23199485498</v>
      </c>
      <c r="X394">
        <v>475560.23199485498</v>
      </c>
      <c r="Y394">
        <v>475560.23199485498</v>
      </c>
      <c r="Z394">
        <v>475560.23199485498</v>
      </c>
      <c r="AA394">
        <v>475560.23199485498</v>
      </c>
    </row>
    <row r="395" spans="1:35" customFormat="1" x14ac:dyDescent="0.15">
      <c r="A395" t="s">
        <v>44</v>
      </c>
      <c r="B395" t="s">
        <v>55</v>
      </c>
      <c r="C395" t="s">
        <v>62</v>
      </c>
      <c r="D395">
        <v>2028</v>
      </c>
      <c r="E395">
        <v>0</v>
      </c>
      <c r="N395">
        <v>555504.393058246</v>
      </c>
      <c r="O395">
        <v>555504.393058246</v>
      </c>
      <c r="P395">
        <v>555504.393058246</v>
      </c>
      <c r="Q395">
        <v>555504.393058246</v>
      </c>
      <c r="R395">
        <v>555504.393058246</v>
      </c>
      <c r="S395">
        <v>555504.393058246</v>
      </c>
      <c r="T395">
        <v>555504.393058246</v>
      </c>
      <c r="U395">
        <v>555504.393058246</v>
      </c>
      <c r="V395">
        <v>555504.393058246</v>
      </c>
      <c r="W395">
        <v>555504.393058246</v>
      </c>
      <c r="X395">
        <v>555504.393058246</v>
      </c>
      <c r="Y395">
        <v>555504.393058246</v>
      </c>
      <c r="Z395">
        <v>555504.393058246</v>
      </c>
      <c r="AA395">
        <v>555504.393058246</v>
      </c>
      <c r="AB395">
        <v>555504.393058246</v>
      </c>
    </row>
    <row r="396" spans="1:35" customFormat="1" x14ac:dyDescent="0.15">
      <c r="A396" t="s">
        <v>44</v>
      </c>
      <c r="B396" t="s">
        <v>55</v>
      </c>
      <c r="C396" t="s">
        <v>62</v>
      </c>
      <c r="D396">
        <v>2029</v>
      </c>
      <c r="E396">
        <v>0</v>
      </c>
      <c r="O396">
        <v>623866.95889785199</v>
      </c>
      <c r="P396">
        <v>623866.95889785199</v>
      </c>
      <c r="Q396">
        <v>623866.95889785199</v>
      </c>
      <c r="R396">
        <v>623866.95889785199</v>
      </c>
      <c r="S396">
        <v>623866.95889785199</v>
      </c>
      <c r="T396">
        <v>623866.95889785199</v>
      </c>
      <c r="U396">
        <v>623866.95889785199</v>
      </c>
      <c r="V396">
        <v>623866.95889785199</v>
      </c>
      <c r="W396">
        <v>623866.95889785199</v>
      </c>
      <c r="X396">
        <v>623866.95889785199</v>
      </c>
      <c r="Y396">
        <v>623866.95889785199</v>
      </c>
      <c r="Z396">
        <v>623866.95889785199</v>
      </c>
      <c r="AA396">
        <v>623866.95889785199</v>
      </c>
      <c r="AB396">
        <v>623866.95889785199</v>
      </c>
      <c r="AC396">
        <v>623866.95889785199</v>
      </c>
    </row>
    <row r="397" spans="1:35" customFormat="1" x14ac:dyDescent="0.15">
      <c r="A397" t="s">
        <v>44</v>
      </c>
      <c r="B397" t="s">
        <v>55</v>
      </c>
      <c r="C397" t="s">
        <v>62</v>
      </c>
      <c r="D397">
        <v>2030</v>
      </c>
      <c r="E397">
        <v>0</v>
      </c>
      <c r="P397">
        <v>685224.412433794</v>
      </c>
      <c r="Q397">
        <v>685224.412433794</v>
      </c>
      <c r="R397">
        <v>685224.412433794</v>
      </c>
      <c r="S397">
        <v>685224.412433794</v>
      </c>
      <c r="T397">
        <v>685224.412433794</v>
      </c>
      <c r="U397">
        <v>685224.412433794</v>
      </c>
      <c r="V397">
        <v>685224.412433794</v>
      </c>
      <c r="W397">
        <v>685224.412433794</v>
      </c>
      <c r="X397">
        <v>685224.412433794</v>
      </c>
      <c r="Y397">
        <v>685224.412433794</v>
      </c>
      <c r="Z397">
        <v>685224.412433794</v>
      </c>
      <c r="AA397">
        <v>685224.412433794</v>
      </c>
      <c r="AB397">
        <v>685224.412433794</v>
      </c>
      <c r="AC397">
        <v>685224.412433794</v>
      </c>
      <c r="AD397">
        <v>685224.412433794</v>
      </c>
    </row>
    <row r="398" spans="1:35" customFormat="1" x14ac:dyDescent="0.15">
      <c r="A398" t="s">
        <v>44</v>
      </c>
      <c r="B398" t="s">
        <v>55</v>
      </c>
      <c r="C398" t="s">
        <v>62</v>
      </c>
      <c r="D398">
        <v>2031</v>
      </c>
      <c r="E398">
        <v>0</v>
      </c>
      <c r="Q398">
        <v>743495.100867267</v>
      </c>
      <c r="R398">
        <v>743495.100867267</v>
      </c>
      <c r="S398">
        <v>743495.100867267</v>
      </c>
      <c r="T398">
        <v>743495.100867267</v>
      </c>
      <c r="U398">
        <v>743495.100867267</v>
      </c>
      <c r="V398">
        <v>743495.100867267</v>
      </c>
      <c r="W398">
        <v>743495.100867267</v>
      </c>
      <c r="X398">
        <v>743495.100867267</v>
      </c>
      <c r="Y398">
        <v>743495.100867267</v>
      </c>
      <c r="Z398">
        <v>743495.100867267</v>
      </c>
      <c r="AA398">
        <v>743495.100867267</v>
      </c>
      <c r="AB398">
        <v>743495.100867267</v>
      </c>
      <c r="AC398">
        <v>743495.100867267</v>
      </c>
      <c r="AD398">
        <v>743495.100867267</v>
      </c>
      <c r="AE398">
        <v>743495.100867267</v>
      </c>
    </row>
    <row r="399" spans="1:35" customFormat="1" x14ac:dyDescent="0.15">
      <c r="A399" t="s">
        <v>44</v>
      </c>
      <c r="B399" t="s">
        <v>55</v>
      </c>
      <c r="C399" t="s">
        <v>62</v>
      </c>
      <c r="D399">
        <v>2032</v>
      </c>
      <c r="E399">
        <v>0</v>
      </c>
      <c r="R399">
        <v>799308.954428697</v>
      </c>
      <c r="S399">
        <v>799308.954428697</v>
      </c>
      <c r="T399">
        <v>799308.954428697</v>
      </c>
      <c r="U399">
        <v>799308.954428697</v>
      </c>
      <c r="V399">
        <v>799308.954428697</v>
      </c>
      <c r="W399">
        <v>799308.954428697</v>
      </c>
      <c r="X399">
        <v>799308.954428697</v>
      </c>
      <c r="Y399">
        <v>799308.954428697</v>
      </c>
      <c r="Z399">
        <v>799308.954428697</v>
      </c>
      <c r="AA399">
        <v>799308.954428697</v>
      </c>
      <c r="AB399">
        <v>799308.954428697</v>
      </c>
      <c r="AC399">
        <v>799308.954428697</v>
      </c>
      <c r="AD399">
        <v>799308.954428697</v>
      </c>
      <c r="AE399">
        <v>799308.954428697</v>
      </c>
      <c r="AF399">
        <v>799308.954428697</v>
      </c>
    </row>
    <row r="400" spans="1:35" customFormat="1" x14ac:dyDescent="0.15">
      <c r="A400" t="s">
        <v>44</v>
      </c>
      <c r="B400" t="s">
        <v>55</v>
      </c>
      <c r="C400" t="s">
        <v>62</v>
      </c>
      <c r="D400">
        <v>2033</v>
      </c>
      <c r="E400">
        <v>0</v>
      </c>
      <c r="S400">
        <v>853450.367375965</v>
      </c>
      <c r="T400">
        <v>853450.367375965</v>
      </c>
      <c r="U400">
        <v>853450.367375965</v>
      </c>
      <c r="V400">
        <v>853450.367375965</v>
      </c>
      <c r="W400">
        <v>853450.367375965</v>
      </c>
      <c r="X400">
        <v>853450.367375965</v>
      </c>
      <c r="Y400">
        <v>853450.367375965</v>
      </c>
      <c r="Z400">
        <v>853450.367375965</v>
      </c>
      <c r="AA400">
        <v>853450.367375965</v>
      </c>
      <c r="AB400">
        <v>853450.367375965</v>
      </c>
      <c r="AC400">
        <v>853450.367375965</v>
      </c>
      <c r="AD400">
        <v>853450.367375965</v>
      </c>
      <c r="AE400">
        <v>853450.367375965</v>
      </c>
      <c r="AF400">
        <v>853450.367375965</v>
      </c>
      <c r="AG400">
        <v>853450.367375965</v>
      </c>
    </row>
    <row r="401" spans="1:35" customFormat="1" x14ac:dyDescent="0.15">
      <c r="A401" t="s">
        <v>44</v>
      </c>
      <c r="B401" t="s">
        <v>55</v>
      </c>
      <c r="C401" t="s">
        <v>62</v>
      </c>
      <c r="D401">
        <v>2034</v>
      </c>
      <c r="E401">
        <v>0</v>
      </c>
      <c r="T401">
        <v>889419.04621261195</v>
      </c>
      <c r="U401">
        <v>889419.04621261195</v>
      </c>
      <c r="V401">
        <v>889419.04621261195</v>
      </c>
      <c r="W401">
        <v>889419.04621261195</v>
      </c>
      <c r="X401">
        <v>889419.04621261195</v>
      </c>
      <c r="Y401">
        <v>889419.04621261195</v>
      </c>
      <c r="Z401">
        <v>889419.04621261195</v>
      </c>
      <c r="AA401">
        <v>889419.04621261195</v>
      </c>
      <c r="AB401">
        <v>889419.04621261195</v>
      </c>
      <c r="AC401">
        <v>889419.04621261195</v>
      </c>
      <c r="AD401">
        <v>889419.04621261195</v>
      </c>
      <c r="AE401">
        <v>889419.04621261195</v>
      </c>
      <c r="AF401">
        <v>889419.04621261195</v>
      </c>
      <c r="AG401">
        <v>889419.04621261195</v>
      </c>
      <c r="AH401">
        <v>889419.04621261195</v>
      </c>
    </row>
    <row r="402" spans="1:35" customFormat="1" x14ac:dyDescent="0.15">
      <c r="A402" t="s">
        <v>44</v>
      </c>
      <c r="B402" t="s">
        <v>55</v>
      </c>
      <c r="C402" t="s">
        <v>62</v>
      </c>
      <c r="D402">
        <v>2035</v>
      </c>
      <c r="E402">
        <v>0</v>
      </c>
      <c r="U402">
        <v>4918572.20822006</v>
      </c>
      <c r="V402">
        <v>4918572.20822006</v>
      </c>
      <c r="W402">
        <v>4918572.20822006</v>
      </c>
      <c r="X402">
        <v>4918572.20822006</v>
      </c>
      <c r="Y402">
        <v>4918572.20822006</v>
      </c>
      <c r="Z402">
        <v>4918572.20822006</v>
      </c>
      <c r="AA402">
        <v>4918572.20822006</v>
      </c>
      <c r="AB402">
        <v>4918572.20822006</v>
      </c>
      <c r="AC402">
        <v>4918572.20822006</v>
      </c>
      <c r="AD402">
        <v>4918572.20822006</v>
      </c>
      <c r="AE402">
        <v>4918572.20822006</v>
      </c>
      <c r="AF402">
        <v>4918572.20822006</v>
      </c>
      <c r="AG402">
        <v>4918572.20822006</v>
      </c>
      <c r="AH402">
        <v>4918572.20822006</v>
      </c>
      <c r="AI402">
        <v>4918572.20822006</v>
      </c>
    </row>
    <row r="403" spans="1:35" customFormat="1" x14ac:dyDescent="0.15">
      <c r="A403" t="s">
        <v>44</v>
      </c>
      <c r="B403" t="s">
        <v>55</v>
      </c>
      <c r="C403" t="s">
        <v>62</v>
      </c>
      <c r="D403">
        <v>2036</v>
      </c>
      <c r="E403">
        <v>0</v>
      </c>
      <c r="V403">
        <v>933490.79787413497</v>
      </c>
      <c r="W403">
        <v>933490.79787413497</v>
      </c>
      <c r="X403">
        <v>933490.79787413497</v>
      </c>
      <c r="Y403">
        <v>933490.79787413497</v>
      </c>
      <c r="Z403">
        <v>933490.79787413497</v>
      </c>
      <c r="AA403">
        <v>933490.79787413497</v>
      </c>
      <c r="AB403">
        <v>933490.79787413497</v>
      </c>
      <c r="AC403">
        <v>933490.79787413497</v>
      </c>
      <c r="AD403">
        <v>933490.79787413497</v>
      </c>
      <c r="AE403">
        <v>933490.79787413497</v>
      </c>
      <c r="AF403">
        <v>933490.79787413497</v>
      </c>
      <c r="AG403">
        <v>933490.79787413497</v>
      </c>
      <c r="AH403">
        <v>933490.79787413497</v>
      </c>
      <c r="AI403">
        <v>933490.79787413497</v>
      </c>
    </row>
    <row r="404" spans="1:35" customFormat="1" x14ac:dyDescent="0.15">
      <c r="A404" t="s">
        <v>44</v>
      </c>
      <c r="B404" t="s">
        <v>55</v>
      </c>
      <c r="C404" t="s">
        <v>62</v>
      </c>
      <c r="D404">
        <v>2037</v>
      </c>
      <c r="E404">
        <v>0</v>
      </c>
      <c r="W404">
        <v>952471.73821119498</v>
      </c>
      <c r="X404">
        <v>952471.73821119498</v>
      </c>
      <c r="Y404">
        <v>952471.73821119498</v>
      </c>
      <c r="Z404">
        <v>952471.73821119498</v>
      </c>
      <c r="AA404">
        <v>952471.73821119498</v>
      </c>
      <c r="AB404">
        <v>952471.73821119498</v>
      </c>
      <c r="AC404">
        <v>952471.73821119498</v>
      </c>
      <c r="AD404">
        <v>952471.73821119498</v>
      </c>
      <c r="AE404">
        <v>952471.73821119498</v>
      </c>
      <c r="AF404">
        <v>952471.73821119498</v>
      </c>
      <c r="AG404">
        <v>952471.73821119498</v>
      </c>
      <c r="AH404">
        <v>952471.73821119498</v>
      </c>
      <c r="AI404">
        <v>952471.73821119498</v>
      </c>
    </row>
    <row r="405" spans="1:35" customFormat="1" x14ac:dyDescent="0.15">
      <c r="A405" t="s">
        <v>44</v>
      </c>
      <c r="B405" t="s">
        <v>55</v>
      </c>
      <c r="C405" t="s">
        <v>62</v>
      </c>
      <c r="D405">
        <v>2038</v>
      </c>
      <c r="E405">
        <v>0</v>
      </c>
      <c r="X405">
        <v>957073.05095617904</v>
      </c>
      <c r="Y405">
        <v>957073.05095617904</v>
      </c>
      <c r="Z405">
        <v>957073.05095617904</v>
      </c>
      <c r="AA405">
        <v>957073.05095617904</v>
      </c>
      <c r="AB405">
        <v>957073.05095617904</v>
      </c>
      <c r="AC405">
        <v>957073.05095617904</v>
      </c>
      <c r="AD405">
        <v>957073.05095617904</v>
      </c>
      <c r="AE405">
        <v>957073.05095617904</v>
      </c>
      <c r="AF405">
        <v>957073.05095617904</v>
      </c>
      <c r="AG405">
        <v>957073.05095617904</v>
      </c>
      <c r="AH405">
        <v>957073.05095617904</v>
      </c>
      <c r="AI405">
        <v>957073.05095617904</v>
      </c>
    </row>
    <row r="406" spans="1:35" customFormat="1" x14ac:dyDescent="0.15">
      <c r="A406" t="s">
        <v>44</v>
      </c>
      <c r="B406" t="s">
        <v>55</v>
      </c>
      <c r="C406" t="s">
        <v>62</v>
      </c>
      <c r="D406">
        <v>2039</v>
      </c>
      <c r="E406">
        <v>0</v>
      </c>
      <c r="Y406">
        <v>1627797.37525113</v>
      </c>
      <c r="Z406">
        <v>1627797.37525113</v>
      </c>
      <c r="AA406">
        <v>1627797.37525113</v>
      </c>
      <c r="AB406">
        <v>1627797.37525113</v>
      </c>
      <c r="AC406">
        <v>1627797.37525113</v>
      </c>
      <c r="AD406">
        <v>1627797.37525113</v>
      </c>
      <c r="AE406">
        <v>1627797.37525113</v>
      </c>
      <c r="AF406">
        <v>1627797.37525113</v>
      </c>
      <c r="AG406">
        <v>1627797.37525113</v>
      </c>
      <c r="AH406">
        <v>1627797.37525113</v>
      </c>
      <c r="AI406">
        <v>1627797.37525113</v>
      </c>
    </row>
    <row r="407" spans="1:35" customFormat="1" x14ac:dyDescent="0.15">
      <c r="A407" t="s">
        <v>44</v>
      </c>
      <c r="B407" t="s">
        <v>55</v>
      </c>
      <c r="C407" t="s">
        <v>62</v>
      </c>
      <c r="D407">
        <v>2040</v>
      </c>
      <c r="E407">
        <v>0</v>
      </c>
      <c r="Z407">
        <v>1900293.1390362901</v>
      </c>
      <c r="AA407">
        <v>1900293.1390362901</v>
      </c>
      <c r="AB407">
        <v>1900293.1390362901</v>
      </c>
      <c r="AC407">
        <v>1900293.1390362901</v>
      </c>
      <c r="AD407">
        <v>1900293.1390362901</v>
      </c>
      <c r="AE407">
        <v>1900293.1390362901</v>
      </c>
      <c r="AF407">
        <v>1900293.1390362901</v>
      </c>
      <c r="AG407">
        <v>1900293.1390362901</v>
      </c>
      <c r="AH407">
        <v>1900293.1390362901</v>
      </c>
      <c r="AI407">
        <v>1900293.1390362901</v>
      </c>
    </row>
    <row r="408" spans="1:35" customFormat="1" x14ac:dyDescent="0.15">
      <c r="A408" t="s">
        <v>44</v>
      </c>
      <c r="B408" t="s">
        <v>55</v>
      </c>
      <c r="C408" t="s">
        <v>62</v>
      </c>
      <c r="D408">
        <v>2041</v>
      </c>
      <c r="E408">
        <v>0</v>
      </c>
      <c r="AA408">
        <v>1247926.44178416</v>
      </c>
      <c r="AB408">
        <v>1247926.44178416</v>
      </c>
      <c r="AC408">
        <v>1247926.44178416</v>
      </c>
      <c r="AD408">
        <v>1247926.44178416</v>
      </c>
      <c r="AE408">
        <v>1247926.44178416</v>
      </c>
      <c r="AF408">
        <v>1247926.44178416</v>
      </c>
      <c r="AG408">
        <v>1247926.44178416</v>
      </c>
      <c r="AH408">
        <v>1247926.44178416</v>
      </c>
      <c r="AI408">
        <v>1247926.44178416</v>
      </c>
    </row>
    <row r="409" spans="1:35" customFormat="1" x14ac:dyDescent="0.15">
      <c r="A409" t="s">
        <v>44</v>
      </c>
      <c r="B409" t="s">
        <v>55</v>
      </c>
      <c r="C409" t="s">
        <v>62</v>
      </c>
      <c r="D409">
        <v>2042</v>
      </c>
      <c r="E409">
        <v>0</v>
      </c>
      <c r="AB409">
        <v>1291465.9259135399</v>
      </c>
      <c r="AC409">
        <v>1291465.9259135399</v>
      </c>
      <c r="AD409">
        <v>1291465.9259135399</v>
      </c>
      <c r="AE409">
        <v>1291465.9259135399</v>
      </c>
      <c r="AF409">
        <v>1291465.9259135399</v>
      </c>
      <c r="AG409">
        <v>1291465.9259135399</v>
      </c>
      <c r="AH409">
        <v>1291465.9259135399</v>
      </c>
      <c r="AI409">
        <v>1291465.9259135399</v>
      </c>
    </row>
    <row r="410" spans="1:35" customFormat="1" x14ac:dyDescent="0.15">
      <c r="A410" t="s">
        <v>44</v>
      </c>
      <c r="B410" t="s">
        <v>55</v>
      </c>
      <c r="C410" t="s">
        <v>62</v>
      </c>
      <c r="D410">
        <v>2043</v>
      </c>
      <c r="E410">
        <v>0</v>
      </c>
      <c r="AC410">
        <v>1352900.8047552099</v>
      </c>
      <c r="AD410">
        <v>1352900.8047552099</v>
      </c>
      <c r="AE410">
        <v>1352900.8047552099</v>
      </c>
      <c r="AF410">
        <v>1352900.8047552099</v>
      </c>
      <c r="AG410">
        <v>1352900.8047552099</v>
      </c>
      <c r="AH410">
        <v>1352900.8047552099</v>
      </c>
      <c r="AI410">
        <v>1352900.8047552099</v>
      </c>
    </row>
    <row r="411" spans="1:35" customFormat="1" x14ac:dyDescent="0.15">
      <c r="A411" t="s">
        <v>44</v>
      </c>
      <c r="B411" t="s">
        <v>55</v>
      </c>
      <c r="C411" t="s">
        <v>62</v>
      </c>
      <c r="D411">
        <v>2044</v>
      </c>
      <c r="E411">
        <v>0</v>
      </c>
      <c r="AD411">
        <v>1411010.4122250199</v>
      </c>
      <c r="AE411">
        <v>1411010.4122250199</v>
      </c>
      <c r="AF411">
        <v>1411010.4122250199</v>
      </c>
      <c r="AG411">
        <v>1411010.4122250199</v>
      </c>
      <c r="AH411">
        <v>1411010.4122250199</v>
      </c>
      <c r="AI411">
        <v>1411010.4122250199</v>
      </c>
    </row>
    <row r="412" spans="1:35" customFormat="1" x14ac:dyDescent="0.15">
      <c r="A412" t="s">
        <v>44</v>
      </c>
      <c r="B412" t="s">
        <v>55</v>
      </c>
      <c r="C412" t="s">
        <v>62</v>
      </c>
      <c r="D412">
        <v>2045</v>
      </c>
      <c r="E412">
        <v>0</v>
      </c>
      <c r="AE412">
        <v>1476124.9405586501</v>
      </c>
      <c r="AF412">
        <v>1476124.9405586501</v>
      </c>
      <c r="AG412">
        <v>1476124.9405586501</v>
      </c>
      <c r="AH412">
        <v>1476124.9405586501</v>
      </c>
      <c r="AI412">
        <v>1476124.9405586501</v>
      </c>
    </row>
    <row r="413" spans="1:35" customFormat="1" x14ac:dyDescent="0.15">
      <c r="A413" t="s">
        <v>44</v>
      </c>
      <c r="B413" t="s">
        <v>55</v>
      </c>
      <c r="C413" t="s">
        <v>62</v>
      </c>
      <c r="D413">
        <v>2046</v>
      </c>
      <c r="E413">
        <v>0</v>
      </c>
      <c r="AF413">
        <v>602325.14500639495</v>
      </c>
      <c r="AG413">
        <v>602325.14500639495</v>
      </c>
      <c r="AH413">
        <v>602325.14500639495</v>
      </c>
      <c r="AI413">
        <v>602325.14500639495</v>
      </c>
    </row>
    <row r="414" spans="1:35" customFormat="1" x14ac:dyDescent="0.15">
      <c r="A414" t="s">
        <v>44</v>
      </c>
      <c r="B414" t="s">
        <v>55</v>
      </c>
      <c r="C414" t="s">
        <v>62</v>
      </c>
      <c r="D414">
        <v>2047</v>
      </c>
      <c r="E414">
        <v>0</v>
      </c>
      <c r="AG414">
        <v>645595.69396163896</v>
      </c>
      <c r="AH414">
        <v>645595.69396163896</v>
      </c>
      <c r="AI414">
        <v>645595.69396163896</v>
      </c>
    </row>
    <row r="415" spans="1:35" customFormat="1" x14ac:dyDescent="0.15">
      <c r="A415" t="s">
        <v>44</v>
      </c>
      <c r="B415" t="s">
        <v>55</v>
      </c>
      <c r="C415" t="s">
        <v>62</v>
      </c>
      <c r="D415">
        <v>2048</v>
      </c>
      <c r="E415">
        <v>0</v>
      </c>
      <c r="AH415">
        <v>687193.80230272701</v>
      </c>
      <c r="AI415">
        <v>687193.80230272701</v>
      </c>
    </row>
    <row r="416" spans="1:35" customFormat="1" x14ac:dyDescent="0.15">
      <c r="A416" t="s">
        <v>44</v>
      </c>
      <c r="B416" t="s">
        <v>55</v>
      </c>
      <c r="C416" t="s">
        <v>62</v>
      </c>
      <c r="D416">
        <v>2049</v>
      </c>
      <c r="E416">
        <v>0</v>
      </c>
      <c r="AI416">
        <v>713875.81340749096</v>
      </c>
    </row>
    <row r="417" spans="1:35" customFormat="1" x14ac:dyDescent="0.15">
      <c r="A417" t="s">
        <v>44</v>
      </c>
      <c r="B417" t="s">
        <v>55</v>
      </c>
      <c r="C417" t="s">
        <v>61</v>
      </c>
      <c r="D417">
        <v>2013</v>
      </c>
      <c r="E417">
        <v>1</v>
      </c>
      <c r="F417">
        <v>16143819.147228001</v>
      </c>
      <c r="G417">
        <v>16143819.147228001</v>
      </c>
      <c r="H417">
        <v>16143819.147228001</v>
      </c>
      <c r="I417">
        <v>16143819.147228001</v>
      </c>
      <c r="J417">
        <v>16143819.147228001</v>
      </c>
      <c r="K417">
        <v>16143819.147228001</v>
      </c>
      <c r="L417">
        <v>16143819.147228001</v>
      </c>
      <c r="M417">
        <v>16143819.147228001</v>
      </c>
      <c r="N417">
        <v>16143819.147228001</v>
      </c>
      <c r="O417">
        <v>16143819.147228001</v>
      </c>
      <c r="P417">
        <v>16143819.147228001</v>
      </c>
      <c r="Q417">
        <v>16143819.147228001</v>
      </c>
      <c r="R417">
        <v>16143819.147228001</v>
      </c>
      <c r="S417">
        <v>16143819.147228001</v>
      </c>
      <c r="T417">
        <v>16143819.147228001</v>
      </c>
      <c r="U417">
        <v>16143819.147228001</v>
      </c>
      <c r="V417">
        <v>16143819.147228001</v>
      </c>
      <c r="W417">
        <v>16143819.147228001</v>
      </c>
      <c r="X417">
        <v>16143819.147228001</v>
      </c>
      <c r="Y417">
        <v>16143819.147228001</v>
      </c>
      <c r="Z417">
        <v>16143819.147228001</v>
      </c>
      <c r="AA417">
        <v>16143819.147228001</v>
      </c>
      <c r="AB417">
        <v>16143819.147228001</v>
      </c>
    </row>
    <row r="418" spans="1:35" customFormat="1" x14ac:dyDescent="0.15">
      <c r="A418" t="s">
        <v>44</v>
      </c>
      <c r="B418" t="s">
        <v>55</v>
      </c>
      <c r="C418" t="s">
        <v>61</v>
      </c>
      <c r="D418">
        <v>2014</v>
      </c>
      <c r="E418">
        <v>1</v>
      </c>
      <c r="F418">
        <v>9450040.4764261395</v>
      </c>
      <c r="G418">
        <v>9450040.4764261395</v>
      </c>
      <c r="H418">
        <v>9450040.4764261395</v>
      </c>
      <c r="I418">
        <v>9450040.4764261395</v>
      </c>
      <c r="J418">
        <v>9450040.4764261395</v>
      </c>
      <c r="K418">
        <v>9450040.4764261395</v>
      </c>
      <c r="L418">
        <v>9450040.4764261395</v>
      </c>
      <c r="M418">
        <v>9450040.4764261395</v>
      </c>
      <c r="N418">
        <v>9450040.4764261395</v>
      </c>
      <c r="O418">
        <v>9450040.4764261395</v>
      </c>
      <c r="P418">
        <v>9450040.4764261395</v>
      </c>
      <c r="Q418">
        <v>9450040.4764261395</v>
      </c>
      <c r="R418">
        <v>9450040.4764261395</v>
      </c>
      <c r="S418">
        <v>9450040.4764261395</v>
      </c>
      <c r="T418">
        <v>9450040.4764261395</v>
      </c>
      <c r="U418">
        <v>9450040.4764261395</v>
      </c>
      <c r="V418">
        <v>9450040.4764261395</v>
      </c>
      <c r="W418">
        <v>9450040.4764261395</v>
      </c>
      <c r="X418">
        <v>9450040.4764261395</v>
      </c>
      <c r="Y418">
        <v>9450040.4764261395</v>
      </c>
      <c r="Z418">
        <v>9450040.4764261395</v>
      </c>
      <c r="AA418">
        <v>9450040.4764261395</v>
      </c>
      <c r="AB418">
        <v>9450040.4764261395</v>
      </c>
      <c r="AC418">
        <v>9450040.4764261395</v>
      </c>
    </row>
    <row r="419" spans="1:35" customFormat="1" x14ac:dyDescent="0.15">
      <c r="A419" t="s">
        <v>44</v>
      </c>
      <c r="B419" t="s">
        <v>55</v>
      </c>
      <c r="C419" t="s">
        <v>61</v>
      </c>
      <c r="D419">
        <v>2015</v>
      </c>
      <c r="E419">
        <v>1</v>
      </c>
      <c r="F419">
        <v>5307375.6737351203</v>
      </c>
      <c r="G419">
        <v>5307375.6737351203</v>
      </c>
      <c r="H419">
        <v>5307375.6737351203</v>
      </c>
      <c r="I419">
        <v>5307375.6737351203</v>
      </c>
      <c r="J419">
        <v>5307375.6737351203</v>
      </c>
      <c r="K419">
        <v>5307375.6737351203</v>
      </c>
      <c r="L419">
        <v>5307375.6737351203</v>
      </c>
      <c r="M419">
        <v>5307375.6737351203</v>
      </c>
      <c r="N419">
        <v>5307375.6737351203</v>
      </c>
      <c r="O419">
        <v>5307375.6737351203</v>
      </c>
      <c r="P419">
        <v>5307375.6737351203</v>
      </c>
      <c r="Q419">
        <v>5307375.6737351203</v>
      </c>
      <c r="R419">
        <v>5307375.6737351203</v>
      </c>
      <c r="S419">
        <v>5307375.6737351203</v>
      </c>
      <c r="T419">
        <v>5307375.6737351203</v>
      </c>
      <c r="U419">
        <v>5307375.6737351203</v>
      </c>
      <c r="V419">
        <v>5307375.6737351203</v>
      </c>
      <c r="W419">
        <v>5307375.6737351203</v>
      </c>
      <c r="X419">
        <v>5307375.6737351203</v>
      </c>
      <c r="Y419">
        <v>5307375.6737351203</v>
      </c>
      <c r="Z419">
        <v>5307375.6737351203</v>
      </c>
      <c r="AA419">
        <v>5307375.6737351203</v>
      </c>
      <c r="AB419">
        <v>5307375.6737351203</v>
      </c>
      <c r="AC419">
        <v>5307375.6737351203</v>
      </c>
      <c r="AD419">
        <v>5307375.6737351203</v>
      </c>
    </row>
    <row r="420" spans="1:35" customFormat="1" x14ac:dyDescent="0.15">
      <c r="A420" t="s">
        <v>44</v>
      </c>
      <c r="B420" t="s">
        <v>55</v>
      </c>
      <c r="C420" t="s">
        <v>61</v>
      </c>
      <c r="D420">
        <v>2016</v>
      </c>
      <c r="E420">
        <v>1</v>
      </c>
      <c r="F420">
        <v>11091223.9765337</v>
      </c>
      <c r="G420">
        <v>11091223.9765337</v>
      </c>
      <c r="H420">
        <v>11091223.9765337</v>
      </c>
      <c r="I420">
        <v>11091223.9765337</v>
      </c>
      <c r="J420">
        <v>11091223.9765337</v>
      </c>
      <c r="K420">
        <v>11091223.9765337</v>
      </c>
      <c r="L420">
        <v>11091223.9765337</v>
      </c>
      <c r="M420">
        <v>11091223.9765337</v>
      </c>
      <c r="N420">
        <v>11091223.9765337</v>
      </c>
      <c r="O420">
        <v>11091223.9765337</v>
      </c>
      <c r="P420">
        <v>11091223.9765337</v>
      </c>
      <c r="Q420">
        <v>11091223.9765337</v>
      </c>
      <c r="R420">
        <v>11091223.9765337</v>
      </c>
      <c r="S420">
        <v>11091223.9765337</v>
      </c>
      <c r="T420">
        <v>11091223.9765337</v>
      </c>
      <c r="U420">
        <v>11091223.9765337</v>
      </c>
      <c r="V420">
        <v>11091223.9765337</v>
      </c>
      <c r="W420">
        <v>11091223.9765337</v>
      </c>
      <c r="X420">
        <v>11091223.9765337</v>
      </c>
      <c r="Y420">
        <v>11091223.9765337</v>
      </c>
      <c r="Z420">
        <v>11091223.9765337</v>
      </c>
      <c r="AA420">
        <v>11091223.9765337</v>
      </c>
      <c r="AB420">
        <v>11091223.9765337</v>
      </c>
      <c r="AC420">
        <v>11091223.9765337</v>
      </c>
      <c r="AD420">
        <v>11091223.9765337</v>
      </c>
      <c r="AE420">
        <v>11091223.9765337</v>
      </c>
    </row>
    <row r="421" spans="1:35" customFormat="1" x14ac:dyDescent="0.15">
      <c r="A421" t="s">
        <v>44</v>
      </c>
      <c r="B421" t="s">
        <v>55</v>
      </c>
      <c r="C421" t="s">
        <v>61</v>
      </c>
      <c r="D421">
        <v>2017</v>
      </c>
      <c r="E421">
        <v>1</v>
      </c>
      <c r="F421">
        <v>11044900.248708099</v>
      </c>
      <c r="G421">
        <v>11044900.248708099</v>
      </c>
      <c r="H421">
        <v>11044900.248708099</v>
      </c>
      <c r="I421">
        <v>11044900.248708099</v>
      </c>
      <c r="J421">
        <v>11044900.248708099</v>
      </c>
      <c r="K421">
        <v>11044900.248708099</v>
      </c>
      <c r="L421">
        <v>11044900.248708099</v>
      </c>
      <c r="M421">
        <v>11044900.248708099</v>
      </c>
      <c r="N421">
        <v>11044900.248708099</v>
      </c>
      <c r="O421">
        <v>11044900.248708099</v>
      </c>
      <c r="P421">
        <v>11044900.248708099</v>
      </c>
      <c r="Q421">
        <v>11044900.248708099</v>
      </c>
      <c r="R421">
        <v>11044900.248708099</v>
      </c>
      <c r="S421">
        <v>11044900.248708099</v>
      </c>
      <c r="T421">
        <v>11044900.248708099</v>
      </c>
      <c r="U421">
        <v>11044900.248708099</v>
      </c>
      <c r="V421">
        <v>11044900.248708099</v>
      </c>
      <c r="W421">
        <v>11044900.248708099</v>
      </c>
      <c r="X421">
        <v>11044900.248708099</v>
      </c>
      <c r="Y421">
        <v>11044900.248708099</v>
      </c>
      <c r="Z421">
        <v>11044900.248708099</v>
      </c>
      <c r="AA421">
        <v>11044900.248708099</v>
      </c>
      <c r="AB421">
        <v>11044900.248708099</v>
      </c>
      <c r="AC421">
        <v>11044900.248708099</v>
      </c>
      <c r="AD421">
        <v>11044900.248708099</v>
      </c>
      <c r="AE421">
        <v>11044900.248708099</v>
      </c>
      <c r="AF421">
        <v>11044900.248708099</v>
      </c>
    </row>
    <row r="422" spans="1:35" customFormat="1" x14ac:dyDescent="0.15">
      <c r="A422" t="s">
        <v>44</v>
      </c>
      <c r="B422" t="s">
        <v>55</v>
      </c>
      <c r="C422" t="s">
        <v>61</v>
      </c>
      <c r="D422">
        <v>2018</v>
      </c>
      <c r="E422">
        <v>1</v>
      </c>
      <c r="F422">
        <v>12423124.7709384</v>
      </c>
      <c r="G422">
        <v>12423124.7709384</v>
      </c>
      <c r="H422">
        <v>12423124.7709384</v>
      </c>
      <c r="I422">
        <v>12423124.7709384</v>
      </c>
      <c r="J422">
        <v>12423124.7709384</v>
      </c>
      <c r="K422">
        <v>12423124.7709384</v>
      </c>
      <c r="L422">
        <v>12423124.7709384</v>
      </c>
      <c r="M422">
        <v>12423124.7709384</v>
      </c>
      <c r="N422">
        <v>12423124.7709384</v>
      </c>
      <c r="O422">
        <v>12423124.7709384</v>
      </c>
      <c r="P422">
        <v>12423124.7709384</v>
      </c>
      <c r="Q422">
        <v>12423124.7709384</v>
      </c>
      <c r="R422">
        <v>12423124.7709384</v>
      </c>
      <c r="S422">
        <v>12423124.7709384</v>
      </c>
      <c r="T422">
        <v>12423124.7709384</v>
      </c>
      <c r="U422">
        <v>12423124.7709384</v>
      </c>
      <c r="V422">
        <v>12423124.7709384</v>
      </c>
      <c r="W422">
        <v>12423124.7709384</v>
      </c>
      <c r="X422">
        <v>12423124.7709384</v>
      </c>
      <c r="Y422">
        <v>12423124.7709384</v>
      </c>
      <c r="Z422">
        <v>12423124.7709384</v>
      </c>
      <c r="AA422">
        <v>12423124.7709384</v>
      </c>
      <c r="AB422">
        <v>12423124.7709384</v>
      </c>
      <c r="AC422">
        <v>12423124.7709384</v>
      </c>
      <c r="AD422">
        <v>12423124.7709384</v>
      </c>
      <c r="AE422">
        <v>12423124.7709384</v>
      </c>
      <c r="AF422">
        <v>12423124.7709384</v>
      </c>
      <c r="AG422">
        <v>12423124.7709384</v>
      </c>
    </row>
    <row r="423" spans="1:35" customFormat="1" x14ac:dyDescent="0.15">
      <c r="A423" t="s">
        <v>44</v>
      </c>
      <c r="B423" t="s">
        <v>55</v>
      </c>
      <c r="C423" t="s">
        <v>61</v>
      </c>
      <c r="D423">
        <v>2019</v>
      </c>
      <c r="E423">
        <v>1</v>
      </c>
      <c r="F423">
        <v>2215367.3383016698</v>
      </c>
      <c r="G423">
        <v>2215367.3383016698</v>
      </c>
      <c r="H423">
        <v>2215367.3383016698</v>
      </c>
      <c r="I423">
        <v>2215367.3383016698</v>
      </c>
      <c r="J423">
        <v>2215367.3383016698</v>
      </c>
      <c r="K423">
        <v>2215367.3383016698</v>
      </c>
      <c r="L423">
        <v>2215367.3383016698</v>
      </c>
      <c r="M423">
        <v>2215367.3383016698</v>
      </c>
      <c r="N423">
        <v>2215367.3383016698</v>
      </c>
      <c r="O423">
        <v>2215367.3383016698</v>
      </c>
      <c r="P423">
        <v>2215367.3383016698</v>
      </c>
      <c r="Q423">
        <v>2215367.3383016698</v>
      </c>
      <c r="R423">
        <v>2215367.3383016698</v>
      </c>
      <c r="S423">
        <v>2215367.3383016698</v>
      </c>
      <c r="T423">
        <v>2215367.3383016698</v>
      </c>
      <c r="U423">
        <v>2215367.3383016698</v>
      </c>
      <c r="V423">
        <v>2215367.3383016698</v>
      </c>
      <c r="W423">
        <v>2215367.3383016698</v>
      </c>
      <c r="X423">
        <v>2215367.3383016698</v>
      </c>
      <c r="Y423">
        <v>2215367.3383016698</v>
      </c>
      <c r="Z423">
        <v>2215367.3383016698</v>
      </c>
      <c r="AA423">
        <v>2215367.3383016698</v>
      </c>
      <c r="AB423">
        <v>2215367.3383016698</v>
      </c>
      <c r="AC423">
        <v>2215367.3383016698</v>
      </c>
      <c r="AD423">
        <v>2215367.3383016698</v>
      </c>
      <c r="AE423">
        <v>2215367.3383016698</v>
      </c>
      <c r="AF423">
        <v>2215367.3383016698</v>
      </c>
      <c r="AG423">
        <v>2215367.3383016698</v>
      </c>
      <c r="AH423">
        <v>2215367.3383016698</v>
      </c>
    </row>
    <row r="424" spans="1:35" customFormat="1" x14ac:dyDescent="0.15">
      <c r="A424" t="s">
        <v>44</v>
      </c>
      <c r="B424" t="s">
        <v>55</v>
      </c>
      <c r="C424" t="s">
        <v>61</v>
      </c>
      <c r="D424">
        <v>2020</v>
      </c>
      <c r="E424">
        <v>1</v>
      </c>
      <c r="F424">
        <v>19813035.791337799</v>
      </c>
      <c r="G424">
        <v>19813035.791337799</v>
      </c>
      <c r="H424">
        <v>19813035.791337799</v>
      </c>
      <c r="I424">
        <v>19813035.791337799</v>
      </c>
      <c r="J424">
        <v>19813035.791337799</v>
      </c>
      <c r="K424">
        <v>19813035.791337799</v>
      </c>
      <c r="L424">
        <v>19813035.791337799</v>
      </c>
      <c r="M424">
        <v>19813035.791337799</v>
      </c>
      <c r="N424">
        <v>19813035.791337799</v>
      </c>
      <c r="O424">
        <v>19813035.791337799</v>
      </c>
      <c r="P424">
        <v>19813035.791337799</v>
      </c>
      <c r="Q424">
        <v>19813035.791337799</v>
      </c>
      <c r="R424">
        <v>19813035.791337799</v>
      </c>
      <c r="S424">
        <v>19813035.791337799</v>
      </c>
      <c r="T424">
        <v>19813035.791337799</v>
      </c>
      <c r="U424">
        <v>19813035.791337799</v>
      </c>
      <c r="V424">
        <v>19813035.791337799</v>
      </c>
      <c r="W424">
        <v>19813035.791337799</v>
      </c>
      <c r="X424">
        <v>19813035.791337799</v>
      </c>
      <c r="Y424">
        <v>19813035.791337799</v>
      </c>
      <c r="Z424">
        <v>19813035.791337799</v>
      </c>
      <c r="AA424">
        <v>19813035.791337799</v>
      </c>
      <c r="AB424">
        <v>19813035.791337799</v>
      </c>
      <c r="AC424">
        <v>19813035.791337799</v>
      </c>
      <c r="AD424">
        <v>19813035.791337799</v>
      </c>
      <c r="AE424">
        <v>19813035.791337799</v>
      </c>
      <c r="AF424">
        <v>19813035.791337799</v>
      </c>
      <c r="AG424">
        <v>19813035.791337799</v>
      </c>
      <c r="AH424">
        <v>19813035.791337799</v>
      </c>
      <c r="AI424">
        <v>19813035.791337799</v>
      </c>
    </row>
    <row r="425" spans="1:35" customFormat="1" x14ac:dyDescent="0.15">
      <c r="A425" t="s">
        <v>44</v>
      </c>
      <c r="B425" t="s">
        <v>55</v>
      </c>
      <c r="C425" t="s">
        <v>61</v>
      </c>
      <c r="D425">
        <v>2028</v>
      </c>
      <c r="E425">
        <v>1</v>
      </c>
      <c r="N425">
        <v>1053235.5626272201</v>
      </c>
      <c r="O425">
        <v>1053235.5626272201</v>
      </c>
      <c r="P425">
        <v>1053235.5626272201</v>
      </c>
      <c r="Q425">
        <v>1053235.5626272201</v>
      </c>
      <c r="R425">
        <v>1053235.5626272201</v>
      </c>
      <c r="S425">
        <v>1053235.5626272201</v>
      </c>
      <c r="T425">
        <v>1053235.5626272201</v>
      </c>
      <c r="U425">
        <v>1053235.5626272201</v>
      </c>
      <c r="V425">
        <v>1053235.5626272201</v>
      </c>
      <c r="W425">
        <v>1053235.5626272201</v>
      </c>
      <c r="X425">
        <v>1053235.5626272201</v>
      </c>
      <c r="Y425">
        <v>1053235.5626272201</v>
      </c>
      <c r="Z425">
        <v>1053235.5626272201</v>
      </c>
      <c r="AA425">
        <v>1053235.5626272201</v>
      </c>
      <c r="AB425">
        <v>1053235.5626272201</v>
      </c>
      <c r="AC425">
        <v>1053235.5626272201</v>
      </c>
      <c r="AD425">
        <v>1053235.5626272201</v>
      </c>
      <c r="AE425">
        <v>1053235.5626272201</v>
      </c>
      <c r="AF425">
        <v>1053235.5626272201</v>
      </c>
      <c r="AG425">
        <v>1053235.5626272201</v>
      </c>
      <c r="AH425">
        <v>1053235.5626272201</v>
      </c>
      <c r="AI425">
        <v>1053235.5626272201</v>
      </c>
    </row>
    <row r="426" spans="1:35" customFormat="1" x14ac:dyDescent="0.15">
      <c r="A426" t="s">
        <v>44</v>
      </c>
      <c r="B426" t="s">
        <v>55</v>
      </c>
      <c r="C426" t="s">
        <v>61</v>
      </c>
      <c r="D426">
        <v>2029</v>
      </c>
      <c r="E426">
        <v>1</v>
      </c>
      <c r="O426">
        <v>3499776.3724013702</v>
      </c>
      <c r="P426">
        <v>3499776.3724013702</v>
      </c>
      <c r="Q426">
        <v>3499776.3724013702</v>
      </c>
      <c r="R426">
        <v>3499776.3724013702</v>
      </c>
      <c r="S426">
        <v>3499776.3724013702</v>
      </c>
      <c r="T426">
        <v>3499776.3724013702</v>
      </c>
      <c r="U426">
        <v>3499776.3724013702</v>
      </c>
      <c r="V426">
        <v>3499776.3724013702</v>
      </c>
      <c r="W426">
        <v>3499776.3724013702</v>
      </c>
      <c r="X426">
        <v>3499776.3724013702</v>
      </c>
      <c r="Y426">
        <v>3499776.3724013702</v>
      </c>
      <c r="Z426">
        <v>3499776.3724013702</v>
      </c>
      <c r="AA426">
        <v>3499776.3724013702</v>
      </c>
      <c r="AB426">
        <v>3499776.3724013702</v>
      </c>
      <c r="AC426">
        <v>3499776.3724013702</v>
      </c>
      <c r="AD426">
        <v>3499776.3724013702</v>
      </c>
      <c r="AE426">
        <v>3499776.3724013702</v>
      </c>
      <c r="AF426">
        <v>3499776.3724013702</v>
      </c>
      <c r="AG426">
        <v>3499776.3724013702</v>
      </c>
      <c r="AH426">
        <v>3499776.3724013702</v>
      </c>
      <c r="AI426">
        <v>3499776.3724013702</v>
      </c>
    </row>
    <row r="427" spans="1:35" customFormat="1" x14ac:dyDescent="0.15">
      <c r="A427" t="s">
        <v>44</v>
      </c>
      <c r="B427" t="s">
        <v>55</v>
      </c>
      <c r="C427" t="s">
        <v>61</v>
      </c>
      <c r="D427">
        <v>2030</v>
      </c>
      <c r="E427">
        <v>1</v>
      </c>
      <c r="P427">
        <v>3467691.0392421898</v>
      </c>
      <c r="Q427">
        <v>3467691.0392421898</v>
      </c>
      <c r="R427">
        <v>3467691.0392421898</v>
      </c>
      <c r="S427">
        <v>3467691.0392421898</v>
      </c>
      <c r="T427">
        <v>3467691.0392421898</v>
      </c>
      <c r="U427">
        <v>3467691.0392421898</v>
      </c>
      <c r="V427">
        <v>3467691.0392421898</v>
      </c>
      <c r="W427">
        <v>3467691.0392421898</v>
      </c>
      <c r="X427">
        <v>3467691.0392421898</v>
      </c>
      <c r="Y427">
        <v>3467691.0392421898</v>
      </c>
      <c r="Z427">
        <v>3467691.0392421898</v>
      </c>
      <c r="AA427">
        <v>3467691.0392421898</v>
      </c>
      <c r="AB427">
        <v>3467691.0392421898</v>
      </c>
      <c r="AC427">
        <v>3467691.0392421898</v>
      </c>
      <c r="AD427">
        <v>3467691.0392421898</v>
      </c>
      <c r="AE427">
        <v>3467691.0392421898</v>
      </c>
      <c r="AF427">
        <v>3467691.0392421898</v>
      </c>
      <c r="AG427">
        <v>3467691.0392421898</v>
      </c>
      <c r="AH427">
        <v>3467691.0392421898</v>
      </c>
      <c r="AI427">
        <v>3467691.0392421898</v>
      </c>
    </row>
    <row r="428" spans="1:35" customFormat="1" x14ac:dyDescent="0.15">
      <c r="A428" t="s">
        <v>44</v>
      </c>
      <c r="B428" t="s">
        <v>55</v>
      </c>
      <c r="C428" t="s">
        <v>61</v>
      </c>
      <c r="D428">
        <v>2031</v>
      </c>
      <c r="E428">
        <v>1</v>
      </c>
      <c r="Q428">
        <v>3565419.8871294102</v>
      </c>
      <c r="R428">
        <v>3565419.8871294102</v>
      </c>
      <c r="S428">
        <v>3565419.8871294102</v>
      </c>
      <c r="T428">
        <v>3565419.8871294102</v>
      </c>
      <c r="U428">
        <v>3565419.8871294102</v>
      </c>
      <c r="V428">
        <v>3565419.8871294102</v>
      </c>
      <c r="W428">
        <v>3565419.8871294102</v>
      </c>
      <c r="X428">
        <v>3565419.8871294102</v>
      </c>
      <c r="Y428">
        <v>3565419.8871294102</v>
      </c>
      <c r="Z428">
        <v>3565419.8871294102</v>
      </c>
      <c r="AA428">
        <v>3565419.8871294102</v>
      </c>
      <c r="AB428">
        <v>3565419.8871294102</v>
      </c>
      <c r="AC428">
        <v>3565419.8871294102</v>
      </c>
      <c r="AD428">
        <v>3565419.8871294102</v>
      </c>
      <c r="AE428" s="34">
        <v>3565419.8871294102</v>
      </c>
      <c r="AF428">
        <v>3565419.8871294102</v>
      </c>
      <c r="AG428">
        <v>3565419.8871294102</v>
      </c>
      <c r="AH428">
        <v>3565419.8871294102</v>
      </c>
      <c r="AI428">
        <v>3565419.8871294102</v>
      </c>
    </row>
    <row r="429" spans="1:35" customFormat="1" x14ac:dyDescent="0.15">
      <c r="A429" t="s">
        <v>44</v>
      </c>
      <c r="B429" t="s">
        <v>55</v>
      </c>
      <c r="C429" t="s">
        <v>61</v>
      </c>
      <c r="D429">
        <v>2032</v>
      </c>
      <c r="E429">
        <v>1</v>
      </c>
      <c r="R429">
        <v>3684708.4553304799</v>
      </c>
      <c r="S429">
        <v>3684708.4553304799</v>
      </c>
      <c r="T429">
        <v>3684708.4553304799</v>
      </c>
      <c r="U429">
        <v>3684708.4553304799</v>
      </c>
      <c r="V429">
        <v>3684708.4553304799</v>
      </c>
      <c r="W429">
        <v>3684708.4553304799</v>
      </c>
      <c r="X429">
        <v>3684708.4553304799</v>
      </c>
      <c r="Y429">
        <v>3684708.4553304799</v>
      </c>
      <c r="Z429">
        <v>3684708.4553304799</v>
      </c>
      <c r="AA429">
        <v>3684708.4553304799</v>
      </c>
      <c r="AB429">
        <v>3684708.4553304799</v>
      </c>
      <c r="AC429">
        <v>3684708.4553304799</v>
      </c>
      <c r="AD429">
        <v>3684708.4553304799</v>
      </c>
      <c r="AE429">
        <v>3684708.4553304799</v>
      </c>
      <c r="AF429">
        <v>3684708.4553304799</v>
      </c>
      <c r="AG429">
        <v>3684708.4553304799</v>
      </c>
      <c r="AH429">
        <v>3684708.4553304799</v>
      </c>
      <c r="AI429">
        <v>3684708.4553304799</v>
      </c>
    </row>
    <row r="430" spans="1:35" customFormat="1" x14ac:dyDescent="0.15">
      <c r="A430" t="s">
        <v>44</v>
      </c>
      <c r="B430" t="s">
        <v>55</v>
      </c>
      <c r="C430" t="s">
        <v>61</v>
      </c>
      <c r="D430">
        <v>2033</v>
      </c>
      <c r="E430">
        <v>1</v>
      </c>
      <c r="S430">
        <v>3738859.6330183302</v>
      </c>
      <c r="T430">
        <v>3738859.6330183302</v>
      </c>
      <c r="U430">
        <v>3738859.6330183302</v>
      </c>
      <c r="V430">
        <v>3738859.6330183302</v>
      </c>
      <c r="W430">
        <v>3738859.6330183302</v>
      </c>
      <c r="X430">
        <v>3738859.6330183302</v>
      </c>
      <c r="Y430">
        <v>3738859.6330183302</v>
      </c>
      <c r="Z430">
        <v>3738859.6330183302</v>
      </c>
      <c r="AA430">
        <v>3738859.6330183302</v>
      </c>
      <c r="AB430">
        <v>3738859.6330183302</v>
      </c>
      <c r="AC430">
        <v>3738859.6330183302</v>
      </c>
      <c r="AD430">
        <v>3738859.6330183302</v>
      </c>
      <c r="AE430">
        <v>3738859.6330183302</v>
      </c>
      <c r="AF430">
        <v>3738859.6330183302</v>
      </c>
      <c r="AG430">
        <v>3738859.6330183302</v>
      </c>
      <c r="AH430">
        <v>3738859.6330183302</v>
      </c>
      <c r="AI430">
        <v>3738859.6330183302</v>
      </c>
    </row>
    <row r="431" spans="1:35" customFormat="1" x14ac:dyDescent="0.15">
      <c r="A431" t="s">
        <v>44</v>
      </c>
      <c r="B431" t="s">
        <v>55</v>
      </c>
      <c r="C431" t="s">
        <v>61</v>
      </c>
      <c r="D431">
        <v>2034</v>
      </c>
      <c r="E431">
        <v>1</v>
      </c>
      <c r="T431">
        <v>3790644.8970791199</v>
      </c>
      <c r="U431">
        <v>3790644.8970791199</v>
      </c>
      <c r="V431">
        <v>3790644.8970791199</v>
      </c>
      <c r="W431">
        <v>3790644.8970791199</v>
      </c>
      <c r="X431">
        <v>3790644.8970791199</v>
      </c>
      <c r="Y431">
        <v>3790644.8970791199</v>
      </c>
      <c r="Z431">
        <v>3790644.8970791199</v>
      </c>
      <c r="AA431">
        <v>3790644.8970791199</v>
      </c>
      <c r="AB431">
        <v>3790644.8970791199</v>
      </c>
      <c r="AC431">
        <v>3790644.8970791199</v>
      </c>
      <c r="AD431">
        <v>3790644.8970791199</v>
      </c>
      <c r="AE431">
        <v>3790644.8970791199</v>
      </c>
      <c r="AF431">
        <v>3790644.8970791199</v>
      </c>
      <c r="AG431">
        <v>3790644.8970791199</v>
      </c>
      <c r="AH431">
        <v>3790644.8970791199</v>
      </c>
      <c r="AI431">
        <v>3790644.8970791199</v>
      </c>
    </row>
    <row r="432" spans="1:35" customFormat="1" x14ac:dyDescent="0.15">
      <c r="A432" t="s">
        <v>44</v>
      </c>
      <c r="B432" t="s">
        <v>55</v>
      </c>
      <c r="C432" t="s">
        <v>61</v>
      </c>
      <c r="D432">
        <v>2035</v>
      </c>
      <c r="E432">
        <v>1</v>
      </c>
      <c r="U432">
        <v>3852027.0644832901</v>
      </c>
      <c r="V432">
        <v>3852027.0644832901</v>
      </c>
      <c r="W432">
        <v>3852027.0644832901</v>
      </c>
      <c r="X432">
        <v>3852027.0644832901</v>
      </c>
      <c r="Y432">
        <v>3852027.0644832901</v>
      </c>
      <c r="Z432">
        <v>3852027.0644832901</v>
      </c>
      <c r="AA432">
        <v>3852027.0644832901</v>
      </c>
      <c r="AB432">
        <v>3852027.0644832901</v>
      </c>
      <c r="AC432">
        <v>3852027.0644832901</v>
      </c>
      <c r="AD432">
        <v>3852027.0644832901</v>
      </c>
      <c r="AE432">
        <v>3852027.0644832901</v>
      </c>
      <c r="AF432">
        <v>3852027.0644832901</v>
      </c>
      <c r="AG432">
        <v>3852027.0644832901</v>
      </c>
      <c r="AH432">
        <v>3852027.0644832901</v>
      </c>
      <c r="AI432">
        <v>3852027.0644832901</v>
      </c>
    </row>
    <row r="433" spans="1:35" customFormat="1" x14ac:dyDescent="0.15">
      <c r="A433" t="s">
        <v>44</v>
      </c>
      <c r="B433" t="s">
        <v>55</v>
      </c>
      <c r="C433" t="s">
        <v>61</v>
      </c>
      <c r="D433">
        <v>2036</v>
      </c>
      <c r="E433">
        <v>1</v>
      </c>
      <c r="V433">
        <v>3839857.8948444198</v>
      </c>
      <c r="W433">
        <v>3839857.8948444198</v>
      </c>
      <c r="X433">
        <v>3839857.8948444198</v>
      </c>
      <c r="Y433">
        <v>3839857.8948444198</v>
      </c>
      <c r="Z433">
        <v>3839857.8948444198</v>
      </c>
      <c r="AA433">
        <v>3839857.8948444198</v>
      </c>
      <c r="AB433">
        <v>3839857.8948444198</v>
      </c>
      <c r="AC433">
        <v>3839857.8948444198</v>
      </c>
      <c r="AD433">
        <v>3839857.8948444198</v>
      </c>
      <c r="AE433">
        <v>3839857.8948444198</v>
      </c>
      <c r="AF433">
        <v>3839857.8948444198</v>
      </c>
      <c r="AG433">
        <v>3839857.8948444198</v>
      </c>
      <c r="AH433">
        <v>3839857.8948444198</v>
      </c>
      <c r="AI433">
        <v>3839857.8948444198</v>
      </c>
    </row>
    <row r="434" spans="1:35" customFormat="1" x14ac:dyDescent="0.15">
      <c r="A434" t="s">
        <v>44</v>
      </c>
      <c r="B434" t="s">
        <v>55</v>
      </c>
      <c r="C434" t="s">
        <v>61</v>
      </c>
      <c r="D434">
        <v>2037</v>
      </c>
      <c r="E434">
        <v>1</v>
      </c>
      <c r="W434">
        <v>3838468.5853624898</v>
      </c>
      <c r="X434">
        <v>3838468.5853624898</v>
      </c>
      <c r="Y434">
        <v>3838468.5853624898</v>
      </c>
      <c r="Z434">
        <v>3838468.5853624898</v>
      </c>
      <c r="AA434">
        <v>3838468.5853624898</v>
      </c>
      <c r="AB434">
        <v>3838468.5853624898</v>
      </c>
      <c r="AC434">
        <v>3838468.5853624898</v>
      </c>
      <c r="AD434">
        <v>3838468.5853624898</v>
      </c>
      <c r="AE434">
        <v>3838468.5853624898</v>
      </c>
      <c r="AF434">
        <v>3838468.5853624898</v>
      </c>
      <c r="AG434">
        <v>3838468.5853624898</v>
      </c>
      <c r="AH434">
        <v>3838468.5853624898</v>
      </c>
      <c r="AI434">
        <v>3838468.5853624898</v>
      </c>
    </row>
    <row r="435" spans="1:35" customFormat="1" x14ac:dyDescent="0.15">
      <c r="A435" t="s">
        <v>44</v>
      </c>
      <c r="B435" t="s">
        <v>55</v>
      </c>
      <c r="C435" t="s">
        <v>61</v>
      </c>
      <c r="D435">
        <v>2038</v>
      </c>
      <c r="E435">
        <v>1</v>
      </c>
      <c r="X435">
        <v>216256.31130841401</v>
      </c>
      <c r="Y435">
        <v>216256.31130841401</v>
      </c>
      <c r="Z435">
        <v>216256.31130841401</v>
      </c>
      <c r="AA435">
        <v>216256.31130841401</v>
      </c>
      <c r="AB435">
        <v>216256.31130841401</v>
      </c>
      <c r="AC435">
        <v>216256.31130841401</v>
      </c>
      <c r="AD435">
        <v>216256.31130841401</v>
      </c>
      <c r="AE435">
        <v>216256.31130841401</v>
      </c>
      <c r="AF435">
        <v>216256.31130841401</v>
      </c>
      <c r="AG435">
        <v>216256.31130841401</v>
      </c>
      <c r="AH435">
        <v>216256.31130841401</v>
      </c>
      <c r="AI435">
        <v>216256.31130841401</v>
      </c>
    </row>
    <row r="436" spans="1:35" customFormat="1" x14ac:dyDescent="0.15">
      <c r="A436" t="s">
        <v>44</v>
      </c>
      <c r="B436" t="s">
        <v>55</v>
      </c>
      <c r="C436" t="s">
        <v>61</v>
      </c>
      <c r="D436">
        <v>2041</v>
      </c>
      <c r="E436">
        <v>1</v>
      </c>
      <c r="AA436">
        <v>3654947.78889497</v>
      </c>
      <c r="AB436">
        <v>3654947.78889497</v>
      </c>
      <c r="AC436">
        <v>3654947.78889497</v>
      </c>
      <c r="AD436">
        <v>3654947.78889497</v>
      </c>
      <c r="AE436">
        <v>3654947.78889497</v>
      </c>
      <c r="AF436">
        <v>3654947.78889497</v>
      </c>
      <c r="AG436">
        <v>3654947.78889497</v>
      </c>
      <c r="AH436">
        <v>3654947.78889497</v>
      </c>
      <c r="AI436">
        <v>3654947.78889497</v>
      </c>
    </row>
    <row r="437" spans="1:35" customFormat="1" x14ac:dyDescent="0.15">
      <c r="A437" t="s">
        <v>44</v>
      </c>
      <c r="B437" t="s">
        <v>55</v>
      </c>
      <c r="C437" t="s">
        <v>61</v>
      </c>
      <c r="D437">
        <v>2042</v>
      </c>
      <c r="E437">
        <v>1</v>
      </c>
      <c r="AB437">
        <v>3617078.5500949398</v>
      </c>
      <c r="AC437">
        <v>3617078.5500949398</v>
      </c>
      <c r="AD437">
        <v>3617078.5500949398</v>
      </c>
      <c r="AE437">
        <v>3617078.5500949398</v>
      </c>
      <c r="AF437">
        <v>3617078.5500949398</v>
      </c>
      <c r="AG437">
        <v>3617078.5500949398</v>
      </c>
      <c r="AH437">
        <v>3617078.5500949398</v>
      </c>
      <c r="AI437">
        <v>3617078.5500949398</v>
      </c>
    </row>
    <row r="438" spans="1:35" customFormat="1" x14ac:dyDescent="0.15">
      <c r="A438" t="s">
        <v>44</v>
      </c>
      <c r="B438" t="s">
        <v>55</v>
      </c>
      <c r="C438" t="s">
        <v>61</v>
      </c>
      <c r="D438">
        <v>2043</v>
      </c>
      <c r="E438">
        <v>1</v>
      </c>
      <c r="AC438">
        <v>15408088.4822625</v>
      </c>
      <c r="AD438">
        <v>15408088.4822625</v>
      </c>
      <c r="AE438">
        <v>15408088.4822625</v>
      </c>
      <c r="AF438">
        <v>15408088.4822625</v>
      </c>
      <c r="AG438">
        <v>15408088.4822625</v>
      </c>
      <c r="AH438">
        <v>15408088.4822625</v>
      </c>
      <c r="AI438">
        <v>15408088.4822625</v>
      </c>
    </row>
    <row r="439" spans="1:35" customFormat="1" x14ac:dyDescent="0.15">
      <c r="A439" t="s">
        <v>44</v>
      </c>
      <c r="B439" t="s">
        <v>55</v>
      </c>
      <c r="C439" t="s">
        <v>61</v>
      </c>
      <c r="D439">
        <v>2044</v>
      </c>
      <c r="E439">
        <v>1</v>
      </c>
      <c r="AD439">
        <v>9157148.2186088208</v>
      </c>
      <c r="AE439">
        <v>9157148.2186088208</v>
      </c>
      <c r="AF439">
        <v>9157148.2186088208</v>
      </c>
      <c r="AG439">
        <v>9157148.2186088208</v>
      </c>
      <c r="AH439">
        <v>9157148.2186088208</v>
      </c>
      <c r="AI439">
        <v>9157148.2186088208</v>
      </c>
    </row>
    <row r="440" spans="1:35" customFormat="1" x14ac:dyDescent="0.15">
      <c r="A440" t="s">
        <v>44</v>
      </c>
      <c r="B440" t="s">
        <v>55</v>
      </c>
      <c r="C440" t="s">
        <v>61</v>
      </c>
      <c r="D440">
        <v>2045</v>
      </c>
      <c r="E440">
        <v>1</v>
      </c>
      <c r="AE440">
        <v>1681653.00094403</v>
      </c>
      <c r="AF440">
        <v>1681653.00094403</v>
      </c>
      <c r="AG440">
        <v>1681653.00094403</v>
      </c>
      <c r="AH440">
        <v>1681653.00094403</v>
      </c>
      <c r="AI440">
        <v>1681653.00094403</v>
      </c>
    </row>
    <row r="441" spans="1:35" customFormat="1" x14ac:dyDescent="0.15">
      <c r="A441" t="s">
        <v>44</v>
      </c>
      <c r="B441" t="s">
        <v>55</v>
      </c>
      <c r="C441" t="s">
        <v>61</v>
      </c>
      <c r="D441">
        <v>2046</v>
      </c>
      <c r="E441">
        <v>1</v>
      </c>
      <c r="AF441">
        <v>3464711.4531313102</v>
      </c>
      <c r="AG441">
        <v>3464711.4531313102</v>
      </c>
      <c r="AH441">
        <v>3464711.4531313102</v>
      </c>
      <c r="AI441">
        <v>3464711.4531313102</v>
      </c>
    </row>
    <row r="442" spans="1:35" customFormat="1" x14ac:dyDescent="0.15">
      <c r="A442" t="s">
        <v>44</v>
      </c>
      <c r="B442" t="s">
        <v>55</v>
      </c>
      <c r="C442" t="s">
        <v>61</v>
      </c>
      <c r="D442">
        <v>2047</v>
      </c>
      <c r="E442">
        <v>1</v>
      </c>
      <c r="AG442">
        <v>3400881.8281936902</v>
      </c>
      <c r="AH442">
        <v>3400881.8281936902</v>
      </c>
      <c r="AI442">
        <v>3400881.8281936902</v>
      </c>
    </row>
    <row r="443" spans="1:35" customFormat="1" x14ac:dyDescent="0.15">
      <c r="A443" t="s">
        <v>44</v>
      </c>
      <c r="B443" t="s">
        <v>55</v>
      </c>
      <c r="C443" t="s">
        <v>61</v>
      </c>
      <c r="D443">
        <v>2048</v>
      </c>
      <c r="E443">
        <v>1</v>
      </c>
      <c r="AH443">
        <v>7091613.7304417798</v>
      </c>
      <c r="AI443">
        <v>7091613.7304417798</v>
      </c>
    </row>
    <row r="444" spans="1:35" customFormat="1" x14ac:dyDescent="0.15">
      <c r="A444" t="s">
        <v>44</v>
      </c>
      <c r="B444" t="s">
        <v>55</v>
      </c>
      <c r="C444" t="s">
        <v>61</v>
      </c>
      <c r="D444">
        <v>2049</v>
      </c>
      <c r="E444">
        <v>1</v>
      </c>
      <c r="AI444">
        <v>1410690.82716586</v>
      </c>
    </row>
    <row r="445" spans="1:35" customFormat="1" x14ac:dyDescent="0.15">
      <c r="A445" t="s">
        <v>44</v>
      </c>
      <c r="B445" t="s">
        <v>55</v>
      </c>
      <c r="C445" t="s">
        <v>60</v>
      </c>
      <c r="D445">
        <v>2013</v>
      </c>
      <c r="E445">
        <v>1</v>
      </c>
      <c r="F445">
        <v>33827537.4197561</v>
      </c>
      <c r="G445">
        <v>33827537.4197561</v>
      </c>
      <c r="H445">
        <v>33827537.4197561</v>
      </c>
      <c r="I445">
        <v>33827537.4197561</v>
      </c>
      <c r="J445">
        <v>33827537.4197561</v>
      </c>
      <c r="K445">
        <v>33827537.4197561</v>
      </c>
      <c r="L445">
        <v>33827537.4197561</v>
      </c>
      <c r="M445">
        <v>33827537.4197561</v>
      </c>
      <c r="N445">
        <v>33827537.4197561</v>
      </c>
      <c r="O445">
        <v>33827537.4197561</v>
      </c>
      <c r="P445">
        <v>33827537.4197561</v>
      </c>
      <c r="Q445">
        <v>33827537.4197561</v>
      </c>
      <c r="R445">
        <v>33827537.4197561</v>
      </c>
      <c r="S445">
        <v>33827537.4197561</v>
      </c>
      <c r="T445">
        <v>33827537.4197561</v>
      </c>
      <c r="U445">
        <v>33827537.4197561</v>
      </c>
      <c r="V445">
        <v>33827537.4197561</v>
      </c>
      <c r="W445">
        <v>33827537.4197561</v>
      </c>
      <c r="X445">
        <v>33827537.4197561</v>
      </c>
      <c r="Y445">
        <v>33827537.4197561</v>
      </c>
      <c r="Z445">
        <v>33827537.4197561</v>
      </c>
      <c r="AA445">
        <v>33827537.4197561</v>
      </c>
      <c r="AB445">
        <v>33827537.4197561</v>
      </c>
    </row>
    <row r="446" spans="1:35" customFormat="1" x14ac:dyDescent="0.15">
      <c r="A446" t="s">
        <v>44</v>
      </c>
      <c r="B446" t="s">
        <v>55</v>
      </c>
      <c r="C446" t="s">
        <v>60</v>
      </c>
      <c r="D446">
        <v>2014</v>
      </c>
      <c r="E446">
        <v>1</v>
      </c>
      <c r="F446">
        <v>35383767.954805396</v>
      </c>
      <c r="G446">
        <v>35383767.954805396</v>
      </c>
      <c r="H446">
        <v>35383767.954805396</v>
      </c>
      <c r="I446">
        <v>35383767.954805396</v>
      </c>
      <c r="J446">
        <v>35383767.954805396</v>
      </c>
      <c r="K446">
        <v>35383767.954805396</v>
      </c>
      <c r="L446">
        <v>35383767.954805396</v>
      </c>
      <c r="M446">
        <v>35383767.954805396</v>
      </c>
      <c r="N446">
        <v>35383767.954805396</v>
      </c>
      <c r="O446">
        <v>35383767.954805396</v>
      </c>
      <c r="P446">
        <v>35383767.954805396</v>
      </c>
      <c r="Q446">
        <v>35383767.954805396</v>
      </c>
      <c r="R446">
        <v>35383767.954805396</v>
      </c>
      <c r="S446">
        <v>35383767.954805396</v>
      </c>
      <c r="T446">
        <v>35383767.954805396</v>
      </c>
      <c r="U446">
        <v>35383767.954805396</v>
      </c>
      <c r="V446">
        <v>35383767.954805396</v>
      </c>
      <c r="W446">
        <v>35383767.954805396</v>
      </c>
      <c r="X446">
        <v>35383767.954805396</v>
      </c>
      <c r="Y446">
        <v>35383767.954805396</v>
      </c>
      <c r="Z446">
        <v>35383767.954805396</v>
      </c>
      <c r="AA446">
        <v>35383767.954805396</v>
      </c>
      <c r="AB446">
        <v>35383767.954805396</v>
      </c>
      <c r="AC446">
        <v>35383767.954805396</v>
      </c>
    </row>
    <row r="447" spans="1:35" customFormat="1" x14ac:dyDescent="0.15">
      <c r="A447" t="s">
        <v>44</v>
      </c>
      <c r="B447" t="s">
        <v>55</v>
      </c>
      <c r="C447" t="s">
        <v>60</v>
      </c>
      <c r="D447">
        <v>2015</v>
      </c>
      <c r="E447">
        <v>1</v>
      </c>
      <c r="F447">
        <v>22143763.278905999</v>
      </c>
      <c r="G447">
        <v>22143763.278905999</v>
      </c>
      <c r="H447">
        <v>22143763.278905999</v>
      </c>
      <c r="I447">
        <v>22143763.278905999</v>
      </c>
      <c r="J447">
        <v>22143763.278905999</v>
      </c>
      <c r="K447">
        <v>22143763.278905999</v>
      </c>
      <c r="L447">
        <v>22143763.278905999</v>
      </c>
      <c r="M447">
        <v>22143763.278905999</v>
      </c>
      <c r="N447">
        <v>22143763.278905999</v>
      </c>
      <c r="O447">
        <v>22143763.278905999</v>
      </c>
      <c r="P447">
        <v>22143763.278905999</v>
      </c>
      <c r="Q447">
        <v>22143763.278905999</v>
      </c>
      <c r="R447">
        <v>22143763.278905999</v>
      </c>
      <c r="S447">
        <v>22143763.278905999</v>
      </c>
      <c r="T447">
        <v>22143763.278905999</v>
      </c>
      <c r="U447">
        <v>22143763.278905999</v>
      </c>
      <c r="V447">
        <v>22143763.278905999</v>
      </c>
      <c r="W447">
        <v>22143763.278905999</v>
      </c>
      <c r="X447">
        <v>22143763.278905999</v>
      </c>
      <c r="Y447">
        <v>22143763.278905999</v>
      </c>
      <c r="Z447">
        <v>22143763.278905999</v>
      </c>
      <c r="AA447">
        <v>22143763.278905999</v>
      </c>
      <c r="AB447">
        <v>22143763.278905999</v>
      </c>
      <c r="AC447">
        <v>22143763.278905999</v>
      </c>
      <c r="AD447">
        <v>22143763.278905999</v>
      </c>
    </row>
    <row r="448" spans="1:35" customFormat="1" x14ac:dyDescent="0.15">
      <c r="A448" t="s">
        <v>44</v>
      </c>
      <c r="B448" t="s">
        <v>55</v>
      </c>
      <c r="C448" t="s">
        <v>60</v>
      </c>
      <c r="D448">
        <v>2016</v>
      </c>
      <c r="E448">
        <v>1</v>
      </c>
      <c r="F448">
        <v>12758199.5566891</v>
      </c>
      <c r="G448">
        <v>12758199.5566891</v>
      </c>
      <c r="H448">
        <v>12758199.5566891</v>
      </c>
      <c r="I448">
        <v>12758199.5566891</v>
      </c>
      <c r="J448">
        <v>12758199.5566891</v>
      </c>
      <c r="K448">
        <v>12758199.5566891</v>
      </c>
      <c r="L448">
        <v>12758199.5566891</v>
      </c>
      <c r="M448">
        <v>12758199.5566891</v>
      </c>
      <c r="N448">
        <v>12758199.5566891</v>
      </c>
      <c r="O448">
        <v>12758199.5566891</v>
      </c>
      <c r="P448">
        <v>12758199.5566891</v>
      </c>
      <c r="Q448">
        <v>12758199.5566891</v>
      </c>
      <c r="R448">
        <v>12758199.5566891</v>
      </c>
      <c r="S448">
        <v>12758199.5566891</v>
      </c>
      <c r="T448">
        <v>12758199.5566891</v>
      </c>
      <c r="U448">
        <v>12758199.5566891</v>
      </c>
      <c r="V448">
        <v>12758199.5566891</v>
      </c>
      <c r="W448">
        <v>12758199.5566891</v>
      </c>
      <c r="X448">
        <v>12758199.5566891</v>
      </c>
      <c r="Y448">
        <v>12758199.5566891</v>
      </c>
      <c r="Z448">
        <v>12758199.5566891</v>
      </c>
      <c r="AA448">
        <v>12758199.5566891</v>
      </c>
      <c r="AB448">
        <v>12758199.5566891</v>
      </c>
      <c r="AC448">
        <v>12758199.5566891</v>
      </c>
      <c r="AD448">
        <v>12758199.5566891</v>
      </c>
      <c r="AE448">
        <v>12758199.5566891</v>
      </c>
    </row>
    <row r="449" spans="1:35" customFormat="1" x14ac:dyDescent="0.15">
      <c r="A449" t="s">
        <v>44</v>
      </c>
      <c r="B449" t="s">
        <v>55</v>
      </c>
      <c r="C449" t="s">
        <v>60</v>
      </c>
      <c r="D449">
        <v>2017</v>
      </c>
      <c r="E449">
        <v>1</v>
      </c>
      <c r="F449">
        <v>16680093.227061</v>
      </c>
      <c r="G449">
        <v>16680093.227061</v>
      </c>
      <c r="H449">
        <v>16680093.227061</v>
      </c>
      <c r="I449">
        <v>16680093.227061</v>
      </c>
      <c r="J449">
        <v>16680093.227061</v>
      </c>
      <c r="K449">
        <v>16680093.227061</v>
      </c>
      <c r="L449">
        <v>16680093.227061</v>
      </c>
      <c r="M449">
        <v>16680093.227061</v>
      </c>
      <c r="N449">
        <v>16680093.227061</v>
      </c>
      <c r="O449">
        <v>16680093.227061</v>
      </c>
      <c r="P449">
        <v>16680093.227061</v>
      </c>
      <c r="Q449">
        <v>16680093.227061</v>
      </c>
      <c r="R449">
        <v>16680093.227061</v>
      </c>
      <c r="S449">
        <v>16680093.227061</v>
      </c>
      <c r="T449">
        <v>16680093.227061</v>
      </c>
      <c r="U449">
        <v>16680093.227061</v>
      </c>
      <c r="V449">
        <v>16680093.227061</v>
      </c>
      <c r="W449">
        <v>16680093.227061</v>
      </c>
      <c r="X449">
        <v>16680093.227061</v>
      </c>
      <c r="Y449">
        <v>16680093.227061</v>
      </c>
      <c r="Z449">
        <v>16680093.227061</v>
      </c>
      <c r="AA449">
        <v>16680093.227061</v>
      </c>
      <c r="AB449">
        <v>16680093.227061</v>
      </c>
      <c r="AC449">
        <v>16680093.227061</v>
      </c>
      <c r="AD449">
        <v>16680093.227061</v>
      </c>
      <c r="AE449">
        <v>16680093.227061</v>
      </c>
      <c r="AF449">
        <v>16680093.227061</v>
      </c>
    </row>
    <row r="450" spans="1:35" customFormat="1" x14ac:dyDescent="0.15">
      <c r="A450" t="s">
        <v>44</v>
      </c>
      <c r="B450" t="s">
        <v>55</v>
      </c>
      <c r="C450" t="s">
        <v>60</v>
      </c>
      <c r="D450">
        <v>2018</v>
      </c>
      <c r="E450">
        <v>1</v>
      </c>
      <c r="F450">
        <v>5332708.1972817602</v>
      </c>
      <c r="G450">
        <v>5332708.1972817602</v>
      </c>
      <c r="H450">
        <v>5332708.1972817602</v>
      </c>
      <c r="I450">
        <v>5332708.1972817602</v>
      </c>
      <c r="J450">
        <v>5332708.1972817602</v>
      </c>
      <c r="K450">
        <v>5332708.1972817602</v>
      </c>
      <c r="L450">
        <v>5332708.1972817602</v>
      </c>
      <c r="M450">
        <v>5332708.1972817602</v>
      </c>
      <c r="N450">
        <v>5332708.1972817602</v>
      </c>
      <c r="O450">
        <v>5332708.1972817602</v>
      </c>
      <c r="P450">
        <v>5332708.1972817602</v>
      </c>
      <c r="Q450">
        <v>5332708.1972817602</v>
      </c>
      <c r="R450">
        <v>5332708.1972817602</v>
      </c>
      <c r="S450">
        <v>5332708.1972817602</v>
      </c>
      <c r="T450">
        <v>5332708.1972817602</v>
      </c>
      <c r="U450">
        <v>5332708.1972817602</v>
      </c>
      <c r="V450">
        <v>5332708.1972817602</v>
      </c>
      <c r="W450">
        <v>5332708.1972817602</v>
      </c>
      <c r="X450">
        <v>5332708.1972817602</v>
      </c>
      <c r="Y450">
        <v>5332708.1972817602</v>
      </c>
      <c r="Z450">
        <v>5332708.1972817602</v>
      </c>
      <c r="AA450">
        <v>5332708.1972817602</v>
      </c>
      <c r="AB450">
        <v>5332708.1972817602</v>
      </c>
      <c r="AC450">
        <v>5332708.1972817602</v>
      </c>
      <c r="AD450">
        <v>5332708.1972817602</v>
      </c>
      <c r="AE450">
        <v>5332708.1972817602</v>
      </c>
      <c r="AF450">
        <v>5332708.1972817602</v>
      </c>
      <c r="AG450">
        <v>5332708.1972817602</v>
      </c>
    </row>
    <row r="451" spans="1:35" customFormat="1" x14ac:dyDescent="0.15">
      <c r="A451" t="s">
        <v>44</v>
      </c>
      <c r="B451" t="s">
        <v>55</v>
      </c>
      <c r="C451" t="s">
        <v>60</v>
      </c>
      <c r="D451">
        <v>2019</v>
      </c>
      <c r="E451">
        <v>1</v>
      </c>
      <c r="F451">
        <v>4012113.35675332</v>
      </c>
      <c r="G451">
        <v>4012113.35675332</v>
      </c>
      <c r="H451">
        <v>4012113.35675332</v>
      </c>
      <c r="I451">
        <v>4012113.35675332</v>
      </c>
      <c r="J451">
        <v>4012113.35675332</v>
      </c>
      <c r="K451">
        <v>4012113.35675332</v>
      </c>
      <c r="L451">
        <v>4012113.35675332</v>
      </c>
      <c r="M451">
        <v>4012113.35675332</v>
      </c>
      <c r="N451">
        <v>4012113.35675332</v>
      </c>
      <c r="O451">
        <v>4012113.35675332</v>
      </c>
      <c r="P451">
        <v>4012113.35675332</v>
      </c>
      <c r="Q451">
        <v>4012113.35675332</v>
      </c>
      <c r="R451">
        <v>4012113.35675332</v>
      </c>
      <c r="S451">
        <v>4012113.35675332</v>
      </c>
      <c r="T451">
        <v>4012113.35675332</v>
      </c>
      <c r="U451">
        <v>4012113.35675332</v>
      </c>
      <c r="V451">
        <v>4012113.35675332</v>
      </c>
      <c r="W451">
        <v>4012113.35675332</v>
      </c>
      <c r="X451">
        <v>4012113.35675332</v>
      </c>
      <c r="Y451">
        <v>4012113.35675332</v>
      </c>
      <c r="Z451">
        <v>4012113.35675332</v>
      </c>
      <c r="AA451">
        <v>4012113.35675332</v>
      </c>
      <c r="AB451">
        <v>4012113.35675332</v>
      </c>
      <c r="AC451">
        <v>4012113.35675332</v>
      </c>
      <c r="AD451">
        <v>4012113.35675332</v>
      </c>
      <c r="AE451" s="36">
        <v>4012113.35675332</v>
      </c>
      <c r="AF451" s="36">
        <v>4012113.35675332</v>
      </c>
      <c r="AG451">
        <v>4012113.35675332</v>
      </c>
      <c r="AH451" s="36">
        <v>4012113.35675332</v>
      </c>
    </row>
    <row r="452" spans="1:35" customFormat="1" x14ac:dyDescent="0.15">
      <c r="A452" t="s">
        <v>44</v>
      </c>
      <c r="B452" t="s">
        <v>55</v>
      </c>
      <c r="C452" t="s">
        <v>60</v>
      </c>
      <c r="D452">
        <v>2020</v>
      </c>
      <c r="E452">
        <v>1</v>
      </c>
      <c r="F452">
        <v>3708978.9316336801</v>
      </c>
      <c r="G452">
        <v>3708978.9316336801</v>
      </c>
      <c r="H452">
        <v>3708978.9316336801</v>
      </c>
      <c r="I452">
        <v>3708978.9316336801</v>
      </c>
      <c r="J452">
        <v>3708978.9316336801</v>
      </c>
      <c r="K452">
        <v>3708978.9316336801</v>
      </c>
      <c r="L452">
        <v>3708978.9316336801</v>
      </c>
      <c r="M452">
        <v>3708978.9316336801</v>
      </c>
      <c r="N452">
        <v>3708978.9316336801</v>
      </c>
      <c r="O452">
        <v>3708978.9316336801</v>
      </c>
      <c r="P452">
        <v>3708978.9316336801</v>
      </c>
      <c r="Q452">
        <v>3708978.9316336801</v>
      </c>
      <c r="R452">
        <v>3708978.9316336801</v>
      </c>
      <c r="S452">
        <v>3708978.9316336801</v>
      </c>
      <c r="T452">
        <v>3708978.9316336801</v>
      </c>
      <c r="U452">
        <v>3708978.9316336801</v>
      </c>
      <c r="V452">
        <v>3708978.9316336801</v>
      </c>
      <c r="W452">
        <v>3708978.9316336801</v>
      </c>
      <c r="X452">
        <v>3708978.9316336801</v>
      </c>
      <c r="Y452">
        <v>3708978.9316336801</v>
      </c>
      <c r="Z452">
        <v>3708978.9316336801</v>
      </c>
      <c r="AA452">
        <v>3708978.9316336801</v>
      </c>
      <c r="AB452">
        <v>3708978.9316336801</v>
      </c>
      <c r="AC452">
        <v>3708978.9316336801</v>
      </c>
      <c r="AD452">
        <v>3708978.9316336801</v>
      </c>
      <c r="AE452" s="36">
        <v>3708978.9316336801</v>
      </c>
      <c r="AF452">
        <v>3708978.9316336801</v>
      </c>
      <c r="AG452">
        <v>3708978.9316336801</v>
      </c>
      <c r="AH452">
        <v>3708978.9316336801</v>
      </c>
      <c r="AI452">
        <v>3708978.9316336801</v>
      </c>
    </row>
    <row r="453" spans="1:35" customFormat="1" x14ac:dyDescent="0.15">
      <c r="A453" t="s">
        <v>44</v>
      </c>
      <c r="B453" t="s">
        <v>55</v>
      </c>
      <c r="C453" t="s">
        <v>60</v>
      </c>
      <c r="D453">
        <v>2038</v>
      </c>
      <c r="E453">
        <v>1</v>
      </c>
      <c r="X453">
        <v>3916184.5118541801</v>
      </c>
      <c r="Y453">
        <v>3916184.5118541801</v>
      </c>
      <c r="Z453">
        <v>3916184.5118541801</v>
      </c>
      <c r="AA453">
        <v>3916184.5118541801</v>
      </c>
      <c r="AB453">
        <v>3916184.5118541801</v>
      </c>
      <c r="AC453">
        <v>3916184.5118541801</v>
      </c>
      <c r="AD453">
        <v>3916184.5118541801</v>
      </c>
      <c r="AE453" s="36">
        <v>3916184.5118541801</v>
      </c>
      <c r="AF453">
        <v>3916184.5118541801</v>
      </c>
      <c r="AG453">
        <v>3916184.5118541801</v>
      </c>
      <c r="AH453">
        <v>3916184.5118541801</v>
      </c>
      <c r="AI453">
        <v>3916184.5118541801</v>
      </c>
    </row>
    <row r="454" spans="1:35" customFormat="1" x14ac:dyDescent="0.15">
      <c r="A454" t="s">
        <v>44</v>
      </c>
      <c r="B454" t="s">
        <v>55</v>
      </c>
      <c r="C454" t="s">
        <v>60</v>
      </c>
      <c r="D454">
        <v>2039</v>
      </c>
      <c r="E454">
        <v>1</v>
      </c>
      <c r="Y454">
        <v>4021935.6651374698</v>
      </c>
      <c r="Z454">
        <v>4021935.6651374698</v>
      </c>
      <c r="AA454">
        <v>4021935.6651374698</v>
      </c>
      <c r="AB454">
        <v>4021935.6651374698</v>
      </c>
      <c r="AC454">
        <v>4021935.6651374698</v>
      </c>
      <c r="AD454">
        <v>4021935.6651374698</v>
      </c>
      <c r="AE454" s="36">
        <v>4021935.6651374698</v>
      </c>
      <c r="AF454" s="36">
        <v>4021935.6651374698</v>
      </c>
      <c r="AG454" s="36">
        <v>4021935.6651374698</v>
      </c>
      <c r="AH454" s="36">
        <v>4021935.6651374698</v>
      </c>
      <c r="AI454" s="36">
        <v>4021935.6651374698</v>
      </c>
    </row>
    <row r="455" spans="1:35" customFormat="1" x14ac:dyDescent="0.15">
      <c r="A455" t="s">
        <v>44</v>
      </c>
      <c r="B455" t="s">
        <v>55</v>
      </c>
      <c r="C455" t="s">
        <v>60</v>
      </c>
      <c r="D455">
        <v>2040</v>
      </c>
      <c r="E455">
        <v>1</v>
      </c>
      <c r="Z455">
        <v>4029171.29167639</v>
      </c>
      <c r="AA455">
        <v>4029171.29167639</v>
      </c>
      <c r="AB455">
        <v>4029171.29167639</v>
      </c>
      <c r="AC455">
        <v>4029171.29167639</v>
      </c>
      <c r="AD455">
        <v>4029171.29167639</v>
      </c>
      <c r="AE455" s="36">
        <v>4029171.29167639</v>
      </c>
      <c r="AF455" s="36">
        <v>4029171.29167639</v>
      </c>
      <c r="AG455" s="36">
        <v>4029171.29167639</v>
      </c>
      <c r="AH455" s="36">
        <v>4029171.29167639</v>
      </c>
      <c r="AI455" s="36">
        <v>4029171.29167639</v>
      </c>
    </row>
    <row r="456" spans="1:35" customFormat="1" x14ac:dyDescent="0.15">
      <c r="A456" t="s">
        <v>44</v>
      </c>
      <c r="B456" t="s">
        <v>55</v>
      </c>
      <c r="C456" t="s">
        <v>60</v>
      </c>
      <c r="D456">
        <v>2043</v>
      </c>
      <c r="E456">
        <v>1</v>
      </c>
      <c r="AC456">
        <v>1090736.59687855</v>
      </c>
      <c r="AD456">
        <v>1090736.59687855</v>
      </c>
      <c r="AE456" s="36">
        <v>1090736.59687855</v>
      </c>
      <c r="AF456" s="36">
        <v>1090736.59687855</v>
      </c>
      <c r="AG456" s="36">
        <v>1090736.59687855</v>
      </c>
      <c r="AH456" s="36">
        <v>1090736.59687855</v>
      </c>
      <c r="AI456" s="36">
        <v>1090736.59687855</v>
      </c>
    </row>
    <row r="457" spans="1:35" customFormat="1" x14ac:dyDescent="0.15">
      <c r="A457" t="s">
        <v>44</v>
      </c>
      <c r="B457" t="s">
        <v>55</v>
      </c>
      <c r="C457" t="s">
        <v>60</v>
      </c>
      <c r="D457">
        <v>2044</v>
      </c>
      <c r="E457">
        <v>1</v>
      </c>
      <c r="AD457">
        <v>5669011.9420983503</v>
      </c>
      <c r="AE457" s="36">
        <v>5669011.9420983503</v>
      </c>
      <c r="AF457">
        <v>5669011.9420983503</v>
      </c>
      <c r="AG457">
        <v>5669011.9420983503</v>
      </c>
      <c r="AH457">
        <v>5669011.9420983503</v>
      </c>
      <c r="AI457">
        <v>5669011.9420983503</v>
      </c>
    </row>
    <row r="458" spans="1:35" customFormat="1" x14ac:dyDescent="0.15">
      <c r="A458" t="s">
        <v>44</v>
      </c>
      <c r="B458" t="s">
        <v>55</v>
      </c>
      <c r="C458" t="s">
        <v>60</v>
      </c>
      <c r="D458">
        <v>2045</v>
      </c>
      <c r="E458">
        <v>1</v>
      </c>
      <c r="AE458">
        <v>8971329.5537529793</v>
      </c>
      <c r="AF458" s="36">
        <v>8971329.5537529793</v>
      </c>
      <c r="AG458">
        <v>8971329.5537529793</v>
      </c>
      <c r="AH458" s="36">
        <v>8971329.5537529793</v>
      </c>
      <c r="AI458">
        <v>8971329.5537529793</v>
      </c>
    </row>
    <row r="459" spans="1:35" customFormat="1" x14ac:dyDescent="0.15">
      <c r="A459" t="s">
        <v>44</v>
      </c>
      <c r="B459" t="s">
        <v>55</v>
      </c>
      <c r="C459" t="s">
        <v>60</v>
      </c>
      <c r="D459">
        <v>2046</v>
      </c>
      <c r="E459">
        <v>1</v>
      </c>
      <c r="AE459" s="34"/>
      <c r="AF459">
        <v>2953955.7643454899</v>
      </c>
      <c r="AG459">
        <v>2953955.7643454899</v>
      </c>
      <c r="AH459">
        <v>2953955.7643454899</v>
      </c>
      <c r="AI459">
        <v>2953955.7643454899</v>
      </c>
    </row>
    <row r="460" spans="1:35" customFormat="1" x14ac:dyDescent="0.15">
      <c r="A460" t="s">
        <v>44</v>
      </c>
      <c r="B460" t="s">
        <v>55</v>
      </c>
      <c r="C460" t="s">
        <v>60</v>
      </c>
      <c r="D460">
        <v>2047</v>
      </c>
      <c r="E460">
        <v>1</v>
      </c>
      <c r="AG460">
        <v>3805424.4215922002</v>
      </c>
      <c r="AH460">
        <v>3805424.4215922002</v>
      </c>
      <c r="AI460">
        <v>3805424.4215922002</v>
      </c>
    </row>
    <row r="461" spans="1:35" customFormat="1" x14ac:dyDescent="0.15">
      <c r="A461" t="s">
        <v>44</v>
      </c>
      <c r="B461" t="s">
        <v>55</v>
      </c>
      <c r="C461" t="s">
        <v>60</v>
      </c>
      <c r="D461">
        <v>2048</v>
      </c>
      <c r="E461">
        <v>1</v>
      </c>
      <c r="AH461">
        <v>2205774.2889304501</v>
      </c>
      <c r="AI461">
        <v>2205774.2889304501</v>
      </c>
    </row>
    <row r="462" spans="1:35" customFormat="1" x14ac:dyDescent="0.15">
      <c r="A462" t="s">
        <v>44</v>
      </c>
      <c r="B462" t="s">
        <v>55</v>
      </c>
      <c r="C462" t="s">
        <v>60</v>
      </c>
      <c r="D462">
        <v>2049</v>
      </c>
      <c r="E462">
        <v>1</v>
      </c>
      <c r="AI462">
        <v>1785338.4183813401</v>
      </c>
    </row>
    <row r="463" spans="1:35" customFormat="1" x14ac:dyDescent="0.15">
      <c r="A463" t="s">
        <v>44</v>
      </c>
      <c r="B463" t="s">
        <v>54</v>
      </c>
      <c r="C463" t="s">
        <v>62</v>
      </c>
      <c r="D463">
        <v>2020</v>
      </c>
      <c r="E463">
        <v>0</v>
      </c>
      <c r="F463">
        <v>38.097000000000001</v>
      </c>
    </row>
    <row r="464" spans="1:35" customFormat="1" x14ac:dyDescent="0.15">
      <c r="A464" t="s">
        <v>44</v>
      </c>
      <c r="B464" t="s">
        <v>54</v>
      </c>
      <c r="C464" t="s">
        <v>62</v>
      </c>
      <c r="D464">
        <v>2024</v>
      </c>
      <c r="E464">
        <v>0</v>
      </c>
      <c r="J464">
        <v>6.8119999999999896</v>
      </c>
    </row>
    <row r="465" spans="1:35" customFormat="1" x14ac:dyDescent="0.15">
      <c r="A465" t="s">
        <v>44</v>
      </c>
      <c r="B465" t="s">
        <v>54</v>
      </c>
      <c r="C465" t="s">
        <v>62</v>
      </c>
      <c r="D465">
        <v>2025</v>
      </c>
      <c r="E465">
        <v>0</v>
      </c>
      <c r="K465">
        <v>9.6929999999999996</v>
      </c>
    </row>
    <row r="466" spans="1:35" customFormat="1" x14ac:dyDescent="0.15">
      <c r="A466" t="s">
        <v>44</v>
      </c>
      <c r="B466" t="s">
        <v>54</v>
      </c>
      <c r="C466" t="s">
        <v>62</v>
      </c>
      <c r="D466">
        <v>2026</v>
      </c>
      <c r="E466">
        <v>0</v>
      </c>
      <c r="L466">
        <v>3.13499999999999</v>
      </c>
    </row>
    <row r="467" spans="1:35" customFormat="1" x14ac:dyDescent="0.15">
      <c r="A467" t="s">
        <v>44</v>
      </c>
      <c r="B467" t="s">
        <v>54</v>
      </c>
      <c r="C467" t="s">
        <v>62</v>
      </c>
      <c r="D467">
        <v>2027</v>
      </c>
      <c r="E467">
        <v>0</v>
      </c>
      <c r="M467">
        <v>3.73199999999999</v>
      </c>
    </row>
    <row r="468" spans="1:35" customFormat="1" x14ac:dyDescent="0.15">
      <c r="A468" t="s">
        <v>44</v>
      </c>
      <c r="B468" t="s">
        <v>54</v>
      </c>
      <c r="C468" t="s">
        <v>62</v>
      </c>
      <c r="D468">
        <v>2028</v>
      </c>
      <c r="E468">
        <v>0</v>
      </c>
      <c r="N468">
        <v>4.5419999999999998</v>
      </c>
      <c r="AE468" s="34"/>
    </row>
    <row r="469" spans="1:35" customFormat="1" x14ac:dyDescent="0.15">
      <c r="A469" t="s">
        <v>44</v>
      </c>
      <c r="B469" t="s">
        <v>54</v>
      </c>
      <c r="C469" t="s">
        <v>62</v>
      </c>
      <c r="D469">
        <v>2029</v>
      </c>
      <c r="E469">
        <v>0</v>
      </c>
      <c r="O469">
        <v>5.3239999999999901</v>
      </c>
    </row>
    <row r="470" spans="1:35" customFormat="1" x14ac:dyDescent="0.15">
      <c r="A470" t="s">
        <v>44</v>
      </c>
      <c r="B470" t="s">
        <v>54</v>
      </c>
      <c r="C470" t="s">
        <v>62</v>
      </c>
      <c r="D470">
        <v>2030</v>
      </c>
      <c r="E470">
        <v>0</v>
      </c>
      <c r="P470">
        <v>6.11500000000001</v>
      </c>
    </row>
    <row r="471" spans="1:35" customFormat="1" x14ac:dyDescent="0.15">
      <c r="A471" t="s">
        <v>44</v>
      </c>
      <c r="B471" t="s">
        <v>54</v>
      </c>
      <c r="C471" t="s">
        <v>62</v>
      </c>
      <c r="D471">
        <v>2031</v>
      </c>
      <c r="E471">
        <v>0</v>
      </c>
      <c r="Q471">
        <v>6.7189999999999799</v>
      </c>
    </row>
    <row r="472" spans="1:35" customFormat="1" x14ac:dyDescent="0.15">
      <c r="A472" t="s">
        <v>44</v>
      </c>
      <c r="B472" t="s">
        <v>54</v>
      </c>
      <c r="C472" t="s">
        <v>62</v>
      </c>
      <c r="D472">
        <v>2032</v>
      </c>
      <c r="E472">
        <v>0</v>
      </c>
      <c r="R472">
        <v>7.3159999999999998</v>
      </c>
    </row>
    <row r="473" spans="1:35" customFormat="1" x14ac:dyDescent="0.15">
      <c r="A473" t="s">
        <v>44</v>
      </c>
      <c r="B473" t="s">
        <v>54</v>
      </c>
      <c r="C473" t="s">
        <v>62</v>
      </c>
      <c r="D473">
        <v>2033</v>
      </c>
      <c r="E473">
        <v>0</v>
      </c>
      <c r="S473">
        <v>7.9129999999999896</v>
      </c>
    </row>
    <row r="474" spans="1:35" customFormat="1" x14ac:dyDescent="0.15">
      <c r="A474" t="s">
        <v>44</v>
      </c>
      <c r="B474" t="s">
        <v>54</v>
      </c>
      <c r="C474" t="s">
        <v>62</v>
      </c>
      <c r="D474">
        <v>2034</v>
      </c>
      <c r="E474">
        <v>0</v>
      </c>
      <c r="T474">
        <v>8.3550000000000004</v>
      </c>
    </row>
    <row r="475" spans="1:35" customFormat="1" x14ac:dyDescent="0.15">
      <c r="A475" t="s">
        <v>44</v>
      </c>
      <c r="B475" t="s">
        <v>54</v>
      </c>
      <c r="C475" t="s">
        <v>62</v>
      </c>
      <c r="D475">
        <v>2035</v>
      </c>
      <c r="E475">
        <v>0</v>
      </c>
      <c r="U475">
        <v>46.82</v>
      </c>
    </row>
    <row r="476" spans="1:35" customFormat="1" x14ac:dyDescent="0.15">
      <c r="A476" t="s">
        <v>44</v>
      </c>
      <c r="B476" t="s">
        <v>54</v>
      </c>
      <c r="C476" t="s">
        <v>62</v>
      </c>
      <c r="D476">
        <v>2036</v>
      </c>
      <c r="E476">
        <v>0</v>
      </c>
      <c r="V476">
        <v>9.0060000000000002</v>
      </c>
    </row>
    <row r="477" spans="1:35" customFormat="1" x14ac:dyDescent="0.15">
      <c r="A477" t="s">
        <v>44</v>
      </c>
      <c r="B477" t="s">
        <v>54</v>
      </c>
      <c r="C477" t="s">
        <v>62</v>
      </c>
      <c r="D477">
        <v>2037</v>
      </c>
      <c r="E477">
        <v>0</v>
      </c>
      <c r="F477" s="36"/>
      <c r="W477">
        <v>9.3149999999999906</v>
      </c>
    </row>
    <row r="478" spans="1:35" customFormat="1" x14ac:dyDescent="0.15">
      <c r="A478" t="s">
        <v>44</v>
      </c>
      <c r="B478" t="s">
        <v>54</v>
      </c>
      <c r="C478" t="s">
        <v>62</v>
      </c>
      <c r="D478">
        <v>2038</v>
      </c>
      <c r="E478">
        <v>0</v>
      </c>
      <c r="X478">
        <v>9.49</v>
      </c>
      <c r="AE478" s="36"/>
      <c r="AF478" s="36"/>
      <c r="AG478" s="36"/>
      <c r="AH478" s="36"/>
      <c r="AI478" s="36"/>
    </row>
    <row r="479" spans="1:35" customFormat="1" x14ac:dyDescent="0.15">
      <c r="A479" t="s">
        <v>44</v>
      </c>
      <c r="B479" t="s">
        <v>54</v>
      </c>
      <c r="C479" t="s">
        <v>62</v>
      </c>
      <c r="D479">
        <v>2039</v>
      </c>
      <c r="E479">
        <v>0</v>
      </c>
      <c r="Y479">
        <v>16.367999999999899</v>
      </c>
      <c r="AE479" s="36"/>
      <c r="AF479" s="36"/>
      <c r="AG479" s="36"/>
      <c r="AH479" s="36"/>
      <c r="AI479" s="36"/>
    </row>
    <row r="480" spans="1:35" customFormat="1" x14ac:dyDescent="0.15">
      <c r="A480" t="s">
        <v>44</v>
      </c>
      <c r="B480" t="s">
        <v>54</v>
      </c>
      <c r="C480" t="s">
        <v>62</v>
      </c>
      <c r="D480">
        <v>2040</v>
      </c>
      <c r="E480">
        <v>0</v>
      </c>
      <c r="Z480">
        <v>19.381</v>
      </c>
      <c r="AE480" s="36"/>
      <c r="AF480" s="36"/>
      <c r="AG480" s="36"/>
      <c r="AH480" s="36"/>
      <c r="AI480" s="36"/>
    </row>
    <row r="481" spans="1:35" customFormat="1" x14ac:dyDescent="0.15">
      <c r="A481" t="s">
        <v>44</v>
      </c>
      <c r="B481" t="s">
        <v>54</v>
      </c>
      <c r="C481" t="s">
        <v>62</v>
      </c>
      <c r="D481">
        <v>2041</v>
      </c>
      <c r="E481">
        <v>0</v>
      </c>
      <c r="AA481">
        <v>12.9119999999999</v>
      </c>
    </row>
    <row r="482" spans="1:35" customFormat="1" x14ac:dyDescent="0.15">
      <c r="A482" t="s">
        <v>44</v>
      </c>
      <c r="B482" t="s">
        <v>54</v>
      </c>
      <c r="C482" t="s">
        <v>62</v>
      </c>
      <c r="D482">
        <v>2042</v>
      </c>
      <c r="E482">
        <v>0</v>
      </c>
      <c r="AB482">
        <v>13.558999999999999</v>
      </c>
    </row>
    <row r="483" spans="1:35" customFormat="1" x14ac:dyDescent="0.15">
      <c r="A483" t="s">
        <v>44</v>
      </c>
      <c r="B483" t="s">
        <v>54</v>
      </c>
      <c r="C483" t="s">
        <v>62</v>
      </c>
      <c r="D483">
        <v>2043</v>
      </c>
      <c r="E483">
        <v>0</v>
      </c>
      <c r="AC483">
        <v>14.415999999999899</v>
      </c>
    </row>
    <row r="484" spans="1:35" customFormat="1" x14ac:dyDescent="0.15">
      <c r="A484" t="s">
        <v>44</v>
      </c>
      <c r="B484" t="s">
        <v>54</v>
      </c>
      <c r="C484" t="s">
        <v>62</v>
      </c>
      <c r="D484">
        <v>2044</v>
      </c>
      <c r="E484">
        <v>0</v>
      </c>
      <c r="AD484">
        <v>15.263</v>
      </c>
    </row>
    <row r="485" spans="1:35" customFormat="1" x14ac:dyDescent="0.15">
      <c r="A485" t="s">
        <v>44</v>
      </c>
      <c r="B485" t="s">
        <v>54</v>
      </c>
      <c r="C485" t="s">
        <v>62</v>
      </c>
      <c r="D485">
        <v>2045</v>
      </c>
      <c r="E485">
        <v>0</v>
      </c>
      <c r="AE485">
        <v>16.213000000000001</v>
      </c>
    </row>
    <row r="486" spans="1:35" customFormat="1" x14ac:dyDescent="0.15">
      <c r="A486" t="s">
        <v>44</v>
      </c>
      <c r="B486" t="s">
        <v>54</v>
      </c>
      <c r="C486" t="s">
        <v>62</v>
      </c>
      <c r="D486">
        <v>2046</v>
      </c>
      <c r="E486">
        <v>0</v>
      </c>
      <c r="AF486">
        <v>6.7189999999999799</v>
      </c>
    </row>
    <row r="487" spans="1:35" customFormat="1" x14ac:dyDescent="0.15">
      <c r="A487" t="s">
        <v>44</v>
      </c>
      <c r="B487" t="s">
        <v>54</v>
      </c>
      <c r="C487" t="s">
        <v>62</v>
      </c>
      <c r="D487">
        <v>2047</v>
      </c>
      <c r="E487">
        <v>0</v>
      </c>
      <c r="AE487" s="36"/>
      <c r="AF487" s="36"/>
      <c r="AG487" s="36">
        <v>7.3159999999999998</v>
      </c>
      <c r="AH487" s="36"/>
      <c r="AI487" s="36"/>
    </row>
    <row r="488" spans="1:35" customFormat="1" x14ac:dyDescent="0.15">
      <c r="A488" t="s">
        <v>44</v>
      </c>
      <c r="B488" t="s">
        <v>54</v>
      </c>
      <c r="C488" t="s">
        <v>62</v>
      </c>
      <c r="D488">
        <v>2048</v>
      </c>
      <c r="E488">
        <v>0</v>
      </c>
      <c r="AE488" s="36"/>
      <c r="AF488" s="36"/>
      <c r="AG488" s="36"/>
      <c r="AH488" s="36">
        <v>7.9129999999999896</v>
      </c>
      <c r="AI488" s="36"/>
    </row>
    <row r="489" spans="1:35" customFormat="1" x14ac:dyDescent="0.15">
      <c r="A489" t="s">
        <v>44</v>
      </c>
      <c r="B489" t="s">
        <v>54</v>
      </c>
      <c r="C489" t="s">
        <v>62</v>
      </c>
      <c r="D489">
        <v>2049</v>
      </c>
      <c r="E489">
        <v>0</v>
      </c>
      <c r="AE489" s="36"/>
      <c r="AF489" s="36"/>
      <c r="AG489" s="36"/>
      <c r="AH489" s="36"/>
      <c r="AI489" s="36">
        <v>8.3550000000000004</v>
      </c>
    </row>
    <row r="490" spans="1:35" customFormat="1" x14ac:dyDescent="0.15">
      <c r="A490" t="s">
        <v>44</v>
      </c>
      <c r="B490" t="s">
        <v>54</v>
      </c>
      <c r="C490" t="s">
        <v>61</v>
      </c>
      <c r="D490">
        <v>2020</v>
      </c>
      <c r="E490">
        <v>1</v>
      </c>
      <c r="F490">
        <v>125.52</v>
      </c>
    </row>
    <row r="491" spans="1:35" customFormat="1" x14ac:dyDescent="0.15">
      <c r="A491" t="s">
        <v>44</v>
      </c>
      <c r="B491" t="s">
        <v>54</v>
      </c>
      <c r="C491" t="s">
        <v>61</v>
      </c>
      <c r="D491">
        <v>2028</v>
      </c>
      <c r="E491">
        <v>1</v>
      </c>
      <c r="N491">
        <v>7.29999999999984</v>
      </c>
      <c r="AE491" s="36"/>
      <c r="AF491" s="36"/>
      <c r="AG491" s="36"/>
      <c r="AH491" s="36"/>
      <c r="AI491" s="36"/>
    </row>
    <row r="492" spans="1:35" customFormat="1" x14ac:dyDescent="0.15">
      <c r="A492" t="s">
        <v>44</v>
      </c>
      <c r="B492" t="s">
        <v>54</v>
      </c>
      <c r="C492" t="s">
        <v>61</v>
      </c>
      <c r="D492">
        <v>2029</v>
      </c>
      <c r="E492">
        <v>1</v>
      </c>
      <c r="O492">
        <v>25.799999999999901</v>
      </c>
      <c r="AE492" s="36"/>
      <c r="AF492" s="36"/>
      <c r="AG492" s="36"/>
      <c r="AH492" s="36"/>
      <c r="AI492" s="36"/>
    </row>
    <row r="493" spans="1:35" customFormat="1" x14ac:dyDescent="0.15">
      <c r="A493" t="s">
        <v>44</v>
      </c>
      <c r="B493" t="s">
        <v>54</v>
      </c>
      <c r="C493" t="s">
        <v>61</v>
      </c>
      <c r="D493">
        <v>2030</v>
      </c>
      <c r="E493">
        <v>1</v>
      </c>
      <c r="P493">
        <v>27.3000000000001</v>
      </c>
      <c r="AE493" s="36"/>
      <c r="AF493" s="36"/>
      <c r="AG493" s="36"/>
      <c r="AH493" s="36"/>
      <c r="AI493" s="36"/>
    </row>
    <row r="494" spans="1:35" customFormat="1" x14ac:dyDescent="0.15">
      <c r="A494" t="s">
        <v>44</v>
      </c>
      <c r="B494" t="s">
        <v>54</v>
      </c>
      <c r="C494" t="s">
        <v>61</v>
      </c>
      <c r="D494">
        <v>2031</v>
      </c>
      <c r="E494">
        <v>1</v>
      </c>
      <c r="Q494">
        <v>28.3999999999998</v>
      </c>
      <c r="AE494" s="36"/>
      <c r="AF494" s="36"/>
      <c r="AG494" s="36"/>
      <c r="AH494" s="36"/>
      <c r="AI494" s="36"/>
    </row>
    <row r="495" spans="1:35" customFormat="1" x14ac:dyDescent="0.15">
      <c r="A495" t="s">
        <v>44</v>
      </c>
      <c r="B495" t="s">
        <v>54</v>
      </c>
      <c r="C495" t="s">
        <v>61</v>
      </c>
      <c r="D495">
        <v>2032</v>
      </c>
      <c r="E495">
        <v>1</v>
      </c>
      <c r="R495">
        <v>29.7</v>
      </c>
    </row>
    <row r="496" spans="1:35" customFormat="1" x14ac:dyDescent="0.15">
      <c r="A496" t="s">
        <v>44</v>
      </c>
      <c r="B496" t="s">
        <v>54</v>
      </c>
      <c r="C496" t="s">
        <v>61</v>
      </c>
      <c r="D496">
        <v>2033</v>
      </c>
      <c r="E496">
        <v>1</v>
      </c>
      <c r="S496">
        <v>30.499999999999901</v>
      </c>
    </row>
    <row r="497" spans="1:35" customFormat="1" x14ac:dyDescent="0.15">
      <c r="A497" t="s">
        <v>44</v>
      </c>
      <c r="B497" t="s">
        <v>54</v>
      </c>
      <c r="C497" t="s">
        <v>61</v>
      </c>
      <c r="D497">
        <v>2034</v>
      </c>
      <c r="E497">
        <v>1</v>
      </c>
      <c r="T497">
        <v>31.299999999999901</v>
      </c>
    </row>
    <row r="498" spans="1:35" customFormat="1" x14ac:dyDescent="0.15">
      <c r="A498" t="s">
        <v>44</v>
      </c>
      <c r="B498" t="s">
        <v>54</v>
      </c>
      <c r="C498" t="s">
        <v>61</v>
      </c>
      <c r="D498">
        <v>2035</v>
      </c>
      <c r="E498">
        <v>1</v>
      </c>
      <c r="U498">
        <v>32.200000000000102</v>
      </c>
    </row>
    <row r="499" spans="1:35" customFormat="1" x14ac:dyDescent="0.15">
      <c r="A499" t="s">
        <v>44</v>
      </c>
      <c r="B499" t="s">
        <v>54</v>
      </c>
      <c r="C499" t="s">
        <v>61</v>
      </c>
      <c r="D499">
        <v>2036</v>
      </c>
      <c r="E499">
        <v>1</v>
      </c>
      <c r="V499">
        <v>32.499999999999801</v>
      </c>
    </row>
    <row r="500" spans="1:35" customFormat="1" x14ac:dyDescent="0.15">
      <c r="A500" t="s">
        <v>44</v>
      </c>
      <c r="B500" t="s">
        <v>54</v>
      </c>
      <c r="C500" t="s">
        <v>61</v>
      </c>
      <c r="D500">
        <v>2037</v>
      </c>
      <c r="E500">
        <v>1</v>
      </c>
      <c r="W500">
        <v>32.899999999999899</v>
      </c>
    </row>
    <row r="501" spans="1:35" customFormat="1" x14ac:dyDescent="0.15">
      <c r="A501" t="s">
        <v>44</v>
      </c>
      <c r="B501" t="s">
        <v>54</v>
      </c>
      <c r="C501" t="s">
        <v>61</v>
      </c>
      <c r="D501">
        <v>2038</v>
      </c>
      <c r="E501">
        <v>1</v>
      </c>
      <c r="X501">
        <v>1.8773539656884499</v>
      </c>
    </row>
    <row r="502" spans="1:35" customFormat="1" x14ac:dyDescent="0.15">
      <c r="A502" t="s">
        <v>44</v>
      </c>
      <c r="B502" t="s">
        <v>54</v>
      </c>
      <c r="C502" t="s">
        <v>61</v>
      </c>
      <c r="D502">
        <v>2041</v>
      </c>
      <c r="E502">
        <v>1</v>
      </c>
      <c r="AA502">
        <v>32.999999999999702</v>
      </c>
    </row>
    <row r="503" spans="1:35" customFormat="1" x14ac:dyDescent="0.15">
      <c r="A503" t="s">
        <v>44</v>
      </c>
      <c r="B503" t="s">
        <v>54</v>
      </c>
      <c r="C503" t="s">
        <v>61</v>
      </c>
      <c r="D503">
        <v>2042</v>
      </c>
      <c r="E503">
        <v>1</v>
      </c>
      <c r="AB503">
        <v>33.099999999999902</v>
      </c>
    </row>
    <row r="504" spans="1:35" customFormat="1" x14ac:dyDescent="0.15">
      <c r="A504" t="s">
        <v>44</v>
      </c>
      <c r="B504" t="s">
        <v>54</v>
      </c>
      <c r="C504" t="s">
        <v>61</v>
      </c>
      <c r="D504">
        <v>2043</v>
      </c>
      <c r="E504">
        <v>1</v>
      </c>
      <c r="AC504">
        <v>142.93402936583499</v>
      </c>
    </row>
    <row r="505" spans="1:35" customFormat="1" x14ac:dyDescent="0.15">
      <c r="A505" t="s">
        <v>44</v>
      </c>
      <c r="B505" t="s">
        <v>54</v>
      </c>
      <c r="C505" t="s">
        <v>61</v>
      </c>
      <c r="D505">
        <v>2044</v>
      </c>
      <c r="E505">
        <v>1</v>
      </c>
      <c r="AD505">
        <v>86.128257649007196</v>
      </c>
    </row>
    <row r="506" spans="1:35" customFormat="1" x14ac:dyDescent="0.15">
      <c r="A506" t="s">
        <v>44</v>
      </c>
      <c r="B506" t="s">
        <v>54</v>
      </c>
      <c r="C506" t="s">
        <v>61</v>
      </c>
      <c r="D506">
        <v>2045</v>
      </c>
      <c r="E506">
        <v>1</v>
      </c>
      <c r="AE506">
        <v>16.0399999999999</v>
      </c>
    </row>
    <row r="507" spans="1:35" customFormat="1" x14ac:dyDescent="0.15">
      <c r="A507" t="s">
        <v>44</v>
      </c>
      <c r="B507" t="s">
        <v>54</v>
      </c>
      <c r="C507" t="s">
        <v>61</v>
      </c>
      <c r="D507">
        <v>2046</v>
      </c>
      <c r="E507">
        <v>1</v>
      </c>
      <c r="AF507">
        <v>33.520000000000003</v>
      </c>
    </row>
    <row r="508" spans="1:35" customFormat="1" x14ac:dyDescent="0.15">
      <c r="A508" t="s">
        <v>44</v>
      </c>
      <c r="B508" t="s">
        <v>54</v>
      </c>
      <c r="C508" t="s">
        <v>61</v>
      </c>
      <c r="D508">
        <v>2047</v>
      </c>
      <c r="E508">
        <v>1</v>
      </c>
      <c r="AG508">
        <v>33.380000000000003</v>
      </c>
    </row>
    <row r="509" spans="1:35" customFormat="1" x14ac:dyDescent="0.15">
      <c r="A509" t="s">
        <v>44</v>
      </c>
      <c r="B509" t="s">
        <v>54</v>
      </c>
      <c r="C509" t="s">
        <v>61</v>
      </c>
      <c r="D509">
        <v>2048</v>
      </c>
      <c r="E509">
        <v>1</v>
      </c>
      <c r="AH509">
        <v>70.63</v>
      </c>
    </row>
    <row r="510" spans="1:35" customFormat="1" x14ac:dyDescent="0.15">
      <c r="A510" t="s">
        <v>44</v>
      </c>
      <c r="B510" t="s">
        <v>54</v>
      </c>
      <c r="C510" t="s">
        <v>61</v>
      </c>
      <c r="D510">
        <v>2049</v>
      </c>
      <c r="E510">
        <v>1</v>
      </c>
      <c r="AI510">
        <v>14.26</v>
      </c>
    </row>
    <row r="511" spans="1:35" customFormat="1" x14ac:dyDescent="0.15">
      <c r="A511" t="s">
        <v>44</v>
      </c>
      <c r="B511" t="s">
        <v>54</v>
      </c>
      <c r="C511" t="s">
        <v>60</v>
      </c>
      <c r="D511">
        <v>2020</v>
      </c>
      <c r="E511">
        <v>1</v>
      </c>
      <c r="F511">
        <v>15.479999999999899</v>
      </c>
    </row>
    <row r="512" spans="1:35" customFormat="1" x14ac:dyDescent="0.15">
      <c r="A512" t="s">
        <v>44</v>
      </c>
      <c r="B512" t="s">
        <v>54</v>
      </c>
      <c r="C512" t="s">
        <v>60</v>
      </c>
      <c r="D512">
        <v>2038</v>
      </c>
      <c r="E512">
        <v>1</v>
      </c>
      <c r="X512">
        <v>31.422646034311398</v>
      </c>
      <c r="AE512" s="36"/>
      <c r="AF512" s="36"/>
      <c r="AG512" s="36"/>
      <c r="AH512" s="36"/>
      <c r="AI512" s="36"/>
    </row>
    <row r="513" spans="1:35" customFormat="1" x14ac:dyDescent="0.15">
      <c r="A513" t="s">
        <v>44</v>
      </c>
      <c r="B513" t="s">
        <v>54</v>
      </c>
      <c r="C513" t="s">
        <v>60</v>
      </c>
      <c r="D513">
        <v>2039</v>
      </c>
      <c r="E513">
        <v>1</v>
      </c>
      <c r="Y513">
        <v>32.700000000000003</v>
      </c>
      <c r="AE513" s="36"/>
      <c r="AF513" s="36"/>
      <c r="AG513" s="36"/>
      <c r="AH513" s="36"/>
      <c r="AI513" s="36"/>
    </row>
    <row r="514" spans="1:35" customFormat="1" x14ac:dyDescent="0.15">
      <c r="A514" t="s">
        <v>44</v>
      </c>
      <c r="B514" t="s">
        <v>54</v>
      </c>
      <c r="C514" t="s">
        <v>60</v>
      </c>
      <c r="D514">
        <v>2040</v>
      </c>
      <c r="E514">
        <v>1</v>
      </c>
      <c r="Z514">
        <v>33.200000000000102</v>
      </c>
      <c r="AE514" s="36"/>
      <c r="AF514" s="36"/>
      <c r="AG514" s="36"/>
      <c r="AH514" s="36"/>
      <c r="AI514" s="36"/>
    </row>
    <row r="515" spans="1:35" customFormat="1" x14ac:dyDescent="0.15">
      <c r="A515" t="s">
        <v>44</v>
      </c>
      <c r="B515" t="s">
        <v>54</v>
      </c>
      <c r="C515" t="s">
        <v>60</v>
      </c>
      <c r="D515">
        <v>2043</v>
      </c>
      <c r="E515">
        <v>1</v>
      </c>
      <c r="AC515">
        <v>9.3659706341642295</v>
      </c>
    </row>
    <row r="516" spans="1:35" customFormat="1" x14ac:dyDescent="0.15">
      <c r="A516" t="s">
        <v>44</v>
      </c>
      <c r="B516" t="s">
        <v>54</v>
      </c>
      <c r="C516" t="s">
        <v>60</v>
      </c>
      <c r="D516">
        <v>2044</v>
      </c>
      <c r="E516">
        <v>1</v>
      </c>
      <c r="AD516">
        <v>49.371742350992498</v>
      </c>
    </row>
    <row r="517" spans="1:35" customFormat="1" x14ac:dyDescent="0.15">
      <c r="A517" t="s">
        <v>44</v>
      </c>
      <c r="B517" t="s">
        <v>54</v>
      </c>
      <c r="C517" t="s">
        <v>60</v>
      </c>
      <c r="D517">
        <v>2045</v>
      </c>
      <c r="E517">
        <v>1</v>
      </c>
      <c r="G517" s="36"/>
      <c r="AE517">
        <v>79.259999999999806</v>
      </c>
    </row>
    <row r="518" spans="1:35" customFormat="1" x14ac:dyDescent="0.15">
      <c r="A518" t="s">
        <v>44</v>
      </c>
      <c r="B518" t="s">
        <v>54</v>
      </c>
      <c r="C518" t="s">
        <v>60</v>
      </c>
      <c r="D518">
        <v>2046</v>
      </c>
      <c r="E518">
        <v>1</v>
      </c>
      <c r="AF518">
        <v>26.479999999999698</v>
      </c>
    </row>
    <row r="519" spans="1:35" customFormat="1" x14ac:dyDescent="0.15">
      <c r="A519" t="s">
        <v>44</v>
      </c>
      <c r="B519" t="s">
        <v>54</v>
      </c>
      <c r="C519" t="s">
        <v>60</v>
      </c>
      <c r="D519">
        <v>2047</v>
      </c>
      <c r="E519">
        <v>1</v>
      </c>
      <c r="AG519">
        <v>34.619999999999898</v>
      </c>
    </row>
    <row r="520" spans="1:35" customFormat="1" x14ac:dyDescent="0.15">
      <c r="A520" t="s">
        <v>44</v>
      </c>
      <c r="B520" t="s">
        <v>54</v>
      </c>
      <c r="C520" t="s">
        <v>60</v>
      </c>
      <c r="D520">
        <v>2048</v>
      </c>
      <c r="E520">
        <v>1</v>
      </c>
      <c r="F520" s="36"/>
      <c r="AH520">
        <v>20.3700000000001</v>
      </c>
    </row>
    <row r="521" spans="1:35" customFormat="1" x14ac:dyDescent="0.15">
      <c r="A521" t="s">
        <v>44</v>
      </c>
      <c r="B521" t="s">
        <v>54</v>
      </c>
      <c r="C521" t="s">
        <v>60</v>
      </c>
      <c r="D521">
        <v>2049</v>
      </c>
      <c r="E521">
        <v>1</v>
      </c>
      <c r="AI521">
        <v>16.7399999999997</v>
      </c>
    </row>
    <row r="522" spans="1:35" customFormat="1" x14ac:dyDescent="0.15">
      <c r="A522" t="s">
        <v>44</v>
      </c>
      <c r="B522" t="s">
        <v>53</v>
      </c>
      <c r="C522" t="s">
        <v>62</v>
      </c>
      <c r="D522">
        <v>2020</v>
      </c>
      <c r="E522">
        <v>0</v>
      </c>
      <c r="F522">
        <v>38.097000000000001</v>
      </c>
      <c r="G522">
        <v>38.097000000000001</v>
      </c>
      <c r="H522">
        <v>38.097000000000001</v>
      </c>
      <c r="I522">
        <v>38.097000000000001</v>
      </c>
      <c r="J522">
        <v>38.097000000000001</v>
      </c>
      <c r="K522">
        <v>38.097000000000001</v>
      </c>
      <c r="L522">
        <v>38.097000000000001</v>
      </c>
      <c r="M522">
        <v>38.097000000000001</v>
      </c>
      <c r="N522">
        <v>38.097000000000001</v>
      </c>
      <c r="O522">
        <v>38.097000000000001</v>
      </c>
      <c r="P522">
        <v>38.097000000000001</v>
      </c>
      <c r="Q522">
        <v>38.097000000000001</v>
      </c>
      <c r="R522">
        <v>38.097000000000001</v>
      </c>
      <c r="S522">
        <v>38.097000000000001</v>
      </c>
      <c r="T522">
        <v>38.097000000000001</v>
      </c>
    </row>
    <row r="523" spans="1:35" customFormat="1" x14ac:dyDescent="0.15">
      <c r="A523" t="s">
        <v>44</v>
      </c>
      <c r="B523" t="s">
        <v>53</v>
      </c>
      <c r="C523" t="s">
        <v>62</v>
      </c>
      <c r="D523">
        <v>2024</v>
      </c>
      <c r="E523">
        <v>0</v>
      </c>
      <c r="J523">
        <v>6.8119999999999896</v>
      </c>
      <c r="K523">
        <v>6.8119999999999896</v>
      </c>
      <c r="L523">
        <v>6.8119999999999896</v>
      </c>
      <c r="M523">
        <v>6.8119999999999896</v>
      </c>
      <c r="N523">
        <v>6.8119999999999896</v>
      </c>
      <c r="O523">
        <v>6.8119999999999896</v>
      </c>
      <c r="P523">
        <v>6.8119999999999896</v>
      </c>
      <c r="Q523">
        <v>6.8119999999999896</v>
      </c>
      <c r="R523">
        <v>6.8119999999999896</v>
      </c>
      <c r="S523">
        <v>6.8119999999999896</v>
      </c>
      <c r="T523">
        <v>6.8119999999999896</v>
      </c>
      <c r="U523">
        <v>6.8119999999999896</v>
      </c>
      <c r="V523">
        <v>6.8119999999999896</v>
      </c>
      <c r="W523">
        <v>6.8119999999999896</v>
      </c>
      <c r="X523">
        <v>6.8119999999999896</v>
      </c>
    </row>
    <row r="524" spans="1:35" customFormat="1" x14ac:dyDescent="0.15">
      <c r="A524" t="s">
        <v>44</v>
      </c>
      <c r="B524" t="s">
        <v>53</v>
      </c>
      <c r="C524" t="s">
        <v>62</v>
      </c>
      <c r="D524">
        <v>2025</v>
      </c>
      <c r="E524">
        <v>0</v>
      </c>
      <c r="K524">
        <v>9.6929999999999996</v>
      </c>
      <c r="L524">
        <v>9.6929999999999996</v>
      </c>
      <c r="M524">
        <v>9.6929999999999996</v>
      </c>
      <c r="N524">
        <v>9.6929999999999996</v>
      </c>
      <c r="O524">
        <v>9.6929999999999996</v>
      </c>
      <c r="P524">
        <v>9.6929999999999996</v>
      </c>
      <c r="Q524">
        <v>9.6929999999999996</v>
      </c>
      <c r="R524">
        <v>9.6929999999999996</v>
      </c>
      <c r="S524">
        <v>9.6929999999999996</v>
      </c>
      <c r="T524">
        <v>9.6929999999999996</v>
      </c>
      <c r="U524">
        <v>9.6929999999999996</v>
      </c>
      <c r="V524">
        <v>9.6929999999999996</v>
      </c>
      <c r="W524">
        <v>9.6929999999999996</v>
      </c>
      <c r="X524">
        <v>9.6929999999999996</v>
      </c>
      <c r="Y524">
        <v>9.6929999999999996</v>
      </c>
    </row>
    <row r="525" spans="1:35" customFormat="1" x14ac:dyDescent="0.15">
      <c r="A525" t="s">
        <v>44</v>
      </c>
      <c r="B525" t="s">
        <v>53</v>
      </c>
      <c r="C525" t="s">
        <v>62</v>
      </c>
      <c r="D525">
        <v>2026</v>
      </c>
      <c r="E525">
        <v>0</v>
      </c>
      <c r="L525">
        <v>3.13499999999999</v>
      </c>
      <c r="M525">
        <v>3.13499999999999</v>
      </c>
      <c r="N525">
        <v>3.13499999999999</v>
      </c>
      <c r="O525">
        <v>3.13499999999999</v>
      </c>
      <c r="P525">
        <v>3.13499999999999</v>
      </c>
      <c r="Q525">
        <v>3.13499999999999</v>
      </c>
      <c r="R525">
        <v>3.13499999999999</v>
      </c>
      <c r="S525">
        <v>3.13499999999999</v>
      </c>
      <c r="T525">
        <v>3.13499999999999</v>
      </c>
      <c r="U525">
        <v>3.13499999999999</v>
      </c>
      <c r="V525">
        <v>3.13499999999999</v>
      </c>
      <c r="W525">
        <v>3.13499999999999</v>
      </c>
      <c r="X525">
        <v>3.13499999999999</v>
      </c>
      <c r="Y525">
        <v>3.13499999999999</v>
      </c>
      <c r="Z525">
        <v>3.13499999999999</v>
      </c>
    </row>
    <row r="526" spans="1:35" customFormat="1" x14ac:dyDescent="0.15">
      <c r="A526" t="s">
        <v>44</v>
      </c>
      <c r="B526" t="s">
        <v>53</v>
      </c>
      <c r="C526" t="s">
        <v>62</v>
      </c>
      <c r="D526">
        <v>2027</v>
      </c>
      <c r="E526">
        <v>0</v>
      </c>
      <c r="M526">
        <v>3.73199999999999</v>
      </c>
      <c r="N526">
        <v>3.73199999999999</v>
      </c>
      <c r="O526">
        <v>3.73199999999999</v>
      </c>
      <c r="P526">
        <v>3.73199999999999</v>
      </c>
      <c r="Q526">
        <v>3.73199999999999</v>
      </c>
      <c r="R526">
        <v>3.73199999999999</v>
      </c>
      <c r="S526">
        <v>3.73199999999999</v>
      </c>
      <c r="T526">
        <v>3.73199999999999</v>
      </c>
      <c r="U526">
        <v>3.73199999999999</v>
      </c>
      <c r="V526">
        <v>3.73199999999999</v>
      </c>
      <c r="W526">
        <v>3.73199999999999</v>
      </c>
      <c r="X526">
        <v>3.73199999999999</v>
      </c>
      <c r="Y526">
        <v>3.73199999999999</v>
      </c>
      <c r="Z526">
        <v>3.73199999999999</v>
      </c>
      <c r="AA526">
        <v>3.73199999999999</v>
      </c>
    </row>
    <row r="527" spans="1:35" customFormat="1" x14ac:dyDescent="0.15">
      <c r="A527" t="s">
        <v>44</v>
      </c>
      <c r="B527" t="s">
        <v>53</v>
      </c>
      <c r="C527" t="s">
        <v>62</v>
      </c>
      <c r="D527">
        <v>2028</v>
      </c>
      <c r="E527">
        <v>0</v>
      </c>
      <c r="N527">
        <v>4.5419999999999998</v>
      </c>
      <c r="O527">
        <v>4.5419999999999998</v>
      </c>
      <c r="P527">
        <v>4.5419999999999998</v>
      </c>
      <c r="Q527">
        <v>4.5419999999999998</v>
      </c>
      <c r="R527">
        <v>4.5419999999999998</v>
      </c>
      <c r="S527">
        <v>4.5419999999999998</v>
      </c>
      <c r="T527">
        <v>4.5419999999999998</v>
      </c>
      <c r="U527">
        <v>4.5419999999999998</v>
      </c>
      <c r="V527">
        <v>4.5419999999999998</v>
      </c>
      <c r="W527">
        <v>4.5419999999999998</v>
      </c>
      <c r="X527">
        <v>4.5419999999999998</v>
      </c>
      <c r="Y527">
        <v>4.5419999999999998</v>
      </c>
      <c r="Z527">
        <v>4.5419999999999998</v>
      </c>
      <c r="AA527">
        <v>4.5419999999999998</v>
      </c>
      <c r="AB527">
        <v>4.5419999999999998</v>
      </c>
    </row>
    <row r="528" spans="1:35" customFormat="1" x14ac:dyDescent="0.15">
      <c r="A528" t="s">
        <v>44</v>
      </c>
      <c r="B528" t="s">
        <v>53</v>
      </c>
      <c r="C528" t="s">
        <v>62</v>
      </c>
      <c r="D528">
        <v>2029</v>
      </c>
      <c r="E528">
        <v>0</v>
      </c>
      <c r="O528">
        <v>5.3239999999999901</v>
      </c>
      <c r="P528">
        <v>5.3239999999999901</v>
      </c>
      <c r="Q528">
        <v>5.3239999999999901</v>
      </c>
      <c r="R528">
        <v>5.3239999999999901</v>
      </c>
      <c r="S528">
        <v>5.3239999999999901</v>
      </c>
      <c r="T528">
        <v>5.3239999999999901</v>
      </c>
      <c r="U528">
        <v>5.3239999999999901</v>
      </c>
      <c r="V528">
        <v>5.3239999999999901</v>
      </c>
      <c r="W528">
        <v>5.3239999999999901</v>
      </c>
      <c r="X528">
        <v>5.3239999999999901</v>
      </c>
      <c r="Y528">
        <v>5.3239999999999901</v>
      </c>
      <c r="Z528">
        <v>5.3239999999999901</v>
      </c>
      <c r="AA528">
        <v>5.3239999999999901</v>
      </c>
      <c r="AB528">
        <v>5.3239999999999901</v>
      </c>
      <c r="AC528">
        <v>5.3239999999999901</v>
      </c>
    </row>
    <row r="529" spans="1:35" customFormat="1" x14ac:dyDescent="0.15">
      <c r="A529" t="s">
        <v>44</v>
      </c>
      <c r="B529" t="s">
        <v>53</v>
      </c>
      <c r="C529" t="s">
        <v>62</v>
      </c>
      <c r="D529">
        <v>2030</v>
      </c>
      <c r="E529">
        <v>0</v>
      </c>
      <c r="P529">
        <v>6.11500000000001</v>
      </c>
      <c r="Q529">
        <v>6.11500000000001</v>
      </c>
      <c r="R529">
        <v>6.11500000000001</v>
      </c>
      <c r="S529">
        <v>6.11500000000001</v>
      </c>
      <c r="T529">
        <v>6.11500000000001</v>
      </c>
      <c r="U529">
        <v>6.11500000000001</v>
      </c>
      <c r="V529">
        <v>6.11500000000001</v>
      </c>
      <c r="W529">
        <v>6.11500000000001</v>
      </c>
      <c r="X529">
        <v>6.11500000000001</v>
      </c>
      <c r="Y529">
        <v>6.11500000000001</v>
      </c>
      <c r="Z529">
        <v>6.11500000000001</v>
      </c>
      <c r="AA529">
        <v>6.11500000000001</v>
      </c>
      <c r="AB529">
        <v>6.11500000000001</v>
      </c>
      <c r="AC529">
        <v>6.11500000000001</v>
      </c>
      <c r="AD529">
        <v>6.11500000000001</v>
      </c>
    </row>
    <row r="530" spans="1:35" customFormat="1" x14ac:dyDescent="0.15">
      <c r="A530" t="s">
        <v>44</v>
      </c>
      <c r="B530" t="s">
        <v>53</v>
      </c>
      <c r="C530" t="s">
        <v>62</v>
      </c>
      <c r="D530">
        <v>2031</v>
      </c>
      <c r="E530">
        <v>0</v>
      </c>
      <c r="Q530">
        <v>6.7189999999999799</v>
      </c>
      <c r="R530">
        <v>6.7189999999999799</v>
      </c>
      <c r="S530">
        <v>6.7189999999999799</v>
      </c>
      <c r="T530">
        <v>6.7189999999999799</v>
      </c>
      <c r="U530">
        <v>6.7189999999999799</v>
      </c>
      <c r="V530">
        <v>6.7189999999999799</v>
      </c>
      <c r="W530">
        <v>6.7189999999999799</v>
      </c>
      <c r="X530">
        <v>6.7189999999999799</v>
      </c>
      <c r="Y530">
        <v>6.7189999999999799</v>
      </c>
      <c r="Z530">
        <v>6.7189999999999799</v>
      </c>
      <c r="AA530">
        <v>6.7189999999999799</v>
      </c>
      <c r="AB530">
        <v>6.7189999999999799</v>
      </c>
      <c r="AC530">
        <v>6.7189999999999799</v>
      </c>
      <c r="AD530">
        <v>6.7189999999999799</v>
      </c>
      <c r="AE530">
        <v>6.7189999999999799</v>
      </c>
    </row>
    <row r="531" spans="1:35" customFormat="1" x14ac:dyDescent="0.15">
      <c r="A531" t="s">
        <v>44</v>
      </c>
      <c r="B531" t="s">
        <v>53</v>
      </c>
      <c r="C531" t="s">
        <v>62</v>
      </c>
      <c r="D531">
        <v>2032</v>
      </c>
      <c r="E531">
        <v>0</v>
      </c>
      <c r="R531">
        <v>7.3159999999999998</v>
      </c>
      <c r="S531">
        <v>7.3159999999999998</v>
      </c>
      <c r="T531">
        <v>7.3159999999999998</v>
      </c>
      <c r="U531">
        <v>7.3159999999999998</v>
      </c>
      <c r="V531">
        <v>7.3159999999999998</v>
      </c>
      <c r="W531">
        <v>7.3159999999999998</v>
      </c>
      <c r="X531">
        <v>7.3159999999999998</v>
      </c>
      <c r="Y531">
        <v>7.3159999999999998</v>
      </c>
      <c r="Z531">
        <v>7.3159999999999998</v>
      </c>
      <c r="AA531">
        <v>7.3159999999999998</v>
      </c>
      <c r="AB531">
        <v>7.3159999999999998</v>
      </c>
      <c r="AC531">
        <v>7.3159999999999998</v>
      </c>
      <c r="AD531">
        <v>7.3159999999999998</v>
      </c>
      <c r="AE531" s="36">
        <v>7.3159999999999998</v>
      </c>
      <c r="AF531" s="36">
        <v>7.3159999999999998</v>
      </c>
      <c r="AG531" s="36"/>
      <c r="AH531" s="36"/>
      <c r="AI531" s="36"/>
    </row>
    <row r="532" spans="1:35" customFormat="1" x14ac:dyDescent="0.15">
      <c r="A532" t="s">
        <v>44</v>
      </c>
      <c r="B532" t="s">
        <v>53</v>
      </c>
      <c r="C532" t="s">
        <v>62</v>
      </c>
      <c r="D532">
        <v>2033</v>
      </c>
      <c r="E532">
        <v>0</v>
      </c>
      <c r="S532">
        <v>7.9129999999999896</v>
      </c>
      <c r="T532">
        <v>7.9129999999999896</v>
      </c>
      <c r="U532">
        <v>7.9129999999999896</v>
      </c>
      <c r="V532">
        <v>7.9129999999999896</v>
      </c>
      <c r="W532">
        <v>7.9129999999999896</v>
      </c>
      <c r="X532">
        <v>7.9129999999999896</v>
      </c>
      <c r="Y532">
        <v>7.9129999999999896</v>
      </c>
      <c r="Z532">
        <v>7.9129999999999896</v>
      </c>
      <c r="AA532">
        <v>7.9129999999999896</v>
      </c>
      <c r="AB532">
        <v>7.9129999999999896</v>
      </c>
      <c r="AC532">
        <v>7.9129999999999896</v>
      </c>
      <c r="AD532">
        <v>7.9129999999999896</v>
      </c>
      <c r="AE532" s="36">
        <v>7.9129999999999896</v>
      </c>
      <c r="AF532" s="36">
        <v>7.9129999999999896</v>
      </c>
      <c r="AG532" s="36">
        <v>7.9129999999999896</v>
      </c>
      <c r="AH532" s="36"/>
      <c r="AI532" s="36"/>
    </row>
    <row r="533" spans="1:35" customFormat="1" x14ac:dyDescent="0.15">
      <c r="A533" t="s">
        <v>44</v>
      </c>
      <c r="B533" t="s">
        <v>53</v>
      </c>
      <c r="C533" t="s">
        <v>62</v>
      </c>
      <c r="D533">
        <v>2034</v>
      </c>
      <c r="E533">
        <v>0</v>
      </c>
      <c r="T533">
        <v>8.3550000000000004</v>
      </c>
      <c r="U533">
        <v>8.3550000000000004</v>
      </c>
      <c r="V533">
        <v>8.3550000000000004</v>
      </c>
      <c r="W533">
        <v>8.3550000000000004</v>
      </c>
      <c r="X533">
        <v>8.3550000000000004</v>
      </c>
      <c r="Y533">
        <v>8.3550000000000004</v>
      </c>
      <c r="Z533">
        <v>8.3550000000000004</v>
      </c>
      <c r="AA533">
        <v>8.3550000000000004</v>
      </c>
      <c r="AB533">
        <v>8.3550000000000004</v>
      </c>
      <c r="AC533">
        <v>8.3550000000000004</v>
      </c>
      <c r="AD533">
        <v>8.3550000000000004</v>
      </c>
      <c r="AE533" s="36">
        <v>8.3550000000000004</v>
      </c>
      <c r="AF533" s="36">
        <v>8.3550000000000004</v>
      </c>
      <c r="AG533" s="36">
        <v>8.3550000000000004</v>
      </c>
      <c r="AH533" s="36">
        <v>8.3550000000000004</v>
      </c>
      <c r="AI533" s="36"/>
    </row>
    <row r="534" spans="1:35" customFormat="1" x14ac:dyDescent="0.15">
      <c r="A534" t="s">
        <v>44</v>
      </c>
      <c r="B534" t="s">
        <v>53</v>
      </c>
      <c r="C534" t="s">
        <v>62</v>
      </c>
      <c r="D534">
        <v>2035</v>
      </c>
      <c r="E534">
        <v>0</v>
      </c>
      <c r="U534">
        <v>46.82</v>
      </c>
      <c r="V534">
        <v>46.82</v>
      </c>
      <c r="W534">
        <v>46.82</v>
      </c>
      <c r="X534">
        <v>46.82</v>
      </c>
      <c r="Y534">
        <v>46.82</v>
      </c>
      <c r="Z534">
        <v>46.82</v>
      </c>
      <c r="AA534">
        <v>46.82</v>
      </c>
      <c r="AB534">
        <v>46.82</v>
      </c>
      <c r="AC534">
        <v>46.82</v>
      </c>
      <c r="AD534">
        <v>46.82</v>
      </c>
      <c r="AE534">
        <v>46.82</v>
      </c>
      <c r="AF534">
        <v>46.82</v>
      </c>
      <c r="AG534">
        <v>46.82</v>
      </c>
      <c r="AH534">
        <v>46.82</v>
      </c>
      <c r="AI534">
        <v>46.82</v>
      </c>
    </row>
    <row r="535" spans="1:35" customFormat="1" x14ac:dyDescent="0.15">
      <c r="A535" t="s">
        <v>44</v>
      </c>
      <c r="B535" t="s">
        <v>53</v>
      </c>
      <c r="C535" t="s">
        <v>62</v>
      </c>
      <c r="D535">
        <v>2036</v>
      </c>
      <c r="E535">
        <v>0</v>
      </c>
      <c r="V535">
        <v>9.0060000000000002</v>
      </c>
      <c r="W535">
        <v>9.0060000000000002</v>
      </c>
      <c r="X535">
        <v>9.0060000000000002</v>
      </c>
      <c r="Y535">
        <v>9.0060000000000002</v>
      </c>
      <c r="Z535">
        <v>9.0060000000000002</v>
      </c>
      <c r="AA535">
        <v>9.0060000000000002</v>
      </c>
      <c r="AB535">
        <v>9.0060000000000002</v>
      </c>
      <c r="AC535">
        <v>9.0060000000000002</v>
      </c>
      <c r="AD535">
        <v>9.0060000000000002</v>
      </c>
      <c r="AE535">
        <v>9.0060000000000002</v>
      </c>
      <c r="AF535">
        <v>9.0060000000000002</v>
      </c>
      <c r="AG535">
        <v>9.0060000000000002</v>
      </c>
      <c r="AH535">
        <v>9.0060000000000002</v>
      </c>
      <c r="AI535">
        <v>9.0060000000000002</v>
      </c>
    </row>
    <row r="536" spans="1:35" customFormat="1" x14ac:dyDescent="0.15">
      <c r="A536" t="s">
        <v>44</v>
      </c>
      <c r="B536" t="s">
        <v>53</v>
      </c>
      <c r="C536" t="s">
        <v>62</v>
      </c>
      <c r="D536">
        <v>2037</v>
      </c>
      <c r="E536">
        <v>0</v>
      </c>
      <c r="W536">
        <v>9.3149999999999906</v>
      </c>
      <c r="X536">
        <v>9.3149999999999906</v>
      </c>
      <c r="Y536">
        <v>9.3149999999999906</v>
      </c>
      <c r="Z536">
        <v>9.3149999999999906</v>
      </c>
      <c r="AA536">
        <v>9.3149999999999906</v>
      </c>
      <c r="AB536">
        <v>9.3149999999999906</v>
      </c>
      <c r="AC536">
        <v>9.3149999999999906</v>
      </c>
      <c r="AD536">
        <v>9.3149999999999906</v>
      </c>
      <c r="AE536">
        <v>9.3149999999999906</v>
      </c>
      <c r="AF536">
        <v>9.3149999999999906</v>
      </c>
      <c r="AG536">
        <v>9.3149999999999906</v>
      </c>
      <c r="AH536">
        <v>9.3149999999999906</v>
      </c>
      <c r="AI536">
        <v>9.3149999999999906</v>
      </c>
    </row>
    <row r="537" spans="1:35" customFormat="1" x14ac:dyDescent="0.15">
      <c r="A537" t="s">
        <v>44</v>
      </c>
      <c r="B537" t="s">
        <v>53</v>
      </c>
      <c r="C537" t="s">
        <v>62</v>
      </c>
      <c r="D537">
        <v>2038</v>
      </c>
      <c r="E537">
        <v>0</v>
      </c>
      <c r="X537">
        <v>9.49</v>
      </c>
      <c r="Y537">
        <v>9.49</v>
      </c>
      <c r="Z537">
        <v>9.49</v>
      </c>
      <c r="AA537">
        <v>9.49</v>
      </c>
      <c r="AB537">
        <v>9.49</v>
      </c>
      <c r="AC537">
        <v>9.49</v>
      </c>
      <c r="AD537">
        <v>9.49</v>
      </c>
      <c r="AE537">
        <v>9.49</v>
      </c>
      <c r="AF537">
        <v>9.49</v>
      </c>
      <c r="AG537">
        <v>9.49</v>
      </c>
      <c r="AH537">
        <v>9.49</v>
      </c>
      <c r="AI537">
        <v>9.49</v>
      </c>
    </row>
    <row r="538" spans="1:35" customFormat="1" x14ac:dyDescent="0.15">
      <c r="A538" t="s">
        <v>44</v>
      </c>
      <c r="B538" t="s">
        <v>53</v>
      </c>
      <c r="C538" t="s">
        <v>62</v>
      </c>
      <c r="D538">
        <v>2039</v>
      </c>
      <c r="E538">
        <v>0</v>
      </c>
      <c r="Y538">
        <v>16.367999999999899</v>
      </c>
      <c r="Z538">
        <v>16.367999999999899</v>
      </c>
      <c r="AA538">
        <v>16.367999999999899</v>
      </c>
      <c r="AB538">
        <v>16.367999999999899</v>
      </c>
      <c r="AC538">
        <v>16.367999999999899</v>
      </c>
      <c r="AD538">
        <v>16.367999999999899</v>
      </c>
      <c r="AE538">
        <v>16.367999999999899</v>
      </c>
      <c r="AF538">
        <v>16.367999999999899</v>
      </c>
      <c r="AG538">
        <v>16.367999999999899</v>
      </c>
      <c r="AH538">
        <v>16.367999999999899</v>
      </c>
      <c r="AI538">
        <v>16.367999999999899</v>
      </c>
    </row>
    <row r="539" spans="1:35" customFormat="1" x14ac:dyDescent="0.15">
      <c r="A539" t="s">
        <v>44</v>
      </c>
      <c r="B539" t="s">
        <v>53</v>
      </c>
      <c r="C539" t="s">
        <v>62</v>
      </c>
      <c r="D539">
        <v>2040</v>
      </c>
      <c r="E539">
        <v>0</v>
      </c>
      <c r="Z539">
        <v>19.381</v>
      </c>
      <c r="AA539">
        <v>19.381</v>
      </c>
      <c r="AB539">
        <v>19.381</v>
      </c>
      <c r="AC539">
        <v>19.381</v>
      </c>
      <c r="AD539">
        <v>19.381</v>
      </c>
      <c r="AE539">
        <v>19.381</v>
      </c>
      <c r="AF539">
        <v>19.381</v>
      </c>
      <c r="AG539">
        <v>19.381</v>
      </c>
      <c r="AH539">
        <v>19.381</v>
      </c>
      <c r="AI539">
        <v>19.381</v>
      </c>
    </row>
    <row r="540" spans="1:35" customFormat="1" x14ac:dyDescent="0.15">
      <c r="A540" t="s">
        <v>44</v>
      </c>
      <c r="B540" t="s">
        <v>53</v>
      </c>
      <c r="C540" t="s">
        <v>62</v>
      </c>
      <c r="D540">
        <v>2041</v>
      </c>
      <c r="E540">
        <v>0</v>
      </c>
      <c r="AA540">
        <v>12.9119999999999</v>
      </c>
      <c r="AB540">
        <v>12.9119999999999</v>
      </c>
      <c r="AC540">
        <v>12.9119999999999</v>
      </c>
      <c r="AD540">
        <v>12.9119999999999</v>
      </c>
      <c r="AE540">
        <v>12.9119999999999</v>
      </c>
      <c r="AF540">
        <v>12.9119999999999</v>
      </c>
      <c r="AG540">
        <v>12.9119999999999</v>
      </c>
      <c r="AH540">
        <v>12.9119999999999</v>
      </c>
      <c r="AI540">
        <v>12.9119999999999</v>
      </c>
    </row>
    <row r="541" spans="1:35" customFormat="1" x14ac:dyDescent="0.15">
      <c r="A541" t="s">
        <v>44</v>
      </c>
      <c r="B541" t="s">
        <v>53</v>
      </c>
      <c r="C541" t="s">
        <v>62</v>
      </c>
      <c r="D541">
        <v>2042</v>
      </c>
      <c r="E541">
        <v>0</v>
      </c>
      <c r="AB541">
        <v>13.558999999999999</v>
      </c>
      <c r="AC541">
        <v>13.558999999999999</v>
      </c>
      <c r="AD541">
        <v>13.558999999999999</v>
      </c>
      <c r="AE541">
        <v>13.558999999999999</v>
      </c>
      <c r="AF541">
        <v>13.558999999999999</v>
      </c>
      <c r="AG541">
        <v>13.558999999999999</v>
      </c>
      <c r="AH541">
        <v>13.558999999999999</v>
      </c>
      <c r="AI541">
        <v>13.558999999999999</v>
      </c>
    </row>
    <row r="542" spans="1:35" customFormat="1" x14ac:dyDescent="0.15">
      <c r="A542" t="s">
        <v>44</v>
      </c>
      <c r="B542" t="s">
        <v>53</v>
      </c>
      <c r="C542" t="s">
        <v>62</v>
      </c>
      <c r="D542">
        <v>2043</v>
      </c>
      <c r="E542">
        <v>0</v>
      </c>
      <c r="AC542">
        <v>14.415999999999899</v>
      </c>
      <c r="AD542">
        <v>14.415999999999899</v>
      </c>
      <c r="AE542">
        <v>14.415999999999899</v>
      </c>
      <c r="AF542">
        <v>14.415999999999899</v>
      </c>
      <c r="AG542">
        <v>14.415999999999899</v>
      </c>
      <c r="AH542">
        <v>14.415999999999899</v>
      </c>
      <c r="AI542">
        <v>14.415999999999899</v>
      </c>
    </row>
    <row r="543" spans="1:35" customFormat="1" x14ac:dyDescent="0.15">
      <c r="A543" t="s">
        <v>44</v>
      </c>
      <c r="B543" t="s">
        <v>53</v>
      </c>
      <c r="C543" t="s">
        <v>62</v>
      </c>
      <c r="D543">
        <v>2044</v>
      </c>
      <c r="E543">
        <v>0</v>
      </c>
      <c r="AD543">
        <v>15.263</v>
      </c>
      <c r="AE543">
        <v>15.263</v>
      </c>
      <c r="AF543">
        <v>15.263</v>
      </c>
      <c r="AG543">
        <v>15.263</v>
      </c>
      <c r="AH543">
        <v>15.263</v>
      </c>
      <c r="AI543">
        <v>15.263</v>
      </c>
    </row>
    <row r="544" spans="1:35" customFormat="1" x14ac:dyDescent="0.15">
      <c r="A544" t="s">
        <v>44</v>
      </c>
      <c r="B544" t="s">
        <v>53</v>
      </c>
      <c r="C544" t="s">
        <v>62</v>
      </c>
      <c r="D544">
        <v>2045</v>
      </c>
      <c r="E544">
        <v>0</v>
      </c>
      <c r="AE544">
        <v>16.213000000000001</v>
      </c>
      <c r="AF544">
        <v>16.213000000000001</v>
      </c>
      <c r="AG544">
        <v>16.213000000000001</v>
      </c>
      <c r="AH544">
        <v>16.213000000000001</v>
      </c>
      <c r="AI544">
        <v>16.213000000000001</v>
      </c>
    </row>
    <row r="545" spans="1:35" customFormat="1" x14ac:dyDescent="0.15">
      <c r="A545" t="s">
        <v>44</v>
      </c>
      <c r="B545" t="s">
        <v>53</v>
      </c>
      <c r="C545" t="s">
        <v>62</v>
      </c>
      <c r="D545">
        <v>2046</v>
      </c>
      <c r="E545">
        <v>0</v>
      </c>
      <c r="AF545">
        <v>6.7189999999999799</v>
      </c>
      <c r="AG545">
        <v>6.7189999999999799</v>
      </c>
      <c r="AH545">
        <v>6.7189999999999799</v>
      </c>
      <c r="AI545">
        <v>6.7189999999999799</v>
      </c>
    </row>
    <row r="546" spans="1:35" customFormat="1" x14ac:dyDescent="0.15">
      <c r="A546" t="s">
        <v>44</v>
      </c>
      <c r="B546" t="s">
        <v>53</v>
      </c>
      <c r="C546" t="s">
        <v>62</v>
      </c>
      <c r="D546">
        <v>2047</v>
      </c>
      <c r="E546">
        <v>0</v>
      </c>
      <c r="AG546">
        <v>7.3159999999999998</v>
      </c>
      <c r="AH546">
        <v>7.3159999999999998</v>
      </c>
      <c r="AI546">
        <v>7.3159999999999998</v>
      </c>
    </row>
    <row r="547" spans="1:35" customFormat="1" x14ac:dyDescent="0.15">
      <c r="A547" t="s">
        <v>44</v>
      </c>
      <c r="B547" t="s">
        <v>53</v>
      </c>
      <c r="C547" t="s">
        <v>62</v>
      </c>
      <c r="D547">
        <v>2048</v>
      </c>
      <c r="E547">
        <v>0</v>
      </c>
      <c r="AH547">
        <v>7.9129999999999896</v>
      </c>
      <c r="AI547">
        <v>7.9129999999999896</v>
      </c>
    </row>
    <row r="548" spans="1:35" customFormat="1" x14ac:dyDescent="0.15">
      <c r="A548" t="s">
        <v>44</v>
      </c>
      <c r="B548" t="s">
        <v>53</v>
      </c>
      <c r="C548" t="s">
        <v>62</v>
      </c>
      <c r="D548">
        <v>2049</v>
      </c>
      <c r="E548">
        <v>0</v>
      </c>
      <c r="AI548">
        <v>8.3550000000000004</v>
      </c>
    </row>
    <row r="549" spans="1:35" customFormat="1" x14ac:dyDescent="0.15">
      <c r="A549" t="s">
        <v>44</v>
      </c>
      <c r="B549" t="s">
        <v>53</v>
      </c>
      <c r="C549" t="s">
        <v>61</v>
      </c>
      <c r="D549">
        <v>2013</v>
      </c>
      <c r="E549">
        <v>1</v>
      </c>
      <c r="F549">
        <v>48.79</v>
      </c>
      <c r="G549">
        <v>48.79</v>
      </c>
      <c r="H549">
        <v>48.79</v>
      </c>
      <c r="I549">
        <v>48.79</v>
      </c>
      <c r="J549">
        <v>48.79</v>
      </c>
      <c r="K549">
        <v>48.79</v>
      </c>
      <c r="L549">
        <v>48.79</v>
      </c>
      <c r="M549">
        <v>48.79</v>
      </c>
      <c r="N549">
        <v>48.79</v>
      </c>
      <c r="O549">
        <v>48.79</v>
      </c>
      <c r="P549">
        <v>48.79</v>
      </c>
      <c r="Q549">
        <v>48.79</v>
      </c>
      <c r="R549">
        <v>48.79</v>
      </c>
      <c r="S549">
        <v>48.79</v>
      </c>
      <c r="T549">
        <v>48.79</v>
      </c>
      <c r="U549">
        <v>48.79</v>
      </c>
      <c r="V549">
        <v>48.79</v>
      </c>
      <c r="W549">
        <v>48.79</v>
      </c>
      <c r="X549">
        <v>48.79</v>
      </c>
      <c r="Y549">
        <v>48.79</v>
      </c>
      <c r="Z549">
        <v>48.79</v>
      </c>
      <c r="AA549">
        <v>48.79</v>
      </c>
      <c r="AB549">
        <v>48.79</v>
      </c>
    </row>
    <row r="550" spans="1:35" customFormat="1" x14ac:dyDescent="0.15">
      <c r="A550" t="s">
        <v>44</v>
      </c>
      <c r="B550" t="s">
        <v>53</v>
      </c>
      <c r="C550" t="s">
        <v>61</v>
      </c>
      <c r="D550">
        <v>2014</v>
      </c>
      <c r="E550">
        <v>1</v>
      </c>
      <c r="F550">
        <v>28.559999999999899</v>
      </c>
      <c r="G550">
        <v>28.559999999999899</v>
      </c>
      <c r="H550">
        <v>28.559999999999899</v>
      </c>
      <c r="I550">
        <v>28.559999999999899</v>
      </c>
      <c r="J550">
        <v>28.559999999999899</v>
      </c>
      <c r="K550">
        <v>28.559999999999899</v>
      </c>
      <c r="L550">
        <v>28.559999999999899</v>
      </c>
      <c r="M550">
        <v>28.559999999999899</v>
      </c>
      <c r="N550">
        <v>28.559999999999899</v>
      </c>
      <c r="O550">
        <v>28.559999999999899</v>
      </c>
      <c r="P550">
        <v>28.559999999999899</v>
      </c>
      <c r="Q550">
        <v>28.559999999999899</v>
      </c>
      <c r="R550">
        <v>28.559999999999899</v>
      </c>
      <c r="S550">
        <v>28.559999999999899</v>
      </c>
      <c r="T550">
        <v>28.559999999999899</v>
      </c>
      <c r="U550">
        <v>28.559999999999899</v>
      </c>
      <c r="V550">
        <v>28.559999999999899</v>
      </c>
      <c r="W550">
        <v>28.559999999999899</v>
      </c>
      <c r="X550">
        <v>28.559999999999899</v>
      </c>
      <c r="Y550">
        <v>28.559999999999899</v>
      </c>
      <c r="Z550">
        <v>28.559999999999899</v>
      </c>
      <c r="AA550">
        <v>28.559999999999899</v>
      </c>
      <c r="AB550">
        <v>28.559999999999899</v>
      </c>
      <c r="AC550">
        <v>28.559999999999899</v>
      </c>
    </row>
    <row r="551" spans="1:35" customFormat="1" x14ac:dyDescent="0.15">
      <c r="A551" t="s">
        <v>44</v>
      </c>
      <c r="B551" t="s">
        <v>53</v>
      </c>
      <c r="C551" t="s">
        <v>61</v>
      </c>
      <c r="D551">
        <v>2015</v>
      </c>
      <c r="E551">
        <v>1</v>
      </c>
      <c r="F551">
        <v>16.0399999999999</v>
      </c>
      <c r="G551">
        <v>16.0399999999999</v>
      </c>
      <c r="H551">
        <v>16.0399999999999</v>
      </c>
      <c r="I551">
        <v>16.0399999999999</v>
      </c>
      <c r="J551">
        <v>16.0399999999999</v>
      </c>
      <c r="K551">
        <v>16.0399999999999</v>
      </c>
      <c r="L551">
        <v>16.0399999999999</v>
      </c>
      <c r="M551">
        <v>16.0399999999999</v>
      </c>
      <c r="N551">
        <v>16.0399999999999</v>
      </c>
      <c r="O551">
        <v>16.0399999999999</v>
      </c>
      <c r="P551">
        <v>16.0399999999999</v>
      </c>
      <c r="Q551">
        <v>16.0399999999999</v>
      </c>
      <c r="R551">
        <v>16.0399999999999</v>
      </c>
      <c r="S551">
        <v>16.0399999999999</v>
      </c>
      <c r="T551">
        <v>16.0399999999999</v>
      </c>
      <c r="U551">
        <v>16.0399999999999</v>
      </c>
      <c r="V551">
        <v>16.0399999999999</v>
      </c>
      <c r="W551">
        <v>16.0399999999999</v>
      </c>
      <c r="X551">
        <v>16.0399999999999</v>
      </c>
      <c r="Y551">
        <v>16.0399999999999</v>
      </c>
      <c r="Z551">
        <v>16.0399999999999</v>
      </c>
      <c r="AA551">
        <v>16.0399999999999</v>
      </c>
      <c r="AB551">
        <v>16.0399999999999</v>
      </c>
      <c r="AC551">
        <v>16.0399999999999</v>
      </c>
      <c r="AD551">
        <v>16.0399999999999</v>
      </c>
    </row>
    <row r="552" spans="1:35" customFormat="1" x14ac:dyDescent="0.15">
      <c r="A552" t="s">
        <v>44</v>
      </c>
      <c r="B552" t="s">
        <v>53</v>
      </c>
      <c r="C552" t="s">
        <v>61</v>
      </c>
      <c r="D552">
        <v>2016</v>
      </c>
      <c r="E552">
        <v>1</v>
      </c>
      <c r="F552">
        <v>33.520000000000003</v>
      </c>
      <c r="G552">
        <v>33.520000000000003</v>
      </c>
      <c r="H552">
        <v>33.520000000000003</v>
      </c>
      <c r="I552">
        <v>33.520000000000003</v>
      </c>
      <c r="J552">
        <v>33.520000000000003</v>
      </c>
      <c r="K552">
        <v>33.520000000000003</v>
      </c>
      <c r="L552">
        <v>33.520000000000003</v>
      </c>
      <c r="M552">
        <v>33.520000000000003</v>
      </c>
      <c r="N552">
        <v>33.520000000000003</v>
      </c>
      <c r="O552">
        <v>33.520000000000003</v>
      </c>
      <c r="P552">
        <v>33.520000000000003</v>
      </c>
      <c r="Q552">
        <v>33.520000000000003</v>
      </c>
      <c r="R552">
        <v>33.520000000000003</v>
      </c>
      <c r="S552">
        <v>33.520000000000003</v>
      </c>
      <c r="T552">
        <v>33.520000000000003</v>
      </c>
      <c r="U552">
        <v>33.520000000000003</v>
      </c>
      <c r="V552">
        <v>33.520000000000003</v>
      </c>
      <c r="W552">
        <v>33.520000000000003</v>
      </c>
      <c r="X552">
        <v>33.520000000000003</v>
      </c>
      <c r="Y552">
        <v>33.520000000000003</v>
      </c>
      <c r="Z552">
        <v>33.520000000000003</v>
      </c>
      <c r="AA552">
        <v>33.520000000000003</v>
      </c>
      <c r="AB552">
        <v>33.520000000000003</v>
      </c>
      <c r="AC552">
        <v>33.520000000000003</v>
      </c>
      <c r="AD552">
        <v>33.520000000000003</v>
      </c>
      <c r="AE552">
        <v>33.520000000000003</v>
      </c>
    </row>
    <row r="553" spans="1:35" customFormat="1" x14ac:dyDescent="0.15">
      <c r="A553" t="s">
        <v>44</v>
      </c>
      <c r="B553" t="s">
        <v>53</v>
      </c>
      <c r="C553" t="s">
        <v>61</v>
      </c>
      <c r="D553">
        <v>2017</v>
      </c>
      <c r="E553">
        <v>1</v>
      </c>
      <c r="F553">
        <v>33.380000000000003</v>
      </c>
      <c r="G553">
        <v>33.380000000000003</v>
      </c>
      <c r="H553">
        <v>33.380000000000003</v>
      </c>
      <c r="I553">
        <v>33.380000000000003</v>
      </c>
      <c r="J553">
        <v>33.380000000000003</v>
      </c>
      <c r="K553">
        <v>33.380000000000003</v>
      </c>
      <c r="L553">
        <v>33.380000000000003</v>
      </c>
      <c r="M553">
        <v>33.380000000000003</v>
      </c>
      <c r="N553">
        <v>33.380000000000003</v>
      </c>
      <c r="O553">
        <v>33.380000000000003</v>
      </c>
      <c r="P553">
        <v>33.380000000000003</v>
      </c>
      <c r="Q553">
        <v>33.380000000000003</v>
      </c>
      <c r="R553">
        <v>33.380000000000003</v>
      </c>
      <c r="S553">
        <v>33.380000000000003</v>
      </c>
      <c r="T553">
        <v>33.380000000000003</v>
      </c>
      <c r="U553">
        <v>33.380000000000003</v>
      </c>
      <c r="V553">
        <v>33.380000000000003</v>
      </c>
      <c r="W553">
        <v>33.380000000000003</v>
      </c>
      <c r="X553">
        <v>33.380000000000003</v>
      </c>
      <c r="Y553">
        <v>33.380000000000003</v>
      </c>
      <c r="Z553">
        <v>33.380000000000003</v>
      </c>
      <c r="AA553">
        <v>33.380000000000003</v>
      </c>
      <c r="AB553">
        <v>33.380000000000003</v>
      </c>
      <c r="AC553">
        <v>33.380000000000003</v>
      </c>
      <c r="AD553">
        <v>33.380000000000003</v>
      </c>
      <c r="AE553">
        <v>33.380000000000003</v>
      </c>
      <c r="AF553">
        <v>33.380000000000003</v>
      </c>
    </row>
    <row r="554" spans="1:35" customFormat="1" x14ac:dyDescent="0.15">
      <c r="A554" t="s">
        <v>44</v>
      </c>
      <c r="B554" t="s">
        <v>53</v>
      </c>
      <c r="C554" t="s">
        <v>61</v>
      </c>
      <c r="D554">
        <v>2018</v>
      </c>
      <c r="E554">
        <v>1</v>
      </c>
      <c r="F554">
        <v>70.63</v>
      </c>
      <c r="G554">
        <v>70.63</v>
      </c>
      <c r="H554">
        <v>70.63</v>
      </c>
      <c r="I554">
        <v>70.63</v>
      </c>
      <c r="J554">
        <v>70.63</v>
      </c>
      <c r="K554">
        <v>70.63</v>
      </c>
      <c r="L554">
        <v>70.63</v>
      </c>
      <c r="M554">
        <v>70.63</v>
      </c>
      <c r="N554">
        <v>70.63</v>
      </c>
      <c r="O554">
        <v>70.63</v>
      </c>
      <c r="P554">
        <v>70.63</v>
      </c>
      <c r="Q554">
        <v>70.63</v>
      </c>
      <c r="R554">
        <v>70.63</v>
      </c>
      <c r="S554">
        <v>70.63</v>
      </c>
      <c r="T554">
        <v>70.63</v>
      </c>
      <c r="U554">
        <v>70.63</v>
      </c>
      <c r="V554">
        <v>70.63</v>
      </c>
      <c r="W554">
        <v>70.63</v>
      </c>
      <c r="X554">
        <v>70.63</v>
      </c>
      <c r="Y554">
        <v>70.63</v>
      </c>
      <c r="Z554">
        <v>70.63</v>
      </c>
      <c r="AA554">
        <v>70.63</v>
      </c>
      <c r="AB554">
        <v>70.63</v>
      </c>
      <c r="AC554">
        <v>70.63</v>
      </c>
      <c r="AD554">
        <v>70.63</v>
      </c>
      <c r="AE554">
        <v>70.63</v>
      </c>
      <c r="AF554">
        <v>70.63</v>
      </c>
      <c r="AG554">
        <v>70.63</v>
      </c>
    </row>
    <row r="555" spans="1:35" customFormat="1" x14ac:dyDescent="0.15">
      <c r="A555" t="s">
        <v>44</v>
      </c>
      <c r="B555" t="s">
        <v>53</v>
      </c>
      <c r="C555" t="s">
        <v>61</v>
      </c>
      <c r="D555">
        <v>2019</v>
      </c>
      <c r="E555">
        <v>1</v>
      </c>
      <c r="F555">
        <v>14.26</v>
      </c>
      <c r="G555">
        <v>14.26</v>
      </c>
      <c r="H555">
        <v>14.26</v>
      </c>
      <c r="I555">
        <v>14.26</v>
      </c>
      <c r="J555">
        <v>14.26</v>
      </c>
      <c r="K555">
        <v>14.26</v>
      </c>
      <c r="L555">
        <v>14.26</v>
      </c>
      <c r="M555">
        <v>14.26</v>
      </c>
      <c r="N555">
        <v>14.26</v>
      </c>
      <c r="O555">
        <v>14.26</v>
      </c>
      <c r="P555">
        <v>14.26</v>
      </c>
      <c r="Q555">
        <v>14.26</v>
      </c>
      <c r="R555">
        <v>14.26</v>
      </c>
      <c r="S555">
        <v>14.26</v>
      </c>
      <c r="T555">
        <v>14.26</v>
      </c>
      <c r="U555">
        <v>14.26</v>
      </c>
      <c r="V555">
        <v>14.26</v>
      </c>
      <c r="W555">
        <v>14.26</v>
      </c>
      <c r="X555">
        <v>14.26</v>
      </c>
      <c r="Y555">
        <v>14.26</v>
      </c>
      <c r="Z555">
        <v>14.26</v>
      </c>
      <c r="AA555">
        <v>14.26</v>
      </c>
      <c r="AB555">
        <v>14.26</v>
      </c>
      <c r="AC555">
        <v>14.26</v>
      </c>
      <c r="AD555">
        <v>14.26</v>
      </c>
      <c r="AE555">
        <v>14.26</v>
      </c>
      <c r="AF555">
        <v>14.26</v>
      </c>
      <c r="AG555">
        <v>14.26</v>
      </c>
      <c r="AH555">
        <v>14.26</v>
      </c>
    </row>
    <row r="556" spans="1:35" customFormat="1" x14ac:dyDescent="0.15">
      <c r="A556" t="s">
        <v>44</v>
      </c>
      <c r="B556" t="s">
        <v>53</v>
      </c>
      <c r="C556" t="s">
        <v>61</v>
      </c>
      <c r="D556">
        <v>2020</v>
      </c>
      <c r="E556">
        <v>1</v>
      </c>
      <c r="F556">
        <v>125.52</v>
      </c>
      <c r="G556">
        <v>125.52</v>
      </c>
      <c r="H556">
        <v>125.52</v>
      </c>
      <c r="I556">
        <v>125.52</v>
      </c>
      <c r="J556">
        <v>125.52</v>
      </c>
      <c r="K556">
        <v>125.52</v>
      </c>
      <c r="L556">
        <v>125.52</v>
      </c>
      <c r="M556">
        <v>125.52</v>
      </c>
      <c r="N556">
        <v>125.52</v>
      </c>
      <c r="O556">
        <v>125.52</v>
      </c>
      <c r="P556">
        <v>125.52</v>
      </c>
      <c r="Q556">
        <v>125.52</v>
      </c>
      <c r="R556">
        <v>125.52</v>
      </c>
      <c r="S556">
        <v>125.52</v>
      </c>
      <c r="T556">
        <v>125.52</v>
      </c>
      <c r="U556">
        <v>125.52</v>
      </c>
      <c r="V556">
        <v>125.52</v>
      </c>
      <c r="W556">
        <v>125.52</v>
      </c>
      <c r="X556">
        <v>125.52</v>
      </c>
      <c r="Y556">
        <v>125.52</v>
      </c>
      <c r="Z556">
        <v>125.52</v>
      </c>
      <c r="AA556">
        <v>125.52</v>
      </c>
      <c r="AB556">
        <v>125.52</v>
      </c>
      <c r="AC556">
        <v>125.52</v>
      </c>
      <c r="AD556">
        <v>125.52</v>
      </c>
      <c r="AE556">
        <v>125.52</v>
      </c>
      <c r="AF556">
        <v>125.52</v>
      </c>
      <c r="AG556">
        <v>125.52</v>
      </c>
      <c r="AH556">
        <v>125.52</v>
      </c>
      <c r="AI556">
        <v>125.52</v>
      </c>
    </row>
    <row r="557" spans="1:35" customFormat="1" x14ac:dyDescent="0.15">
      <c r="A557" t="s">
        <v>44</v>
      </c>
      <c r="B557" t="s">
        <v>53</v>
      </c>
      <c r="C557" t="s">
        <v>61</v>
      </c>
      <c r="D557">
        <v>2028</v>
      </c>
      <c r="E557">
        <v>1</v>
      </c>
      <c r="N557">
        <v>7.29999999999984</v>
      </c>
      <c r="O557">
        <v>7.29999999999984</v>
      </c>
      <c r="P557">
        <v>7.29999999999984</v>
      </c>
      <c r="Q557">
        <v>7.29999999999984</v>
      </c>
      <c r="R557">
        <v>7.29999999999984</v>
      </c>
      <c r="S557">
        <v>7.29999999999984</v>
      </c>
      <c r="T557">
        <v>7.29999999999984</v>
      </c>
      <c r="U557">
        <v>7.29999999999984</v>
      </c>
      <c r="V557">
        <v>7.29999999999984</v>
      </c>
      <c r="W557">
        <v>7.29999999999984</v>
      </c>
      <c r="X557">
        <v>7.29999999999984</v>
      </c>
      <c r="Y557">
        <v>7.29999999999984</v>
      </c>
      <c r="Z557">
        <v>7.29999999999984</v>
      </c>
      <c r="AA557">
        <v>7.29999999999984</v>
      </c>
      <c r="AB557">
        <v>7.29999999999984</v>
      </c>
      <c r="AC557">
        <v>7.29999999999984</v>
      </c>
      <c r="AD557">
        <v>7.29999999999984</v>
      </c>
      <c r="AE557">
        <v>7.29999999999984</v>
      </c>
      <c r="AF557">
        <v>7.29999999999984</v>
      </c>
      <c r="AG557">
        <v>7.29999999999984</v>
      </c>
      <c r="AH557">
        <v>7.29999999999984</v>
      </c>
      <c r="AI557">
        <v>7.29999999999984</v>
      </c>
    </row>
    <row r="558" spans="1:35" customFormat="1" x14ac:dyDescent="0.15">
      <c r="A558" t="s">
        <v>44</v>
      </c>
      <c r="B558" t="s">
        <v>53</v>
      </c>
      <c r="C558" t="s">
        <v>61</v>
      </c>
      <c r="D558">
        <v>2029</v>
      </c>
      <c r="E558">
        <v>1</v>
      </c>
      <c r="G558" s="36"/>
      <c r="O558">
        <v>25.799999999999901</v>
      </c>
      <c r="P558">
        <v>25.799999999999901</v>
      </c>
      <c r="Q558">
        <v>25.799999999999901</v>
      </c>
      <c r="R558">
        <v>25.799999999999901</v>
      </c>
      <c r="S558">
        <v>25.799999999999901</v>
      </c>
      <c r="T558">
        <v>25.799999999999901</v>
      </c>
      <c r="U558">
        <v>25.799999999999901</v>
      </c>
      <c r="V558">
        <v>25.799999999999901</v>
      </c>
      <c r="W558">
        <v>25.799999999999901</v>
      </c>
      <c r="X558">
        <v>25.799999999999901</v>
      </c>
      <c r="Y558">
        <v>25.799999999999901</v>
      </c>
      <c r="Z558">
        <v>25.799999999999901</v>
      </c>
      <c r="AA558">
        <v>25.799999999999901</v>
      </c>
      <c r="AB558">
        <v>25.799999999999901</v>
      </c>
      <c r="AC558">
        <v>25.799999999999901</v>
      </c>
      <c r="AD558">
        <v>25.799999999999901</v>
      </c>
      <c r="AE558">
        <v>25.799999999999901</v>
      </c>
      <c r="AF558">
        <v>25.799999999999901</v>
      </c>
      <c r="AG558">
        <v>25.799999999999901</v>
      </c>
      <c r="AH558">
        <v>25.799999999999901</v>
      </c>
      <c r="AI558">
        <v>25.799999999999901</v>
      </c>
    </row>
    <row r="559" spans="1:35" customFormat="1" x14ac:dyDescent="0.15">
      <c r="A559" t="s">
        <v>44</v>
      </c>
      <c r="B559" t="s">
        <v>53</v>
      </c>
      <c r="C559" t="s">
        <v>61</v>
      </c>
      <c r="D559">
        <v>2030</v>
      </c>
      <c r="E559">
        <v>1</v>
      </c>
      <c r="P559">
        <v>27.3000000000001</v>
      </c>
      <c r="Q559">
        <v>27.3000000000001</v>
      </c>
      <c r="R559">
        <v>27.3000000000001</v>
      </c>
      <c r="S559">
        <v>27.3000000000001</v>
      </c>
      <c r="T559">
        <v>27.3000000000001</v>
      </c>
      <c r="U559">
        <v>27.3000000000001</v>
      </c>
      <c r="V559">
        <v>27.3000000000001</v>
      </c>
      <c r="W559">
        <v>27.3000000000001</v>
      </c>
      <c r="X559">
        <v>27.3000000000001</v>
      </c>
      <c r="Y559">
        <v>27.3000000000001</v>
      </c>
      <c r="Z559">
        <v>27.3000000000001</v>
      </c>
      <c r="AA559">
        <v>27.3000000000001</v>
      </c>
      <c r="AB559">
        <v>27.3000000000001</v>
      </c>
      <c r="AC559">
        <v>27.3000000000001</v>
      </c>
      <c r="AD559">
        <v>27.3000000000001</v>
      </c>
      <c r="AE559">
        <v>27.3000000000001</v>
      </c>
      <c r="AF559">
        <v>27.3000000000001</v>
      </c>
      <c r="AG559">
        <v>27.3000000000001</v>
      </c>
      <c r="AH559">
        <v>27.3000000000001</v>
      </c>
      <c r="AI559">
        <v>27.3000000000001</v>
      </c>
    </row>
    <row r="560" spans="1:35" customFormat="1" x14ac:dyDescent="0.15">
      <c r="A560" t="s">
        <v>44</v>
      </c>
      <c r="B560" t="s">
        <v>53</v>
      </c>
      <c r="C560" t="s">
        <v>61</v>
      </c>
      <c r="D560">
        <v>2031</v>
      </c>
      <c r="E560">
        <v>1</v>
      </c>
      <c r="Q560">
        <v>28.3999999999998</v>
      </c>
      <c r="R560">
        <v>28.3999999999998</v>
      </c>
      <c r="S560">
        <v>28.3999999999998</v>
      </c>
      <c r="T560">
        <v>28.3999999999998</v>
      </c>
      <c r="U560">
        <v>28.3999999999998</v>
      </c>
      <c r="V560">
        <v>28.3999999999998</v>
      </c>
      <c r="W560">
        <v>28.3999999999998</v>
      </c>
      <c r="X560">
        <v>28.3999999999998</v>
      </c>
      <c r="Y560">
        <v>28.3999999999998</v>
      </c>
      <c r="Z560">
        <v>28.3999999999998</v>
      </c>
      <c r="AA560">
        <v>28.3999999999998</v>
      </c>
      <c r="AB560">
        <v>28.3999999999998</v>
      </c>
      <c r="AC560">
        <v>28.3999999999998</v>
      </c>
      <c r="AD560">
        <v>28.3999999999998</v>
      </c>
      <c r="AE560">
        <v>28.3999999999998</v>
      </c>
      <c r="AF560">
        <v>28.3999999999998</v>
      </c>
      <c r="AG560">
        <v>28.3999999999998</v>
      </c>
      <c r="AH560">
        <v>28.3999999999998</v>
      </c>
      <c r="AI560">
        <v>28.3999999999998</v>
      </c>
    </row>
    <row r="561" spans="1:35" customFormat="1" x14ac:dyDescent="0.15">
      <c r="A561" t="s">
        <v>44</v>
      </c>
      <c r="B561" t="s">
        <v>53</v>
      </c>
      <c r="C561" t="s">
        <v>61</v>
      </c>
      <c r="D561">
        <v>2032</v>
      </c>
      <c r="E561">
        <v>1</v>
      </c>
      <c r="R561">
        <v>29.7</v>
      </c>
      <c r="S561">
        <v>29.7</v>
      </c>
      <c r="T561">
        <v>29.7</v>
      </c>
      <c r="U561">
        <v>29.7</v>
      </c>
      <c r="V561">
        <v>29.7</v>
      </c>
      <c r="W561">
        <v>29.7</v>
      </c>
      <c r="X561">
        <v>29.7</v>
      </c>
      <c r="Y561">
        <v>29.7</v>
      </c>
      <c r="Z561">
        <v>29.7</v>
      </c>
      <c r="AA561">
        <v>29.7</v>
      </c>
      <c r="AB561">
        <v>29.7</v>
      </c>
      <c r="AC561">
        <v>29.7</v>
      </c>
      <c r="AD561">
        <v>29.7</v>
      </c>
      <c r="AE561">
        <v>29.7</v>
      </c>
      <c r="AF561">
        <v>29.7</v>
      </c>
      <c r="AG561">
        <v>29.7</v>
      </c>
      <c r="AH561">
        <v>29.7</v>
      </c>
      <c r="AI561">
        <v>29.7</v>
      </c>
    </row>
    <row r="562" spans="1:35" customFormat="1" x14ac:dyDescent="0.15">
      <c r="A562" t="s">
        <v>44</v>
      </c>
      <c r="B562" t="s">
        <v>53</v>
      </c>
      <c r="C562" t="s">
        <v>61</v>
      </c>
      <c r="D562">
        <v>2033</v>
      </c>
      <c r="E562">
        <v>1</v>
      </c>
      <c r="S562">
        <v>30.499999999999901</v>
      </c>
      <c r="T562">
        <v>30.499999999999901</v>
      </c>
      <c r="U562">
        <v>30.499999999999901</v>
      </c>
      <c r="V562">
        <v>30.499999999999901</v>
      </c>
      <c r="W562">
        <v>30.499999999999901</v>
      </c>
      <c r="X562">
        <v>30.499999999999901</v>
      </c>
      <c r="Y562">
        <v>30.499999999999901</v>
      </c>
      <c r="Z562">
        <v>30.499999999999901</v>
      </c>
      <c r="AA562">
        <v>30.499999999999901</v>
      </c>
      <c r="AB562">
        <v>30.499999999999901</v>
      </c>
      <c r="AC562">
        <v>30.499999999999901</v>
      </c>
      <c r="AD562">
        <v>30.499999999999901</v>
      </c>
      <c r="AE562">
        <v>30.499999999999901</v>
      </c>
      <c r="AF562">
        <v>30.499999999999901</v>
      </c>
      <c r="AG562">
        <v>30.499999999999901</v>
      </c>
      <c r="AH562">
        <v>30.499999999999901</v>
      </c>
      <c r="AI562">
        <v>30.499999999999901</v>
      </c>
    </row>
    <row r="563" spans="1:35" customFormat="1" x14ac:dyDescent="0.15">
      <c r="A563" t="s">
        <v>44</v>
      </c>
      <c r="B563" t="s">
        <v>53</v>
      </c>
      <c r="C563" t="s">
        <v>61</v>
      </c>
      <c r="D563">
        <v>2034</v>
      </c>
      <c r="E563">
        <v>1</v>
      </c>
      <c r="T563">
        <v>31.299999999999901</v>
      </c>
      <c r="U563">
        <v>31.299999999999901</v>
      </c>
      <c r="V563">
        <v>31.299999999999901</v>
      </c>
      <c r="W563">
        <v>31.299999999999901</v>
      </c>
      <c r="X563">
        <v>31.299999999999901</v>
      </c>
      <c r="Y563">
        <v>31.299999999999901</v>
      </c>
      <c r="Z563">
        <v>31.299999999999901</v>
      </c>
      <c r="AA563">
        <v>31.299999999999901</v>
      </c>
      <c r="AB563">
        <v>31.299999999999901</v>
      </c>
      <c r="AC563">
        <v>31.299999999999901</v>
      </c>
      <c r="AD563">
        <v>31.299999999999901</v>
      </c>
      <c r="AE563">
        <v>31.299999999999901</v>
      </c>
      <c r="AF563">
        <v>31.299999999999901</v>
      </c>
      <c r="AG563">
        <v>31.299999999999901</v>
      </c>
      <c r="AH563">
        <v>31.299999999999901</v>
      </c>
      <c r="AI563">
        <v>31.299999999999901</v>
      </c>
    </row>
    <row r="564" spans="1:35" customFormat="1" x14ac:dyDescent="0.15">
      <c r="A564" t="s">
        <v>44</v>
      </c>
      <c r="B564" t="s">
        <v>53</v>
      </c>
      <c r="C564" t="s">
        <v>61</v>
      </c>
      <c r="D564">
        <v>2035</v>
      </c>
      <c r="E564">
        <v>1</v>
      </c>
      <c r="G564" s="36"/>
      <c r="U564">
        <v>32.200000000000102</v>
      </c>
      <c r="V564">
        <v>32.200000000000102</v>
      </c>
      <c r="W564">
        <v>32.200000000000102</v>
      </c>
      <c r="X564">
        <v>32.200000000000102</v>
      </c>
      <c r="Y564">
        <v>32.200000000000102</v>
      </c>
      <c r="Z564">
        <v>32.200000000000102</v>
      </c>
      <c r="AA564">
        <v>32.200000000000102</v>
      </c>
      <c r="AB564">
        <v>32.200000000000102</v>
      </c>
      <c r="AC564">
        <v>32.200000000000102</v>
      </c>
      <c r="AD564">
        <v>32.200000000000102</v>
      </c>
      <c r="AE564">
        <v>32.200000000000102</v>
      </c>
      <c r="AF564">
        <v>32.200000000000102</v>
      </c>
      <c r="AG564">
        <v>32.200000000000102</v>
      </c>
      <c r="AH564">
        <v>32.200000000000102</v>
      </c>
      <c r="AI564">
        <v>32.200000000000102</v>
      </c>
    </row>
    <row r="565" spans="1:35" customFormat="1" x14ac:dyDescent="0.15">
      <c r="A565" t="s">
        <v>44</v>
      </c>
      <c r="B565" t="s">
        <v>53</v>
      </c>
      <c r="C565" t="s">
        <v>61</v>
      </c>
      <c r="D565">
        <v>2036</v>
      </c>
      <c r="E565">
        <v>1</v>
      </c>
      <c r="V565">
        <v>32.499999999999801</v>
      </c>
      <c r="W565">
        <v>32.499999999999801</v>
      </c>
      <c r="X565">
        <v>32.499999999999801</v>
      </c>
      <c r="Y565">
        <v>32.499999999999801</v>
      </c>
      <c r="Z565">
        <v>32.499999999999801</v>
      </c>
      <c r="AA565">
        <v>32.499999999999801</v>
      </c>
      <c r="AB565">
        <v>32.499999999999801</v>
      </c>
      <c r="AC565">
        <v>32.499999999999801</v>
      </c>
      <c r="AD565">
        <v>32.499999999999801</v>
      </c>
      <c r="AE565">
        <v>32.499999999999801</v>
      </c>
      <c r="AF565">
        <v>32.499999999999801</v>
      </c>
      <c r="AG565">
        <v>32.499999999999801</v>
      </c>
      <c r="AH565">
        <v>32.499999999999801</v>
      </c>
      <c r="AI565">
        <v>32.499999999999801</v>
      </c>
    </row>
    <row r="566" spans="1:35" customFormat="1" x14ac:dyDescent="0.15">
      <c r="A566" t="s">
        <v>44</v>
      </c>
      <c r="B566" t="s">
        <v>53</v>
      </c>
      <c r="C566" t="s">
        <v>61</v>
      </c>
      <c r="D566">
        <v>2037</v>
      </c>
      <c r="E566">
        <v>1</v>
      </c>
      <c r="W566">
        <v>32.899999999999899</v>
      </c>
      <c r="X566">
        <v>32.899999999999899</v>
      </c>
      <c r="Y566">
        <v>32.899999999999899</v>
      </c>
      <c r="Z566">
        <v>32.899999999999899</v>
      </c>
      <c r="AA566">
        <v>32.899999999999899</v>
      </c>
      <c r="AB566">
        <v>32.899999999999899</v>
      </c>
      <c r="AC566">
        <v>32.899999999999899</v>
      </c>
      <c r="AD566">
        <v>32.899999999999899</v>
      </c>
      <c r="AE566">
        <v>32.899999999999899</v>
      </c>
      <c r="AF566">
        <v>32.899999999999899</v>
      </c>
      <c r="AG566">
        <v>32.899999999999899</v>
      </c>
      <c r="AH566">
        <v>32.899999999999899</v>
      </c>
      <c r="AI566">
        <v>32.899999999999899</v>
      </c>
    </row>
    <row r="567" spans="1:35" customFormat="1" x14ac:dyDescent="0.15">
      <c r="A567" t="s">
        <v>44</v>
      </c>
      <c r="B567" t="s">
        <v>53</v>
      </c>
      <c r="C567" t="s">
        <v>61</v>
      </c>
      <c r="D567">
        <v>2038</v>
      </c>
      <c r="E567">
        <v>1</v>
      </c>
      <c r="X567">
        <v>1.8773539656884499</v>
      </c>
      <c r="Y567">
        <v>1.8773539656884499</v>
      </c>
      <c r="Z567">
        <v>1.8773539656884499</v>
      </c>
      <c r="AA567">
        <v>1.8773539656884499</v>
      </c>
      <c r="AB567">
        <v>1.8773539656884499</v>
      </c>
      <c r="AC567">
        <v>1.8773539656884499</v>
      </c>
      <c r="AD567">
        <v>1.8773539656884499</v>
      </c>
      <c r="AE567">
        <v>1.8773539656884499</v>
      </c>
      <c r="AF567">
        <v>1.8773539656884499</v>
      </c>
      <c r="AG567">
        <v>1.8773539656884499</v>
      </c>
      <c r="AH567">
        <v>1.8773539656884499</v>
      </c>
      <c r="AI567">
        <v>1.8773539656884499</v>
      </c>
    </row>
    <row r="568" spans="1:35" customFormat="1" x14ac:dyDescent="0.15">
      <c r="A568" t="s">
        <v>44</v>
      </c>
      <c r="B568" t="s">
        <v>53</v>
      </c>
      <c r="C568" t="s">
        <v>61</v>
      </c>
      <c r="D568">
        <v>2041</v>
      </c>
      <c r="E568">
        <v>1</v>
      </c>
      <c r="AA568">
        <v>32.999999999999702</v>
      </c>
      <c r="AB568">
        <v>32.999999999999702</v>
      </c>
      <c r="AC568">
        <v>32.999999999999702</v>
      </c>
      <c r="AD568">
        <v>32.999999999999702</v>
      </c>
      <c r="AE568">
        <v>32.999999999999702</v>
      </c>
      <c r="AF568">
        <v>32.999999999999702</v>
      </c>
      <c r="AG568">
        <v>32.999999999999702</v>
      </c>
      <c r="AH568">
        <v>32.999999999999702</v>
      </c>
      <c r="AI568">
        <v>32.999999999999702</v>
      </c>
    </row>
    <row r="569" spans="1:35" customFormat="1" x14ac:dyDescent="0.15">
      <c r="A569" t="s">
        <v>44</v>
      </c>
      <c r="B569" t="s">
        <v>53</v>
      </c>
      <c r="C569" t="s">
        <v>61</v>
      </c>
      <c r="D569">
        <v>2042</v>
      </c>
      <c r="E569">
        <v>1</v>
      </c>
      <c r="AB569">
        <v>33.099999999999902</v>
      </c>
      <c r="AC569">
        <v>33.099999999999902</v>
      </c>
      <c r="AD569">
        <v>33.099999999999902</v>
      </c>
      <c r="AE569">
        <v>33.099999999999902</v>
      </c>
      <c r="AF569">
        <v>33.099999999999902</v>
      </c>
      <c r="AG569">
        <v>33.099999999999902</v>
      </c>
      <c r="AH569">
        <v>33.099999999999902</v>
      </c>
      <c r="AI569">
        <v>33.099999999999902</v>
      </c>
    </row>
    <row r="570" spans="1:35" customFormat="1" x14ac:dyDescent="0.15">
      <c r="A570" t="s">
        <v>44</v>
      </c>
      <c r="B570" t="s">
        <v>53</v>
      </c>
      <c r="C570" t="s">
        <v>61</v>
      </c>
      <c r="D570">
        <v>2043</v>
      </c>
      <c r="E570">
        <v>1</v>
      </c>
      <c r="AC570">
        <v>142.93402936583499</v>
      </c>
      <c r="AD570">
        <v>142.93402936583499</v>
      </c>
      <c r="AE570">
        <v>142.93402936583499</v>
      </c>
      <c r="AF570">
        <v>142.93402936583499</v>
      </c>
      <c r="AG570">
        <v>142.93402936583499</v>
      </c>
      <c r="AH570">
        <v>142.93402936583499</v>
      </c>
      <c r="AI570">
        <v>142.93402936583499</v>
      </c>
    </row>
    <row r="571" spans="1:35" customFormat="1" x14ac:dyDescent="0.15">
      <c r="A571" t="s">
        <v>44</v>
      </c>
      <c r="B571" t="s">
        <v>53</v>
      </c>
      <c r="C571" t="s">
        <v>61</v>
      </c>
      <c r="D571">
        <v>2044</v>
      </c>
      <c r="E571">
        <v>1</v>
      </c>
      <c r="AD571">
        <v>86.128257649007196</v>
      </c>
      <c r="AE571">
        <v>86.128257649007196</v>
      </c>
      <c r="AF571">
        <v>86.128257649007196</v>
      </c>
      <c r="AG571">
        <v>86.128257649007196</v>
      </c>
      <c r="AH571">
        <v>86.128257649007196</v>
      </c>
      <c r="AI571">
        <v>86.128257649007196</v>
      </c>
    </row>
    <row r="572" spans="1:35" customFormat="1" x14ac:dyDescent="0.15">
      <c r="A572" t="s">
        <v>44</v>
      </c>
      <c r="B572" t="s">
        <v>53</v>
      </c>
      <c r="C572" t="s">
        <v>61</v>
      </c>
      <c r="D572">
        <v>2045</v>
      </c>
      <c r="E572">
        <v>1</v>
      </c>
      <c r="AE572">
        <v>16.0399999999999</v>
      </c>
      <c r="AF572">
        <v>16.0399999999999</v>
      </c>
      <c r="AG572">
        <v>16.0399999999999</v>
      </c>
      <c r="AH572">
        <v>16.0399999999999</v>
      </c>
      <c r="AI572">
        <v>16.0399999999999</v>
      </c>
    </row>
    <row r="573" spans="1:35" customFormat="1" x14ac:dyDescent="0.15">
      <c r="A573" t="s">
        <v>44</v>
      </c>
      <c r="B573" t="s">
        <v>53</v>
      </c>
      <c r="C573" t="s">
        <v>61</v>
      </c>
      <c r="D573">
        <v>2046</v>
      </c>
      <c r="E573">
        <v>1</v>
      </c>
      <c r="AF573">
        <v>33.520000000000003</v>
      </c>
      <c r="AG573">
        <v>33.520000000000003</v>
      </c>
      <c r="AH573">
        <v>33.520000000000003</v>
      </c>
      <c r="AI573">
        <v>33.520000000000003</v>
      </c>
    </row>
    <row r="574" spans="1:35" customFormat="1" x14ac:dyDescent="0.15">
      <c r="A574" t="s">
        <v>44</v>
      </c>
      <c r="B574" t="s">
        <v>53</v>
      </c>
      <c r="C574" t="s">
        <v>61</v>
      </c>
      <c r="D574">
        <v>2047</v>
      </c>
      <c r="E574">
        <v>1</v>
      </c>
      <c r="AG574">
        <v>33.380000000000003</v>
      </c>
      <c r="AH574">
        <v>33.380000000000003</v>
      </c>
      <c r="AI574">
        <v>33.380000000000003</v>
      </c>
    </row>
    <row r="575" spans="1:35" customFormat="1" x14ac:dyDescent="0.15">
      <c r="A575" t="s">
        <v>44</v>
      </c>
      <c r="B575" t="s">
        <v>53</v>
      </c>
      <c r="C575" t="s">
        <v>61</v>
      </c>
      <c r="D575">
        <v>2048</v>
      </c>
      <c r="E575">
        <v>1</v>
      </c>
      <c r="AH575">
        <v>70.63</v>
      </c>
      <c r="AI575">
        <v>70.63</v>
      </c>
    </row>
    <row r="576" spans="1:35" customFormat="1" x14ac:dyDescent="0.15">
      <c r="A576" t="s">
        <v>44</v>
      </c>
      <c r="B576" t="s">
        <v>53</v>
      </c>
      <c r="C576" t="s">
        <v>61</v>
      </c>
      <c r="D576">
        <v>2049</v>
      </c>
      <c r="E576">
        <v>1</v>
      </c>
      <c r="AI576">
        <v>14.26</v>
      </c>
    </row>
    <row r="577" spans="1:35" customFormat="1" x14ac:dyDescent="0.15">
      <c r="A577" t="s">
        <v>44</v>
      </c>
      <c r="B577" t="s">
        <v>53</v>
      </c>
      <c r="C577" t="s">
        <v>60</v>
      </c>
      <c r="D577">
        <v>2013</v>
      </c>
      <c r="E577">
        <v>1</v>
      </c>
      <c r="F577">
        <v>70.209999999999695</v>
      </c>
      <c r="G577">
        <v>70.209999999999695</v>
      </c>
      <c r="H577">
        <v>70.209999999999695</v>
      </c>
      <c r="I577">
        <v>70.209999999999695</v>
      </c>
      <c r="J577">
        <v>70.209999999999695</v>
      </c>
      <c r="K577">
        <v>70.209999999999695</v>
      </c>
      <c r="L577">
        <v>70.209999999999695</v>
      </c>
      <c r="M577">
        <v>70.209999999999695</v>
      </c>
      <c r="N577">
        <v>70.209999999999695</v>
      </c>
      <c r="O577">
        <v>70.209999999999695</v>
      </c>
      <c r="P577">
        <v>70.209999999999695</v>
      </c>
      <c r="Q577">
        <v>70.209999999999695</v>
      </c>
      <c r="R577">
        <v>70.209999999999695</v>
      </c>
      <c r="S577">
        <v>70.209999999999695</v>
      </c>
      <c r="T577">
        <v>70.209999999999695</v>
      </c>
      <c r="U577">
        <v>70.209999999999695</v>
      </c>
      <c r="V577">
        <v>70.209999999999695</v>
      </c>
      <c r="W577">
        <v>70.209999999999695</v>
      </c>
      <c r="X577">
        <v>70.209999999999695</v>
      </c>
      <c r="Y577">
        <v>70.209999999999695</v>
      </c>
      <c r="Z577">
        <v>70.209999999999695</v>
      </c>
      <c r="AA577">
        <v>70.209999999999695</v>
      </c>
      <c r="AB577">
        <v>70.209999999999695</v>
      </c>
    </row>
    <row r="578" spans="1:35" customFormat="1" x14ac:dyDescent="0.15">
      <c r="A578" t="s">
        <v>44</v>
      </c>
      <c r="B578" t="s">
        <v>53</v>
      </c>
      <c r="C578" t="s">
        <v>60</v>
      </c>
      <c r="D578">
        <v>2014</v>
      </c>
      <c r="E578">
        <v>1</v>
      </c>
      <c r="F578">
        <v>73.439999999999799</v>
      </c>
      <c r="G578">
        <v>73.439999999999799</v>
      </c>
      <c r="H578">
        <v>73.439999999999799</v>
      </c>
      <c r="I578">
        <v>73.439999999999799</v>
      </c>
      <c r="J578">
        <v>73.439999999999799</v>
      </c>
      <c r="K578">
        <v>73.439999999999799</v>
      </c>
      <c r="L578">
        <v>73.439999999999799</v>
      </c>
      <c r="M578">
        <v>73.439999999999799</v>
      </c>
      <c r="N578">
        <v>73.439999999999799</v>
      </c>
      <c r="O578">
        <v>73.439999999999799</v>
      </c>
      <c r="P578">
        <v>73.439999999999799</v>
      </c>
      <c r="Q578">
        <v>73.439999999999799</v>
      </c>
      <c r="R578">
        <v>73.439999999999799</v>
      </c>
      <c r="S578">
        <v>73.439999999999799</v>
      </c>
      <c r="T578">
        <v>73.439999999999799</v>
      </c>
      <c r="U578">
        <v>73.439999999999799</v>
      </c>
      <c r="V578">
        <v>73.439999999999799</v>
      </c>
      <c r="W578">
        <v>73.439999999999799</v>
      </c>
      <c r="X578">
        <v>73.439999999999799</v>
      </c>
      <c r="Y578">
        <v>73.439999999999799</v>
      </c>
      <c r="Z578">
        <v>73.439999999999799</v>
      </c>
      <c r="AA578">
        <v>73.439999999999799</v>
      </c>
      <c r="AB578">
        <v>73.439999999999799</v>
      </c>
      <c r="AC578">
        <v>73.439999999999799</v>
      </c>
    </row>
    <row r="579" spans="1:35" customFormat="1" x14ac:dyDescent="0.15">
      <c r="A579" t="s">
        <v>44</v>
      </c>
      <c r="B579" t="s">
        <v>53</v>
      </c>
      <c r="C579" t="s">
        <v>60</v>
      </c>
      <c r="D579">
        <v>2015</v>
      </c>
      <c r="E579">
        <v>1</v>
      </c>
      <c r="F579" s="36">
        <v>45.959999999999802</v>
      </c>
      <c r="G579" s="36">
        <v>45.959999999999802</v>
      </c>
      <c r="H579">
        <v>45.959999999999802</v>
      </c>
      <c r="I579">
        <v>45.959999999999802</v>
      </c>
      <c r="J579">
        <v>45.959999999999802</v>
      </c>
      <c r="K579">
        <v>45.959999999999802</v>
      </c>
      <c r="L579">
        <v>45.959999999999802</v>
      </c>
      <c r="M579">
        <v>45.959999999999802</v>
      </c>
      <c r="N579">
        <v>45.959999999999802</v>
      </c>
      <c r="O579">
        <v>45.959999999999802</v>
      </c>
      <c r="P579">
        <v>45.959999999999802</v>
      </c>
      <c r="Q579">
        <v>45.959999999999802</v>
      </c>
      <c r="R579">
        <v>45.959999999999802</v>
      </c>
      <c r="S579">
        <v>45.959999999999802</v>
      </c>
      <c r="T579">
        <v>45.959999999999802</v>
      </c>
      <c r="U579">
        <v>45.959999999999802</v>
      </c>
      <c r="V579">
        <v>45.959999999999802</v>
      </c>
      <c r="W579">
        <v>45.959999999999802</v>
      </c>
      <c r="X579">
        <v>45.959999999999802</v>
      </c>
      <c r="Y579">
        <v>45.959999999999802</v>
      </c>
      <c r="Z579">
        <v>45.959999999999802</v>
      </c>
      <c r="AA579">
        <v>45.959999999999802</v>
      </c>
      <c r="AB579">
        <v>45.959999999999802</v>
      </c>
      <c r="AC579">
        <v>45.959999999999802</v>
      </c>
      <c r="AD579">
        <v>45.959999999999802</v>
      </c>
    </row>
    <row r="580" spans="1:35" customFormat="1" x14ac:dyDescent="0.15">
      <c r="A580" t="s">
        <v>44</v>
      </c>
      <c r="B580" t="s">
        <v>53</v>
      </c>
      <c r="C580" t="s">
        <v>60</v>
      </c>
      <c r="D580">
        <v>2016</v>
      </c>
      <c r="E580">
        <v>1</v>
      </c>
      <c r="F580">
        <v>26.479999999999801</v>
      </c>
      <c r="G580">
        <v>26.479999999999801</v>
      </c>
      <c r="H580">
        <v>26.479999999999801</v>
      </c>
      <c r="I580">
        <v>26.479999999999801</v>
      </c>
      <c r="J580">
        <v>26.479999999999801</v>
      </c>
      <c r="K580">
        <v>26.479999999999801</v>
      </c>
      <c r="L580">
        <v>26.479999999999801</v>
      </c>
      <c r="M580">
        <v>26.479999999999801</v>
      </c>
      <c r="N580">
        <v>26.479999999999801</v>
      </c>
      <c r="O580">
        <v>26.479999999999801</v>
      </c>
      <c r="P580">
        <v>26.479999999999801</v>
      </c>
      <c r="Q580">
        <v>26.479999999999801</v>
      </c>
      <c r="R580">
        <v>26.479999999999801</v>
      </c>
      <c r="S580">
        <v>26.479999999999801</v>
      </c>
      <c r="T580">
        <v>26.479999999999801</v>
      </c>
      <c r="U580">
        <v>26.479999999999801</v>
      </c>
      <c r="V580">
        <v>26.479999999999801</v>
      </c>
      <c r="W580">
        <v>26.479999999999801</v>
      </c>
      <c r="X580">
        <v>26.479999999999801</v>
      </c>
      <c r="Y580">
        <v>26.479999999999801</v>
      </c>
      <c r="Z580">
        <v>26.479999999999801</v>
      </c>
      <c r="AA580">
        <v>26.479999999999801</v>
      </c>
      <c r="AB580">
        <v>26.479999999999801</v>
      </c>
      <c r="AC580">
        <v>26.479999999999801</v>
      </c>
      <c r="AD580">
        <v>26.479999999999801</v>
      </c>
      <c r="AE580">
        <v>26.479999999999801</v>
      </c>
    </row>
    <row r="581" spans="1:35" customFormat="1" x14ac:dyDescent="0.15">
      <c r="A581" t="s">
        <v>44</v>
      </c>
      <c r="B581" t="s">
        <v>53</v>
      </c>
      <c r="C581" t="s">
        <v>60</v>
      </c>
      <c r="D581">
        <v>2017</v>
      </c>
      <c r="E581">
        <v>1</v>
      </c>
      <c r="F581">
        <v>34.619999999999898</v>
      </c>
      <c r="G581">
        <v>34.619999999999898</v>
      </c>
      <c r="H581">
        <v>34.619999999999898</v>
      </c>
      <c r="I581">
        <v>34.619999999999898</v>
      </c>
      <c r="J581">
        <v>34.619999999999898</v>
      </c>
      <c r="K581">
        <v>34.619999999999898</v>
      </c>
      <c r="L581">
        <v>34.619999999999898</v>
      </c>
      <c r="M581">
        <v>34.619999999999898</v>
      </c>
      <c r="N581">
        <v>34.619999999999898</v>
      </c>
      <c r="O581">
        <v>34.619999999999898</v>
      </c>
      <c r="P581">
        <v>34.619999999999898</v>
      </c>
      <c r="Q581">
        <v>34.619999999999898</v>
      </c>
      <c r="R581">
        <v>34.619999999999898</v>
      </c>
      <c r="S581">
        <v>34.619999999999898</v>
      </c>
      <c r="T581">
        <v>34.619999999999898</v>
      </c>
      <c r="U581">
        <v>34.619999999999898</v>
      </c>
      <c r="V581">
        <v>34.619999999999898</v>
      </c>
      <c r="W581">
        <v>34.619999999999898</v>
      </c>
      <c r="X581">
        <v>34.619999999999898</v>
      </c>
      <c r="Y581">
        <v>34.619999999999898</v>
      </c>
      <c r="Z581">
        <v>34.619999999999898</v>
      </c>
      <c r="AA581">
        <v>34.619999999999898</v>
      </c>
      <c r="AB581">
        <v>34.619999999999898</v>
      </c>
      <c r="AC581">
        <v>34.619999999999898</v>
      </c>
      <c r="AD581">
        <v>34.619999999999898</v>
      </c>
      <c r="AE581">
        <v>34.619999999999898</v>
      </c>
      <c r="AF581">
        <v>34.619999999999898</v>
      </c>
    </row>
    <row r="582" spans="1:35" customFormat="1" x14ac:dyDescent="0.15">
      <c r="A582" t="s">
        <v>44</v>
      </c>
      <c r="B582" t="s">
        <v>53</v>
      </c>
      <c r="C582" t="s">
        <v>60</v>
      </c>
      <c r="D582">
        <v>2018</v>
      </c>
      <c r="E582">
        <v>1</v>
      </c>
      <c r="F582">
        <v>20.369999999999902</v>
      </c>
      <c r="G582">
        <v>20.369999999999902</v>
      </c>
      <c r="H582">
        <v>20.369999999999902</v>
      </c>
      <c r="I582">
        <v>20.369999999999902</v>
      </c>
      <c r="J582">
        <v>20.369999999999902</v>
      </c>
      <c r="K582">
        <v>20.369999999999902</v>
      </c>
      <c r="L582">
        <v>20.369999999999902</v>
      </c>
      <c r="M582">
        <v>20.369999999999902</v>
      </c>
      <c r="N582">
        <v>20.369999999999902</v>
      </c>
      <c r="O582">
        <v>20.369999999999902</v>
      </c>
      <c r="P582">
        <v>20.369999999999902</v>
      </c>
      <c r="Q582">
        <v>20.369999999999902</v>
      </c>
      <c r="R582">
        <v>20.369999999999902</v>
      </c>
      <c r="S582">
        <v>20.369999999999902</v>
      </c>
      <c r="T582">
        <v>20.369999999999902</v>
      </c>
      <c r="U582">
        <v>20.369999999999902</v>
      </c>
      <c r="V582">
        <v>20.369999999999902</v>
      </c>
      <c r="W582">
        <v>20.369999999999902</v>
      </c>
      <c r="X582">
        <v>20.369999999999902</v>
      </c>
      <c r="Y582">
        <v>20.369999999999902</v>
      </c>
      <c r="Z582">
        <v>20.369999999999902</v>
      </c>
      <c r="AA582">
        <v>20.369999999999902</v>
      </c>
      <c r="AB582">
        <v>20.369999999999902</v>
      </c>
      <c r="AC582">
        <v>20.369999999999902</v>
      </c>
      <c r="AD582">
        <v>20.369999999999902</v>
      </c>
      <c r="AE582">
        <v>20.369999999999902</v>
      </c>
      <c r="AF582">
        <v>20.369999999999902</v>
      </c>
      <c r="AG582">
        <v>20.369999999999902</v>
      </c>
    </row>
    <row r="583" spans="1:35" customFormat="1" x14ac:dyDescent="0.15">
      <c r="A583" t="s">
        <v>44</v>
      </c>
      <c r="B583" t="s">
        <v>53</v>
      </c>
      <c r="C583" t="s">
        <v>60</v>
      </c>
      <c r="D583">
        <v>2019</v>
      </c>
      <c r="E583">
        <v>1</v>
      </c>
      <c r="F583">
        <v>16.739999999999899</v>
      </c>
      <c r="G583">
        <v>16.739999999999899</v>
      </c>
      <c r="H583">
        <v>16.739999999999899</v>
      </c>
      <c r="I583">
        <v>16.739999999999899</v>
      </c>
      <c r="J583">
        <v>16.739999999999899</v>
      </c>
      <c r="K583">
        <v>16.739999999999899</v>
      </c>
      <c r="L583">
        <v>16.739999999999899</v>
      </c>
      <c r="M583">
        <v>16.739999999999899</v>
      </c>
      <c r="N583">
        <v>16.739999999999899</v>
      </c>
      <c r="O583">
        <v>16.739999999999899</v>
      </c>
      <c r="P583">
        <v>16.739999999999899</v>
      </c>
      <c r="Q583">
        <v>16.739999999999899</v>
      </c>
      <c r="R583">
        <v>16.739999999999899</v>
      </c>
      <c r="S583">
        <v>16.739999999999899</v>
      </c>
      <c r="T583">
        <v>16.739999999999899</v>
      </c>
      <c r="U583">
        <v>16.739999999999899</v>
      </c>
      <c r="V583">
        <v>16.739999999999899</v>
      </c>
      <c r="W583">
        <v>16.739999999999899</v>
      </c>
      <c r="X583">
        <v>16.739999999999899</v>
      </c>
      <c r="Y583">
        <v>16.739999999999899</v>
      </c>
      <c r="Z583">
        <v>16.739999999999899</v>
      </c>
      <c r="AA583">
        <v>16.739999999999899</v>
      </c>
      <c r="AB583">
        <v>16.739999999999899</v>
      </c>
      <c r="AC583">
        <v>16.739999999999899</v>
      </c>
      <c r="AD583">
        <v>16.739999999999899</v>
      </c>
      <c r="AE583">
        <v>16.739999999999899</v>
      </c>
      <c r="AF583">
        <v>16.739999999999899</v>
      </c>
      <c r="AG583">
        <v>16.739999999999899</v>
      </c>
      <c r="AH583">
        <v>16.739999999999899</v>
      </c>
    </row>
    <row r="584" spans="1:35" customFormat="1" x14ac:dyDescent="0.15">
      <c r="A584" t="s">
        <v>44</v>
      </c>
      <c r="B584" t="s">
        <v>53</v>
      </c>
      <c r="C584" t="s">
        <v>60</v>
      </c>
      <c r="D584">
        <v>2020</v>
      </c>
      <c r="E584">
        <v>1</v>
      </c>
      <c r="F584">
        <v>15.479999999999899</v>
      </c>
      <c r="G584">
        <v>15.479999999999899</v>
      </c>
      <c r="H584">
        <v>15.479999999999899</v>
      </c>
      <c r="I584">
        <v>15.479999999999899</v>
      </c>
      <c r="J584">
        <v>15.479999999999899</v>
      </c>
      <c r="K584">
        <v>15.479999999999899</v>
      </c>
      <c r="L584">
        <v>15.479999999999899</v>
      </c>
      <c r="M584">
        <v>15.479999999999899</v>
      </c>
      <c r="N584">
        <v>15.479999999999899</v>
      </c>
      <c r="O584">
        <v>15.479999999999899</v>
      </c>
      <c r="P584">
        <v>15.479999999999899</v>
      </c>
      <c r="Q584">
        <v>15.479999999999899</v>
      </c>
      <c r="R584">
        <v>15.479999999999899</v>
      </c>
      <c r="S584">
        <v>15.479999999999899</v>
      </c>
      <c r="T584">
        <v>15.479999999999899</v>
      </c>
      <c r="U584">
        <v>15.479999999999899</v>
      </c>
      <c r="V584">
        <v>15.479999999999899</v>
      </c>
      <c r="W584">
        <v>15.479999999999899</v>
      </c>
      <c r="X584">
        <v>15.479999999999899</v>
      </c>
      <c r="Y584">
        <v>15.479999999999899</v>
      </c>
      <c r="Z584">
        <v>15.479999999999899</v>
      </c>
      <c r="AA584">
        <v>15.479999999999899</v>
      </c>
      <c r="AB584">
        <v>15.479999999999899</v>
      </c>
      <c r="AC584">
        <v>15.479999999999899</v>
      </c>
      <c r="AD584">
        <v>15.479999999999899</v>
      </c>
      <c r="AE584">
        <v>15.479999999999899</v>
      </c>
      <c r="AF584">
        <v>15.479999999999899</v>
      </c>
      <c r="AG584">
        <v>15.479999999999899</v>
      </c>
      <c r="AH584">
        <v>15.479999999999899</v>
      </c>
      <c r="AI584">
        <v>15.479999999999899</v>
      </c>
    </row>
    <row r="585" spans="1:35" customFormat="1" x14ac:dyDescent="0.15">
      <c r="A585" t="s">
        <v>44</v>
      </c>
      <c r="B585" t="s">
        <v>53</v>
      </c>
      <c r="C585" t="s">
        <v>60</v>
      </c>
      <c r="D585">
        <v>2038</v>
      </c>
      <c r="E585">
        <v>1</v>
      </c>
      <c r="X585">
        <v>31.422646034311398</v>
      </c>
      <c r="Y585">
        <v>31.422646034311398</v>
      </c>
      <c r="Z585">
        <v>31.422646034311398</v>
      </c>
      <c r="AA585">
        <v>31.422646034311398</v>
      </c>
      <c r="AB585">
        <v>31.422646034311398</v>
      </c>
      <c r="AC585">
        <v>31.422646034311398</v>
      </c>
      <c r="AD585">
        <v>31.422646034311398</v>
      </c>
      <c r="AE585">
        <v>31.422646034311398</v>
      </c>
      <c r="AF585">
        <v>31.422646034311398</v>
      </c>
      <c r="AG585">
        <v>31.422646034311398</v>
      </c>
      <c r="AH585">
        <v>31.422646034311398</v>
      </c>
      <c r="AI585">
        <v>31.422646034311398</v>
      </c>
    </row>
    <row r="586" spans="1:35" customFormat="1" x14ac:dyDescent="0.15">
      <c r="A586" t="s">
        <v>44</v>
      </c>
      <c r="B586" t="s">
        <v>53</v>
      </c>
      <c r="C586" t="s">
        <v>60</v>
      </c>
      <c r="D586">
        <v>2039</v>
      </c>
      <c r="E586">
        <v>1</v>
      </c>
      <c r="Y586">
        <v>32.700000000000003</v>
      </c>
      <c r="Z586">
        <v>32.700000000000003</v>
      </c>
      <c r="AA586">
        <v>32.700000000000003</v>
      </c>
      <c r="AB586">
        <v>32.700000000000003</v>
      </c>
      <c r="AC586">
        <v>32.700000000000003</v>
      </c>
      <c r="AD586">
        <v>32.700000000000003</v>
      </c>
      <c r="AE586">
        <v>32.700000000000003</v>
      </c>
      <c r="AF586">
        <v>32.700000000000003</v>
      </c>
      <c r="AG586">
        <v>32.700000000000003</v>
      </c>
      <c r="AH586">
        <v>32.700000000000003</v>
      </c>
      <c r="AI586">
        <v>32.700000000000003</v>
      </c>
    </row>
    <row r="587" spans="1:35" customFormat="1" x14ac:dyDescent="0.15">
      <c r="A587" t="s">
        <v>44</v>
      </c>
      <c r="B587" t="s">
        <v>53</v>
      </c>
      <c r="C587" t="s">
        <v>60</v>
      </c>
      <c r="D587">
        <v>2040</v>
      </c>
      <c r="E587">
        <v>1</v>
      </c>
      <c r="Z587">
        <v>33.200000000000102</v>
      </c>
      <c r="AA587">
        <v>33.200000000000102</v>
      </c>
      <c r="AB587">
        <v>33.200000000000102</v>
      </c>
      <c r="AC587">
        <v>33.200000000000102</v>
      </c>
      <c r="AD587">
        <v>33.200000000000102</v>
      </c>
      <c r="AE587">
        <v>33.200000000000102</v>
      </c>
      <c r="AF587">
        <v>33.200000000000102</v>
      </c>
      <c r="AG587">
        <v>33.200000000000102</v>
      </c>
      <c r="AH587">
        <v>33.200000000000102</v>
      </c>
      <c r="AI587">
        <v>33.200000000000102</v>
      </c>
    </row>
    <row r="588" spans="1:35" customFormat="1" x14ac:dyDescent="0.15">
      <c r="A588" t="s">
        <v>44</v>
      </c>
      <c r="B588" t="s">
        <v>53</v>
      </c>
      <c r="C588" t="s">
        <v>60</v>
      </c>
      <c r="D588">
        <v>2043</v>
      </c>
      <c r="E588">
        <v>1</v>
      </c>
      <c r="AC588">
        <v>9.3659706341642295</v>
      </c>
      <c r="AD588">
        <v>9.3659706341642295</v>
      </c>
      <c r="AE588">
        <v>9.3659706341642295</v>
      </c>
      <c r="AF588">
        <v>9.3659706341642295</v>
      </c>
      <c r="AG588">
        <v>9.3659706341642295</v>
      </c>
      <c r="AH588">
        <v>9.3659706341642295</v>
      </c>
      <c r="AI588">
        <v>9.3659706341642295</v>
      </c>
    </row>
    <row r="589" spans="1:35" customFormat="1" x14ac:dyDescent="0.15">
      <c r="A589" t="s">
        <v>44</v>
      </c>
      <c r="B589" t="s">
        <v>53</v>
      </c>
      <c r="C589" t="s">
        <v>60</v>
      </c>
      <c r="D589">
        <v>2044</v>
      </c>
      <c r="E589">
        <v>1</v>
      </c>
      <c r="AD589">
        <v>49.371742350992498</v>
      </c>
      <c r="AE589">
        <v>49.371742350992498</v>
      </c>
      <c r="AF589">
        <v>49.371742350992498</v>
      </c>
      <c r="AG589">
        <v>49.371742350992498</v>
      </c>
      <c r="AH589">
        <v>49.371742350992498</v>
      </c>
      <c r="AI589">
        <v>49.371742350992498</v>
      </c>
    </row>
    <row r="590" spans="1:35" customFormat="1" x14ac:dyDescent="0.15">
      <c r="A590" t="s">
        <v>44</v>
      </c>
      <c r="B590" t="s">
        <v>53</v>
      </c>
      <c r="C590" t="s">
        <v>60</v>
      </c>
      <c r="D590">
        <v>2045</v>
      </c>
      <c r="E590">
        <v>1</v>
      </c>
      <c r="AE590">
        <v>79.259999999999806</v>
      </c>
      <c r="AF590">
        <v>79.259999999999806</v>
      </c>
      <c r="AG590">
        <v>79.259999999999806</v>
      </c>
      <c r="AH590">
        <v>79.259999999999806</v>
      </c>
      <c r="AI590">
        <v>79.259999999999806</v>
      </c>
    </row>
    <row r="591" spans="1:35" customFormat="1" x14ac:dyDescent="0.15">
      <c r="A591" t="s">
        <v>44</v>
      </c>
      <c r="B591" t="s">
        <v>53</v>
      </c>
      <c r="C591" t="s">
        <v>60</v>
      </c>
      <c r="D591">
        <v>2046</v>
      </c>
      <c r="E591">
        <v>1</v>
      </c>
      <c r="AF591">
        <v>26.479999999999698</v>
      </c>
      <c r="AG591">
        <v>26.479999999999698</v>
      </c>
      <c r="AH591">
        <v>26.479999999999698</v>
      </c>
      <c r="AI591">
        <v>26.479999999999698</v>
      </c>
    </row>
    <row r="592" spans="1:35" customFormat="1" x14ac:dyDescent="0.15">
      <c r="A592" t="s">
        <v>44</v>
      </c>
      <c r="B592" t="s">
        <v>53</v>
      </c>
      <c r="C592" t="s">
        <v>60</v>
      </c>
      <c r="D592">
        <v>2047</v>
      </c>
      <c r="E592">
        <v>1</v>
      </c>
      <c r="AG592">
        <v>34.619999999999898</v>
      </c>
      <c r="AH592">
        <v>34.619999999999898</v>
      </c>
      <c r="AI592">
        <v>34.619999999999898</v>
      </c>
    </row>
    <row r="593" spans="1:35" customFormat="1" x14ac:dyDescent="0.15">
      <c r="A593" t="s">
        <v>44</v>
      </c>
      <c r="B593" t="s">
        <v>53</v>
      </c>
      <c r="C593" t="s">
        <v>60</v>
      </c>
      <c r="D593">
        <v>2048</v>
      </c>
      <c r="E593">
        <v>1</v>
      </c>
      <c r="AH593">
        <v>20.3700000000001</v>
      </c>
      <c r="AI593">
        <v>20.3700000000001</v>
      </c>
    </row>
    <row r="594" spans="1:35" customFormat="1" x14ac:dyDescent="0.15">
      <c r="A594" t="s">
        <v>44</v>
      </c>
      <c r="B594" t="s">
        <v>53</v>
      </c>
      <c r="C594" t="s">
        <v>60</v>
      </c>
      <c r="D594">
        <v>2049</v>
      </c>
      <c r="E594">
        <v>1</v>
      </c>
      <c r="AI594">
        <v>16.7399999999997</v>
      </c>
    </row>
    <row r="595" spans="1:35" customFormat="1" x14ac:dyDescent="0.15">
      <c r="A595" t="s">
        <v>44</v>
      </c>
      <c r="B595" t="s">
        <v>52</v>
      </c>
      <c r="C595" t="s">
        <v>62</v>
      </c>
      <c r="D595">
        <v>2020</v>
      </c>
      <c r="E595">
        <v>0</v>
      </c>
      <c r="U595">
        <v>38.097000000000001</v>
      </c>
    </row>
    <row r="596" spans="1:35" customFormat="1" x14ac:dyDescent="0.15">
      <c r="A596" t="s">
        <v>44</v>
      </c>
      <c r="B596" t="s">
        <v>52</v>
      </c>
      <c r="C596" t="s">
        <v>62</v>
      </c>
      <c r="D596">
        <v>2024</v>
      </c>
      <c r="E596">
        <v>0</v>
      </c>
      <c r="Y596">
        <v>6.8119999999999896</v>
      </c>
    </row>
    <row r="597" spans="1:35" customFormat="1" x14ac:dyDescent="0.15">
      <c r="A597" t="s">
        <v>44</v>
      </c>
      <c r="B597" t="s">
        <v>52</v>
      </c>
      <c r="C597" t="s">
        <v>62</v>
      </c>
      <c r="D597">
        <v>2025</v>
      </c>
      <c r="E597">
        <v>0</v>
      </c>
      <c r="Z597">
        <v>9.6929999999999996</v>
      </c>
    </row>
    <row r="598" spans="1:35" customFormat="1" x14ac:dyDescent="0.15">
      <c r="A598" t="s">
        <v>44</v>
      </c>
      <c r="B598" t="s">
        <v>52</v>
      </c>
      <c r="C598" t="s">
        <v>62</v>
      </c>
      <c r="D598">
        <v>2026</v>
      </c>
      <c r="E598">
        <v>0</v>
      </c>
      <c r="AA598">
        <v>3.13499999999999</v>
      </c>
    </row>
    <row r="599" spans="1:35" customFormat="1" x14ac:dyDescent="0.15">
      <c r="A599" t="s">
        <v>44</v>
      </c>
      <c r="B599" t="s">
        <v>52</v>
      </c>
      <c r="C599" t="s">
        <v>62</v>
      </c>
      <c r="D599">
        <v>2027</v>
      </c>
      <c r="E599">
        <v>0</v>
      </c>
      <c r="AB599">
        <v>3.73199999999999</v>
      </c>
    </row>
    <row r="600" spans="1:35" customFormat="1" x14ac:dyDescent="0.15">
      <c r="A600" t="s">
        <v>44</v>
      </c>
      <c r="B600" t="s">
        <v>52</v>
      </c>
      <c r="C600" t="s">
        <v>62</v>
      </c>
      <c r="D600">
        <v>2028</v>
      </c>
      <c r="E600">
        <v>0</v>
      </c>
      <c r="AC600">
        <v>4.5419999999999998</v>
      </c>
    </row>
    <row r="601" spans="1:35" customFormat="1" x14ac:dyDescent="0.15">
      <c r="A601" t="s">
        <v>44</v>
      </c>
      <c r="B601" t="s">
        <v>52</v>
      </c>
      <c r="C601" t="s">
        <v>62</v>
      </c>
      <c r="D601">
        <v>2029</v>
      </c>
      <c r="E601">
        <v>0</v>
      </c>
      <c r="AD601">
        <v>5.3239999999999901</v>
      </c>
    </row>
    <row r="602" spans="1:35" customFormat="1" x14ac:dyDescent="0.15">
      <c r="A602" t="s">
        <v>44</v>
      </c>
      <c r="B602" t="s">
        <v>52</v>
      </c>
      <c r="C602" t="s">
        <v>62</v>
      </c>
      <c r="D602">
        <v>2030</v>
      </c>
      <c r="E602">
        <v>0</v>
      </c>
      <c r="AE602">
        <v>6.11500000000001</v>
      </c>
    </row>
    <row r="603" spans="1:35" customFormat="1" x14ac:dyDescent="0.15">
      <c r="A603" t="s">
        <v>44</v>
      </c>
      <c r="B603" t="s">
        <v>52</v>
      </c>
      <c r="C603" t="s">
        <v>62</v>
      </c>
      <c r="D603">
        <v>2031</v>
      </c>
      <c r="E603">
        <v>0</v>
      </c>
      <c r="AF603">
        <v>6.7189999999999799</v>
      </c>
    </row>
    <row r="604" spans="1:35" customFormat="1" x14ac:dyDescent="0.15">
      <c r="A604" t="s">
        <v>44</v>
      </c>
      <c r="B604" t="s">
        <v>52</v>
      </c>
      <c r="C604" t="s">
        <v>62</v>
      </c>
      <c r="D604">
        <v>2032</v>
      </c>
      <c r="E604">
        <v>0</v>
      </c>
      <c r="I604" s="36"/>
      <c r="J604" s="36"/>
      <c r="AG604">
        <v>7.3159999999999998</v>
      </c>
    </row>
    <row r="605" spans="1:35" customFormat="1" x14ac:dyDescent="0.15">
      <c r="A605" t="s">
        <v>44</v>
      </c>
      <c r="B605" t="s">
        <v>52</v>
      </c>
      <c r="C605" t="s">
        <v>62</v>
      </c>
      <c r="D605">
        <v>2033</v>
      </c>
      <c r="E605">
        <v>0</v>
      </c>
      <c r="I605" s="36"/>
      <c r="J605" s="36"/>
      <c r="AH605">
        <v>7.9129999999999896</v>
      </c>
    </row>
    <row r="606" spans="1:35" customFormat="1" x14ac:dyDescent="0.15">
      <c r="A606" t="s">
        <v>44</v>
      </c>
      <c r="B606" t="s">
        <v>52</v>
      </c>
      <c r="C606" t="s">
        <v>62</v>
      </c>
      <c r="D606">
        <v>2034</v>
      </c>
      <c r="E606">
        <v>0</v>
      </c>
      <c r="I606" s="36"/>
      <c r="J606" s="36"/>
      <c r="AI606">
        <v>8.3550000000000004</v>
      </c>
    </row>
    <row r="607" spans="1:35" customFormat="1" x14ac:dyDescent="0.15">
      <c r="A607" t="s">
        <v>44</v>
      </c>
      <c r="B607" t="s">
        <v>52</v>
      </c>
      <c r="C607" t="s">
        <v>61</v>
      </c>
      <c r="D607">
        <v>2013</v>
      </c>
      <c r="E607">
        <v>1</v>
      </c>
      <c r="F607" s="36"/>
      <c r="AC607">
        <v>48.79</v>
      </c>
    </row>
    <row r="608" spans="1:35" customFormat="1" x14ac:dyDescent="0.15">
      <c r="A608" t="s">
        <v>44</v>
      </c>
      <c r="B608" t="s">
        <v>52</v>
      </c>
      <c r="C608" t="s">
        <v>61</v>
      </c>
      <c r="D608">
        <v>2014</v>
      </c>
      <c r="E608">
        <v>1</v>
      </c>
      <c r="I608" s="36"/>
      <c r="J608" s="36"/>
      <c r="AD608">
        <v>28.559999999999899</v>
      </c>
    </row>
    <row r="609" spans="1:35" customFormat="1" x14ac:dyDescent="0.15">
      <c r="A609" t="s">
        <v>44</v>
      </c>
      <c r="B609" t="s">
        <v>52</v>
      </c>
      <c r="C609" t="s">
        <v>61</v>
      </c>
      <c r="D609">
        <v>2015</v>
      </c>
      <c r="E609">
        <v>1</v>
      </c>
      <c r="I609" s="36"/>
      <c r="J609" s="36"/>
      <c r="AE609">
        <v>16.0399999999999</v>
      </c>
    </row>
    <row r="610" spans="1:35" customFormat="1" x14ac:dyDescent="0.15">
      <c r="A610" t="s">
        <v>44</v>
      </c>
      <c r="B610" t="s">
        <v>52</v>
      </c>
      <c r="C610" t="s">
        <v>61</v>
      </c>
      <c r="D610">
        <v>2016</v>
      </c>
      <c r="E610">
        <v>1</v>
      </c>
      <c r="AF610">
        <v>33.520000000000003</v>
      </c>
    </row>
    <row r="611" spans="1:35" customFormat="1" x14ac:dyDescent="0.15">
      <c r="A611" t="s">
        <v>44</v>
      </c>
      <c r="B611" t="s">
        <v>52</v>
      </c>
      <c r="C611" t="s">
        <v>61</v>
      </c>
      <c r="D611">
        <v>2017</v>
      </c>
      <c r="E611">
        <v>1</v>
      </c>
      <c r="AG611">
        <v>33.380000000000003</v>
      </c>
    </row>
    <row r="612" spans="1:35" customFormat="1" x14ac:dyDescent="0.15">
      <c r="A612" t="s">
        <v>44</v>
      </c>
      <c r="B612" t="s">
        <v>52</v>
      </c>
      <c r="C612" t="s">
        <v>61</v>
      </c>
      <c r="D612">
        <v>2018</v>
      </c>
      <c r="E612">
        <v>1</v>
      </c>
      <c r="G612" s="36"/>
      <c r="AH612">
        <v>70.63</v>
      </c>
    </row>
    <row r="613" spans="1:35" customFormat="1" x14ac:dyDescent="0.15">
      <c r="A613" t="s">
        <v>44</v>
      </c>
      <c r="B613" t="s">
        <v>52</v>
      </c>
      <c r="C613" t="s">
        <v>61</v>
      </c>
      <c r="D613">
        <v>2019</v>
      </c>
      <c r="E613">
        <v>1</v>
      </c>
      <c r="AI613">
        <v>14.26</v>
      </c>
    </row>
    <row r="614" spans="1:35" customFormat="1" x14ac:dyDescent="0.15">
      <c r="A614" t="s">
        <v>44</v>
      </c>
      <c r="B614" t="s">
        <v>52</v>
      </c>
      <c r="C614" t="s">
        <v>60</v>
      </c>
      <c r="D614">
        <v>2013</v>
      </c>
      <c r="E614">
        <v>1</v>
      </c>
      <c r="AC614">
        <v>70.209999999999695</v>
      </c>
    </row>
    <row r="615" spans="1:35" customFormat="1" x14ac:dyDescent="0.15">
      <c r="A615" t="s">
        <v>44</v>
      </c>
      <c r="B615" t="s">
        <v>52</v>
      </c>
      <c r="C615" t="s">
        <v>60</v>
      </c>
      <c r="D615">
        <v>2014</v>
      </c>
      <c r="E615">
        <v>1</v>
      </c>
      <c r="AD615">
        <v>73.439999999999799</v>
      </c>
    </row>
    <row r="616" spans="1:35" customFormat="1" x14ac:dyDescent="0.15">
      <c r="A616" t="s">
        <v>44</v>
      </c>
      <c r="B616" t="s">
        <v>52</v>
      </c>
      <c r="C616" t="s">
        <v>60</v>
      </c>
      <c r="D616">
        <v>2015</v>
      </c>
      <c r="E616">
        <v>1</v>
      </c>
      <c r="AE616">
        <v>45.959999999999802</v>
      </c>
    </row>
    <row r="617" spans="1:35" customFormat="1" x14ac:dyDescent="0.15">
      <c r="A617" t="s">
        <v>44</v>
      </c>
      <c r="B617" t="s">
        <v>52</v>
      </c>
      <c r="C617" t="s">
        <v>60</v>
      </c>
      <c r="D617">
        <v>2016</v>
      </c>
      <c r="E617">
        <v>1</v>
      </c>
      <c r="AF617">
        <v>26.479999999999801</v>
      </c>
    </row>
    <row r="618" spans="1:35" customFormat="1" x14ac:dyDescent="0.15">
      <c r="A618" t="s">
        <v>44</v>
      </c>
      <c r="B618" t="s">
        <v>52</v>
      </c>
      <c r="C618" t="s">
        <v>60</v>
      </c>
      <c r="D618">
        <v>2017</v>
      </c>
      <c r="E618">
        <v>1</v>
      </c>
      <c r="AG618">
        <v>34.619999999999898</v>
      </c>
    </row>
    <row r="619" spans="1:35" customFormat="1" x14ac:dyDescent="0.15">
      <c r="A619" t="s">
        <v>44</v>
      </c>
      <c r="B619" t="s">
        <v>52</v>
      </c>
      <c r="C619" t="s">
        <v>60</v>
      </c>
      <c r="D619">
        <v>2018</v>
      </c>
      <c r="E619">
        <v>1</v>
      </c>
      <c r="AH619">
        <v>20.369999999999902</v>
      </c>
    </row>
    <row r="620" spans="1:35" customFormat="1" x14ac:dyDescent="0.15">
      <c r="A620" t="s">
        <v>44</v>
      </c>
      <c r="B620" t="s">
        <v>52</v>
      </c>
      <c r="C620" t="s">
        <v>60</v>
      </c>
      <c r="D620">
        <v>2019</v>
      </c>
      <c r="E620">
        <v>1</v>
      </c>
      <c r="AI620">
        <v>16.739999999999899</v>
      </c>
    </row>
    <row r="621" spans="1:35" customFormat="1" x14ac:dyDescent="0.15">
      <c r="A621" t="s">
        <v>44</v>
      </c>
      <c r="B621" t="s">
        <v>51</v>
      </c>
      <c r="C621" t="s">
        <v>62</v>
      </c>
      <c r="D621">
        <v>2020</v>
      </c>
      <c r="E621">
        <v>0</v>
      </c>
      <c r="F621">
        <v>73798453.5178518</v>
      </c>
    </row>
    <row r="622" spans="1:35" customFormat="1" x14ac:dyDescent="0.15">
      <c r="A622" t="s">
        <v>44</v>
      </c>
      <c r="B622" t="s">
        <v>51</v>
      </c>
      <c r="C622" t="s">
        <v>62</v>
      </c>
      <c r="D622">
        <v>2024</v>
      </c>
      <c r="E622">
        <v>0</v>
      </c>
      <c r="J622">
        <v>9925993.2189495992</v>
      </c>
    </row>
    <row r="623" spans="1:35" customFormat="1" x14ac:dyDescent="0.15">
      <c r="A623" t="s">
        <v>44</v>
      </c>
      <c r="B623" t="s">
        <v>51</v>
      </c>
      <c r="C623" t="s">
        <v>62</v>
      </c>
      <c r="D623">
        <v>2025</v>
      </c>
      <c r="E623">
        <v>0</v>
      </c>
      <c r="K623">
        <v>12960867.856811199</v>
      </c>
    </row>
    <row r="624" spans="1:35" customFormat="1" x14ac:dyDescent="0.15">
      <c r="A624" t="s">
        <v>44</v>
      </c>
      <c r="B624" t="s">
        <v>51</v>
      </c>
      <c r="C624" t="s">
        <v>62</v>
      </c>
      <c r="D624">
        <v>2026</v>
      </c>
      <c r="E624">
        <v>0</v>
      </c>
      <c r="L624">
        <v>4035915.2691092701</v>
      </c>
    </row>
    <row r="625" spans="1:28" customFormat="1" x14ac:dyDescent="0.15">
      <c r="A625" t="s">
        <v>44</v>
      </c>
      <c r="B625" t="s">
        <v>51</v>
      </c>
      <c r="C625" t="s">
        <v>62</v>
      </c>
      <c r="D625">
        <v>2027</v>
      </c>
      <c r="E625">
        <v>0</v>
      </c>
      <c r="M625">
        <v>4618759.3818019005</v>
      </c>
    </row>
    <row r="626" spans="1:28" customFormat="1" x14ac:dyDescent="0.15">
      <c r="A626" t="s">
        <v>44</v>
      </c>
      <c r="B626" t="s">
        <v>51</v>
      </c>
      <c r="C626" t="s">
        <v>62</v>
      </c>
      <c r="D626">
        <v>2028</v>
      </c>
      <c r="E626">
        <v>0</v>
      </c>
      <c r="N626">
        <v>5395196.9791656202</v>
      </c>
    </row>
    <row r="627" spans="1:28" customFormat="1" x14ac:dyDescent="0.15">
      <c r="A627" t="s">
        <v>44</v>
      </c>
      <c r="B627" t="s">
        <v>51</v>
      </c>
      <c r="C627" t="s">
        <v>62</v>
      </c>
      <c r="D627">
        <v>2029</v>
      </c>
      <c r="E627">
        <v>0</v>
      </c>
      <c r="O627">
        <v>6059151.2400407102</v>
      </c>
    </row>
    <row r="628" spans="1:28" customFormat="1" x14ac:dyDescent="0.15">
      <c r="A628" t="s">
        <v>44</v>
      </c>
      <c r="B628" t="s">
        <v>51</v>
      </c>
      <c r="C628" t="s">
        <v>62</v>
      </c>
      <c r="D628">
        <v>2030</v>
      </c>
      <c r="E628">
        <v>0</v>
      </c>
      <c r="P628">
        <v>6655070.1060355296</v>
      </c>
    </row>
    <row r="629" spans="1:28" customFormat="1" x14ac:dyDescent="0.15">
      <c r="A629" t="s">
        <v>44</v>
      </c>
      <c r="B629" t="s">
        <v>51</v>
      </c>
      <c r="C629" t="s">
        <v>62</v>
      </c>
      <c r="D629">
        <v>2031</v>
      </c>
      <c r="E629">
        <v>0</v>
      </c>
      <c r="Q629">
        <v>7221009.5407884996</v>
      </c>
    </row>
    <row r="630" spans="1:28" customFormat="1" x14ac:dyDescent="0.15">
      <c r="A630" t="s">
        <v>44</v>
      </c>
      <c r="B630" t="s">
        <v>51</v>
      </c>
      <c r="C630" t="s">
        <v>62</v>
      </c>
      <c r="D630">
        <v>2032</v>
      </c>
      <c r="E630">
        <v>0</v>
      </c>
      <c r="R630">
        <v>7763087.5835424298</v>
      </c>
    </row>
    <row r="631" spans="1:28" customFormat="1" x14ac:dyDescent="0.15">
      <c r="A631" t="s">
        <v>44</v>
      </c>
      <c r="B631" t="s">
        <v>51</v>
      </c>
      <c r="C631" t="s">
        <v>62</v>
      </c>
      <c r="D631">
        <v>2033</v>
      </c>
      <c r="E631">
        <v>0</v>
      </c>
      <c r="S631">
        <v>8288922.4666344002</v>
      </c>
    </row>
    <row r="632" spans="1:28" customFormat="1" x14ac:dyDescent="0.15">
      <c r="A632" t="s">
        <v>44</v>
      </c>
      <c r="B632" t="s">
        <v>51</v>
      </c>
      <c r="C632" t="s">
        <v>62</v>
      </c>
      <c r="D632">
        <v>2034</v>
      </c>
      <c r="E632">
        <v>0</v>
      </c>
      <c r="T632">
        <v>8638259.2312560007</v>
      </c>
    </row>
    <row r="633" spans="1:28" customFormat="1" x14ac:dyDescent="0.15">
      <c r="A633" t="s">
        <v>44</v>
      </c>
      <c r="B633" t="s">
        <v>51</v>
      </c>
      <c r="C633" t="s">
        <v>62</v>
      </c>
      <c r="D633">
        <v>2035</v>
      </c>
      <c r="E633">
        <v>0</v>
      </c>
      <c r="U633">
        <v>47770397.950416297</v>
      </c>
    </row>
    <row r="634" spans="1:28" customFormat="1" x14ac:dyDescent="0.15">
      <c r="A634" t="s">
        <v>44</v>
      </c>
      <c r="B634" t="s">
        <v>51</v>
      </c>
      <c r="C634" t="s">
        <v>62</v>
      </c>
      <c r="D634">
        <v>2036</v>
      </c>
      <c r="E634">
        <v>0</v>
      </c>
      <c r="V634">
        <v>9066295.0567186009</v>
      </c>
    </row>
    <row r="635" spans="1:28" customFormat="1" x14ac:dyDescent="0.15">
      <c r="A635" t="s">
        <v>44</v>
      </c>
      <c r="B635" t="s">
        <v>51</v>
      </c>
      <c r="C635" t="s">
        <v>62</v>
      </c>
      <c r="D635">
        <v>2037</v>
      </c>
      <c r="E635">
        <v>0</v>
      </c>
      <c r="W635">
        <v>9250642.6752935909</v>
      </c>
    </row>
    <row r="636" spans="1:28" customFormat="1" x14ac:dyDescent="0.15">
      <c r="A636" t="s">
        <v>44</v>
      </c>
      <c r="B636" t="s">
        <v>51</v>
      </c>
      <c r="C636" t="s">
        <v>62</v>
      </c>
      <c r="D636">
        <v>2038</v>
      </c>
      <c r="E636">
        <v>0</v>
      </c>
      <c r="X636">
        <v>9295331.7703433391</v>
      </c>
    </row>
    <row r="637" spans="1:28" customFormat="1" x14ac:dyDescent="0.15">
      <c r="A637" t="s">
        <v>44</v>
      </c>
      <c r="B637" t="s">
        <v>51</v>
      </c>
      <c r="C637" t="s">
        <v>62</v>
      </c>
      <c r="D637">
        <v>2039</v>
      </c>
      <c r="E637">
        <v>0</v>
      </c>
      <c r="Y637">
        <v>15809573.410030199</v>
      </c>
    </row>
    <row r="638" spans="1:28" customFormat="1" x14ac:dyDescent="0.15">
      <c r="A638" t="s">
        <v>44</v>
      </c>
      <c r="B638" t="s">
        <v>51</v>
      </c>
      <c r="C638" t="s">
        <v>62</v>
      </c>
      <c r="D638">
        <v>2040</v>
      </c>
      <c r="E638">
        <v>0</v>
      </c>
      <c r="Z638">
        <v>18456120.116016399</v>
      </c>
    </row>
    <row r="639" spans="1:28" customFormat="1" x14ac:dyDescent="0.15">
      <c r="A639" t="s">
        <v>44</v>
      </c>
      <c r="B639" t="s">
        <v>51</v>
      </c>
      <c r="C639" t="s">
        <v>62</v>
      </c>
      <c r="D639">
        <v>2041</v>
      </c>
      <c r="E639">
        <v>0</v>
      </c>
      <c r="AA639">
        <v>12120172.320993399</v>
      </c>
    </row>
    <row r="640" spans="1:28" customFormat="1" x14ac:dyDescent="0.15">
      <c r="A640" t="s">
        <v>44</v>
      </c>
      <c r="B640" t="s">
        <v>51</v>
      </c>
      <c r="C640" t="s">
        <v>62</v>
      </c>
      <c r="D640">
        <v>2042</v>
      </c>
      <c r="E640">
        <v>0</v>
      </c>
      <c r="AB640">
        <v>12543038.631655799</v>
      </c>
    </row>
    <row r="641" spans="1:35" customFormat="1" x14ac:dyDescent="0.15">
      <c r="A641" t="s">
        <v>44</v>
      </c>
      <c r="B641" t="s">
        <v>51</v>
      </c>
      <c r="C641" t="s">
        <v>62</v>
      </c>
      <c r="D641">
        <v>2043</v>
      </c>
      <c r="E641">
        <v>0</v>
      </c>
      <c r="AC641">
        <v>13139709.4714977</v>
      </c>
    </row>
    <row r="642" spans="1:35" customFormat="1" x14ac:dyDescent="0.15">
      <c r="A642" t="s">
        <v>44</v>
      </c>
      <c r="B642" t="s">
        <v>51</v>
      </c>
      <c r="C642" t="s">
        <v>62</v>
      </c>
      <c r="D642">
        <v>2044</v>
      </c>
      <c r="E642">
        <v>0</v>
      </c>
      <c r="AD642">
        <v>13704084.447824501</v>
      </c>
    </row>
    <row r="643" spans="1:35" customFormat="1" x14ac:dyDescent="0.15">
      <c r="A643" t="s">
        <v>44</v>
      </c>
      <c r="B643" t="s">
        <v>51</v>
      </c>
      <c r="C643" t="s">
        <v>62</v>
      </c>
      <c r="D643">
        <v>2045</v>
      </c>
      <c r="E643">
        <v>0</v>
      </c>
      <c r="AE643">
        <v>14336492.959720001</v>
      </c>
    </row>
    <row r="644" spans="1:35" customFormat="1" x14ac:dyDescent="0.15">
      <c r="A644" t="s">
        <v>44</v>
      </c>
      <c r="B644" t="s">
        <v>51</v>
      </c>
      <c r="C644" t="s">
        <v>62</v>
      </c>
      <c r="D644">
        <v>2046</v>
      </c>
      <c r="E644">
        <v>0</v>
      </c>
      <c r="AF644">
        <v>5849931.7798793102</v>
      </c>
    </row>
    <row r="645" spans="1:35" customFormat="1" x14ac:dyDescent="0.15">
      <c r="A645" t="s">
        <v>44</v>
      </c>
      <c r="B645" t="s">
        <v>51</v>
      </c>
      <c r="C645" t="s">
        <v>62</v>
      </c>
      <c r="D645">
        <v>2047</v>
      </c>
      <c r="E645">
        <v>0</v>
      </c>
      <c r="AG645">
        <v>6270186.1251688804</v>
      </c>
    </row>
    <row r="646" spans="1:35" customFormat="1" x14ac:dyDescent="0.15">
      <c r="A646" t="s">
        <v>44</v>
      </c>
      <c r="B646" t="s">
        <v>51</v>
      </c>
      <c r="C646" t="s">
        <v>62</v>
      </c>
      <c r="D646">
        <v>2048</v>
      </c>
      <c r="E646">
        <v>0</v>
      </c>
      <c r="AH646">
        <v>6674197.3107965402</v>
      </c>
    </row>
    <row r="647" spans="1:35" customFormat="1" x14ac:dyDescent="0.15">
      <c r="A647" t="s">
        <v>44</v>
      </c>
      <c r="B647" t="s">
        <v>51</v>
      </c>
      <c r="C647" t="s">
        <v>62</v>
      </c>
      <c r="D647">
        <v>2049</v>
      </c>
      <c r="E647">
        <v>0</v>
      </c>
      <c r="AI647">
        <v>6933339.6461396804</v>
      </c>
    </row>
    <row r="648" spans="1:35" customFormat="1" x14ac:dyDescent="0.15">
      <c r="A648" t="s">
        <v>44</v>
      </c>
      <c r="B648" t="s">
        <v>51</v>
      </c>
      <c r="C648" t="s">
        <v>61</v>
      </c>
      <c r="D648">
        <v>2020</v>
      </c>
      <c r="E648">
        <v>1</v>
      </c>
      <c r="F648">
        <v>272723092.26618099</v>
      </c>
    </row>
    <row r="649" spans="1:35" customFormat="1" x14ac:dyDescent="0.15">
      <c r="A649" t="s">
        <v>44</v>
      </c>
      <c r="B649" t="s">
        <v>51</v>
      </c>
      <c r="C649" t="s">
        <v>61</v>
      </c>
      <c r="D649">
        <v>2028</v>
      </c>
      <c r="E649">
        <v>1</v>
      </c>
      <c r="N649">
        <v>14497609.6823077</v>
      </c>
    </row>
    <row r="650" spans="1:35" customFormat="1" x14ac:dyDescent="0.15">
      <c r="A650" t="s">
        <v>44</v>
      </c>
      <c r="B650" t="s">
        <v>51</v>
      </c>
      <c r="C650" t="s">
        <v>61</v>
      </c>
      <c r="D650">
        <v>2029</v>
      </c>
      <c r="E650">
        <v>1</v>
      </c>
      <c r="O650">
        <v>48173830.834077097</v>
      </c>
    </row>
    <row r="651" spans="1:35" customFormat="1" x14ac:dyDescent="0.15">
      <c r="A651" t="s">
        <v>44</v>
      </c>
      <c r="B651" t="s">
        <v>51</v>
      </c>
      <c r="C651" t="s">
        <v>61</v>
      </c>
      <c r="D651">
        <v>2030</v>
      </c>
      <c r="E651">
        <v>1</v>
      </c>
      <c r="P651">
        <v>47732181.640701696</v>
      </c>
    </row>
    <row r="652" spans="1:35" customFormat="1" x14ac:dyDescent="0.15">
      <c r="A652" t="s">
        <v>44</v>
      </c>
      <c r="B652" t="s">
        <v>51</v>
      </c>
      <c r="C652" t="s">
        <v>61</v>
      </c>
      <c r="D652">
        <v>2031</v>
      </c>
      <c r="E652">
        <v>1</v>
      </c>
      <c r="Q652">
        <v>49077402.730498902</v>
      </c>
    </row>
    <row r="653" spans="1:35" customFormat="1" x14ac:dyDescent="0.15">
      <c r="A653" t="s">
        <v>44</v>
      </c>
      <c r="B653" t="s">
        <v>51</v>
      </c>
      <c r="C653" t="s">
        <v>61</v>
      </c>
      <c r="D653">
        <v>2032</v>
      </c>
      <c r="E653">
        <v>1</v>
      </c>
      <c r="R653">
        <v>50719389.730089404</v>
      </c>
    </row>
    <row r="654" spans="1:35" customFormat="1" x14ac:dyDescent="0.15">
      <c r="A654" t="s">
        <v>44</v>
      </c>
      <c r="B654" t="s">
        <v>51</v>
      </c>
      <c r="C654" t="s">
        <v>61</v>
      </c>
      <c r="D654">
        <v>2033</v>
      </c>
      <c r="E654">
        <v>1</v>
      </c>
      <c r="S654">
        <v>51464771.5476171</v>
      </c>
    </row>
    <row r="655" spans="1:35" customFormat="1" x14ac:dyDescent="0.15">
      <c r="A655" t="s">
        <v>44</v>
      </c>
      <c r="B655" t="s">
        <v>51</v>
      </c>
      <c r="C655" t="s">
        <v>61</v>
      </c>
      <c r="D655">
        <v>2034</v>
      </c>
      <c r="E655">
        <v>1</v>
      </c>
      <c r="T655">
        <v>52177586.9635491</v>
      </c>
    </row>
    <row r="656" spans="1:35" customFormat="1" x14ac:dyDescent="0.15">
      <c r="A656" t="s">
        <v>44</v>
      </c>
      <c r="B656" t="s">
        <v>51</v>
      </c>
      <c r="C656" t="s">
        <v>61</v>
      </c>
      <c r="D656">
        <v>2035</v>
      </c>
      <c r="E656">
        <v>1</v>
      </c>
      <c r="U656">
        <v>53022502.133579902</v>
      </c>
    </row>
    <row r="657" spans="1:35" customFormat="1" x14ac:dyDescent="0.15">
      <c r="A657" t="s">
        <v>44</v>
      </c>
      <c r="B657" t="s">
        <v>51</v>
      </c>
      <c r="C657" t="s">
        <v>61</v>
      </c>
      <c r="D657">
        <v>2036</v>
      </c>
      <c r="E657">
        <v>1</v>
      </c>
      <c r="V657">
        <v>52854995.568246998</v>
      </c>
    </row>
    <row r="658" spans="1:35" customFormat="1" x14ac:dyDescent="0.15">
      <c r="A658" t="s">
        <v>44</v>
      </c>
      <c r="B658" t="s">
        <v>51</v>
      </c>
      <c r="C658" t="s">
        <v>61</v>
      </c>
      <c r="D658">
        <v>2037</v>
      </c>
      <c r="E658">
        <v>1</v>
      </c>
      <c r="W658">
        <v>52835871.957811199</v>
      </c>
    </row>
    <row r="659" spans="1:35" customFormat="1" x14ac:dyDescent="0.15">
      <c r="A659" t="s">
        <v>44</v>
      </c>
      <c r="B659" t="s">
        <v>51</v>
      </c>
      <c r="C659" t="s">
        <v>61</v>
      </c>
      <c r="D659">
        <v>2038</v>
      </c>
      <c r="E659">
        <v>1</v>
      </c>
      <c r="X659">
        <v>2976731.6106042601</v>
      </c>
    </row>
    <row r="660" spans="1:35" customFormat="1" x14ac:dyDescent="0.15">
      <c r="A660" t="s">
        <v>44</v>
      </c>
      <c r="B660" t="s">
        <v>51</v>
      </c>
      <c r="C660" t="s">
        <v>61</v>
      </c>
      <c r="D660">
        <v>2041</v>
      </c>
      <c r="E660">
        <v>1</v>
      </c>
      <c r="AA660">
        <v>50309739.181648903</v>
      </c>
    </row>
    <row r="661" spans="1:35" customFormat="1" x14ac:dyDescent="0.15">
      <c r="A661" t="s">
        <v>44</v>
      </c>
      <c r="B661" t="s">
        <v>51</v>
      </c>
      <c r="C661" t="s">
        <v>61</v>
      </c>
      <c r="D661">
        <v>2042</v>
      </c>
      <c r="E661">
        <v>1</v>
      </c>
      <c r="AB661">
        <v>49788475.503731102</v>
      </c>
    </row>
    <row r="662" spans="1:35" customFormat="1" x14ac:dyDescent="0.15">
      <c r="A662" t="s">
        <v>44</v>
      </c>
      <c r="B662" t="s">
        <v>51</v>
      </c>
      <c r="C662" t="s">
        <v>61</v>
      </c>
      <c r="D662">
        <v>2043</v>
      </c>
      <c r="E662">
        <v>1</v>
      </c>
      <c r="AC662">
        <v>212089736.325553</v>
      </c>
    </row>
    <row r="663" spans="1:35" customFormat="1" x14ac:dyDescent="0.15">
      <c r="A663" t="s">
        <v>44</v>
      </c>
      <c r="B663" t="s">
        <v>51</v>
      </c>
      <c r="C663" t="s">
        <v>61</v>
      </c>
      <c r="D663">
        <v>2044</v>
      </c>
      <c r="E663">
        <v>1</v>
      </c>
      <c r="AD663">
        <v>126046599.058312</v>
      </c>
    </row>
    <row r="664" spans="1:35" customFormat="1" x14ac:dyDescent="0.15">
      <c r="A664" t="s">
        <v>44</v>
      </c>
      <c r="B664" t="s">
        <v>51</v>
      </c>
      <c r="C664" t="s">
        <v>61</v>
      </c>
      <c r="D664">
        <v>2045</v>
      </c>
      <c r="E664">
        <v>1</v>
      </c>
      <c r="AE664">
        <v>23147669.613390099</v>
      </c>
    </row>
    <row r="665" spans="1:35" customFormat="1" x14ac:dyDescent="0.15">
      <c r="A665" t="s">
        <v>44</v>
      </c>
      <c r="B665" t="s">
        <v>51</v>
      </c>
      <c r="C665" t="s">
        <v>61</v>
      </c>
      <c r="D665">
        <v>2046</v>
      </c>
      <c r="E665">
        <v>1</v>
      </c>
      <c r="AF665">
        <v>47691168.140984103</v>
      </c>
    </row>
    <row r="666" spans="1:35" customFormat="1" x14ac:dyDescent="0.15">
      <c r="A666" t="s">
        <v>44</v>
      </c>
      <c r="B666" t="s">
        <v>51</v>
      </c>
      <c r="C666" t="s">
        <v>61</v>
      </c>
      <c r="D666">
        <v>2047</v>
      </c>
      <c r="E666">
        <v>1</v>
      </c>
      <c r="AG666">
        <v>46812564.1312548</v>
      </c>
    </row>
    <row r="667" spans="1:35" customFormat="1" x14ac:dyDescent="0.15">
      <c r="A667" t="s">
        <v>44</v>
      </c>
      <c r="B667" t="s">
        <v>51</v>
      </c>
      <c r="C667" t="s">
        <v>61</v>
      </c>
      <c r="D667">
        <v>2048</v>
      </c>
      <c r="E667">
        <v>1</v>
      </c>
      <c r="AH667">
        <v>97614865.591115206</v>
      </c>
    </row>
    <row r="668" spans="1:35" customFormat="1" x14ac:dyDescent="0.15">
      <c r="A668" t="s">
        <v>44</v>
      </c>
      <c r="B668" t="s">
        <v>51</v>
      </c>
      <c r="C668" t="s">
        <v>61</v>
      </c>
      <c r="D668">
        <v>2049</v>
      </c>
      <c r="E668">
        <v>1</v>
      </c>
      <c r="AI668">
        <v>19417921.042893101</v>
      </c>
    </row>
    <row r="669" spans="1:35" customFormat="1" x14ac:dyDescent="0.15">
      <c r="A669" t="s">
        <v>44</v>
      </c>
      <c r="B669" t="s">
        <v>51</v>
      </c>
      <c r="C669" t="s">
        <v>60</v>
      </c>
      <c r="D669">
        <v>2020</v>
      </c>
      <c r="E669">
        <v>1</v>
      </c>
      <c r="F669">
        <v>51053468.738369197</v>
      </c>
    </row>
    <row r="670" spans="1:35" customFormat="1" x14ac:dyDescent="0.15">
      <c r="A670" t="s">
        <v>44</v>
      </c>
      <c r="B670" t="s">
        <v>51</v>
      </c>
      <c r="C670" t="s">
        <v>60</v>
      </c>
      <c r="D670">
        <v>2038</v>
      </c>
      <c r="E670">
        <v>1</v>
      </c>
      <c r="X670">
        <v>53905618.563750803</v>
      </c>
    </row>
    <row r="671" spans="1:35" customFormat="1" x14ac:dyDescent="0.15">
      <c r="A671" t="s">
        <v>44</v>
      </c>
      <c r="B671" t="s">
        <v>51</v>
      </c>
      <c r="C671" t="s">
        <v>60</v>
      </c>
      <c r="D671">
        <v>2039</v>
      </c>
      <c r="E671">
        <v>1</v>
      </c>
      <c r="Y671">
        <v>55361265.332770601</v>
      </c>
    </row>
    <row r="672" spans="1:35" customFormat="1" x14ac:dyDescent="0.15">
      <c r="A672" t="s">
        <v>44</v>
      </c>
      <c r="B672" t="s">
        <v>51</v>
      </c>
      <c r="C672" t="s">
        <v>60</v>
      </c>
      <c r="D672">
        <v>2040</v>
      </c>
      <c r="E672">
        <v>1</v>
      </c>
      <c r="Z672">
        <v>55460862.510354102</v>
      </c>
    </row>
    <row r="673" spans="1:35" customFormat="1" x14ac:dyDescent="0.15">
      <c r="A673" t="s">
        <v>44</v>
      </c>
      <c r="B673" t="s">
        <v>51</v>
      </c>
      <c r="C673" t="s">
        <v>60</v>
      </c>
      <c r="D673">
        <v>2043</v>
      </c>
      <c r="E673">
        <v>1</v>
      </c>
      <c r="AC673">
        <v>15013805.0867834</v>
      </c>
    </row>
    <row r="674" spans="1:35" customFormat="1" x14ac:dyDescent="0.15">
      <c r="A674" t="s">
        <v>44</v>
      </c>
      <c r="B674" t="s">
        <v>51</v>
      </c>
      <c r="C674" t="s">
        <v>60</v>
      </c>
      <c r="D674">
        <v>2044</v>
      </c>
      <c r="E674">
        <v>1</v>
      </c>
      <c r="AD674">
        <v>78032992.178760901</v>
      </c>
    </row>
    <row r="675" spans="1:35" customFormat="1" x14ac:dyDescent="0.15">
      <c r="A675" t="s">
        <v>44</v>
      </c>
      <c r="B675" t="s">
        <v>51</v>
      </c>
      <c r="C675" t="s">
        <v>60</v>
      </c>
      <c r="D675">
        <v>2045</v>
      </c>
      <c r="E675">
        <v>1</v>
      </c>
      <c r="AE675">
        <v>123488836.511776</v>
      </c>
    </row>
    <row r="676" spans="1:35" customFormat="1" x14ac:dyDescent="0.15">
      <c r="A676" t="s">
        <v>44</v>
      </c>
      <c r="B676" t="s">
        <v>51</v>
      </c>
      <c r="C676" t="s">
        <v>60</v>
      </c>
      <c r="D676">
        <v>2046</v>
      </c>
      <c r="E676">
        <v>1</v>
      </c>
      <c r="AF676">
        <v>40660702.325184599</v>
      </c>
    </row>
    <row r="677" spans="1:35" customFormat="1" x14ac:dyDescent="0.15">
      <c r="A677" t="s">
        <v>44</v>
      </c>
      <c r="B677" t="s">
        <v>51</v>
      </c>
      <c r="C677" t="s">
        <v>60</v>
      </c>
      <c r="D677">
        <v>2047</v>
      </c>
      <c r="E677">
        <v>1</v>
      </c>
      <c r="AG677">
        <v>52381024.622970901</v>
      </c>
    </row>
    <row r="678" spans="1:35" customFormat="1" x14ac:dyDescent="0.15">
      <c r="A678" t="s">
        <v>44</v>
      </c>
      <c r="B678" t="s">
        <v>51</v>
      </c>
      <c r="C678" t="s">
        <v>60</v>
      </c>
      <c r="D678">
        <v>2048</v>
      </c>
      <c r="E678">
        <v>1</v>
      </c>
      <c r="AH678">
        <v>30362110.645424299</v>
      </c>
    </row>
    <row r="679" spans="1:35" customFormat="1" x14ac:dyDescent="0.15">
      <c r="A679" t="s">
        <v>44</v>
      </c>
      <c r="B679" t="s">
        <v>51</v>
      </c>
      <c r="C679" t="s">
        <v>60</v>
      </c>
      <c r="D679">
        <v>2049</v>
      </c>
      <c r="E679">
        <v>1</v>
      </c>
      <c r="AI679">
        <v>24574881.877286401</v>
      </c>
    </row>
    <row r="680" spans="1:35" customFormat="1" x14ac:dyDescent="0.15">
      <c r="A680" t="s">
        <v>44</v>
      </c>
      <c r="B680" t="s">
        <v>50</v>
      </c>
      <c r="C680" t="s">
        <v>62</v>
      </c>
      <c r="D680">
        <v>2020</v>
      </c>
      <c r="E680">
        <v>0</v>
      </c>
      <c r="F680">
        <v>1441376.0452705401</v>
      </c>
      <c r="G680">
        <v>1441376.0452705401</v>
      </c>
      <c r="H680">
        <v>1441376.0452705401</v>
      </c>
      <c r="I680">
        <v>1441376.0452705401</v>
      </c>
      <c r="J680">
        <v>1387202.03952886</v>
      </c>
      <c r="K680">
        <v>1317567.2186890601</v>
      </c>
      <c r="L680">
        <v>1298038.64603724</v>
      </c>
      <c r="M680">
        <v>1275140.2034996201</v>
      </c>
      <c r="N680">
        <v>1248217.15011391</v>
      </c>
      <c r="O680">
        <v>1218259.8704494301</v>
      </c>
      <c r="P680">
        <v>1186010.1477226601</v>
      </c>
      <c r="Q680">
        <v>1155170.0672207801</v>
      </c>
      <c r="R680">
        <v>1125931.9381957599</v>
      </c>
      <c r="S680">
        <v>1098347.2668633801</v>
      </c>
      <c r="T680">
        <v>1072834.1216202199</v>
      </c>
    </row>
    <row r="681" spans="1:35" customFormat="1" x14ac:dyDescent="0.15">
      <c r="A681" t="s">
        <v>44</v>
      </c>
      <c r="B681" t="s">
        <v>50</v>
      </c>
      <c r="C681" t="s">
        <v>62</v>
      </c>
      <c r="D681">
        <v>2024</v>
      </c>
      <c r="E681">
        <v>0</v>
      </c>
      <c r="J681">
        <v>248041.06079929101</v>
      </c>
      <c r="K681">
        <v>235589.88617764899</v>
      </c>
      <c r="L681">
        <v>232098.04595652301</v>
      </c>
      <c r="M681">
        <v>228003.65031995799</v>
      </c>
      <c r="N681">
        <v>223189.627177363</v>
      </c>
      <c r="O681">
        <v>217833.06395520701</v>
      </c>
      <c r="P681">
        <v>212066.59648494</v>
      </c>
      <c r="Q681">
        <v>206552.18253164101</v>
      </c>
      <c r="R681">
        <v>201324.20828384301</v>
      </c>
      <c r="S681">
        <v>196391.88339956899</v>
      </c>
      <c r="T681">
        <v>191829.96132180799</v>
      </c>
      <c r="U681">
        <v>147732.60042184801</v>
      </c>
      <c r="V681">
        <v>146742.51758706101</v>
      </c>
      <c r="W681">
        <v>145732.57336253001</v>
      </c>
      <c r="X681">
        <v>144718.71017958201</v>
      </c>
    </row>
    <row r="682" spans="1:35" customFormat="1" x14ac:dyDescent="0.15">
      <c r="A682" t="s">
        <v>44</v>
      </c>
      <c r="B682" t="s">
        <v>50</v>
      </c>
      <c r="C682" t="s">
        <v>62</v>
      </c>
      <c r="D682">
        <v>2025</v>
      </c>
      <c r="E682">
        <v>0</v>
      </c>
      <c r="K682">
        <v>335227.94578977698</v>
      </c>
      <c r="L682">
        <v>330259.30115334498</v>
      </c>
      <c r="M682">
        <v>324433.262265319</v>
      </c>
      <c r="N682">
        <v>317583.24372139998</v>
      </c>
      <c r="O682">
        <v>309961.22855517099</v>
      </c>
      <c r="P682">
        <v>301755.94828663103</v>
      </c>
      <c r="Q682">
        <v>293909.32256007101</v>
      </c>
      <c r="R682">
        <v>286470.28051897901</v>
      </c>
      <c r="S682">
        <v>279451.926863186</v>
      </c>
      <c r="T682">
        <v>272960.63051853998</v>
      </c>
      <c r="U682">
        <v>210213.167335434</v>
      </c>
      <c r="V682">
        <v>208804.348645241</v>
      </c>
      <c r="W682">
        <v>207367.26858529201</v>
      </c>
      <c r="X682">
        <v>205924.61212135799</v>
      </c>
      <c r="Y682">
        <v>200373.775646689</v>
      </c>
    </row>
    <row r="683" spans="1:35" customFormat="1" x14ac:dyDescent="0.15">
      <c r="A683" t="s">
        <v>44</v>
      </c>
      <c r="B683" t="s">
        <v>50</v>
      </c>
      <c r="C683" t="s">
        <v>62</v>
      </c>
      <c r="D683">
        <v>2026</v>
      </c>
      <c r="E683">
        <v>0</v>
      </c>
      <c r="L683">
        <v>106815.527609175</v>
      </c>
      <c r="M683">
        <v>104931.216053004</v>
      </c>
      <c r="N683">
        <v>102715.71949516</v>
      </c>
      <c r="O683">
        <v>100250.536626478</v>
      </c>
      <c r="P683">
        <v>97596.708746372198</v>
      </c>
      <c r="Q683">
        <v>95058.880246138404</v>
      </c>
      <c r="R683">
        <v>92652.8762433714</v>
      </c>
      <c r="S683">
        <v>90382.935181686393</v>
      </c>
      <c r="T683">
        <v>88283.4598860642</v>
      </c>
      <c r="U683">
        <v>67989.093118393197</v>
      </c>
      <c r="V683">
        <v>67533.439905378094</v>
      </c>
      <c r="W683">
        <v>67068.646137923206</v>
      </c>
      <c r="X683">
        <v>66602.048798149001</v>
      </c>
      <c r="Y683">
        <v>64806.745760070997</v>
      </c>
      <c r="Z683">
        <v>63024.9986834132</v>
      </c>
    </row>
    <row r="684" spans="1:35" customFormat="1" x14ac:dyDescent="0.15">
      <c r="A684" t="s">
        <v>44</v>
      </c>
      <c r="B684" t="s">
        <v>50</v>
      </c>
      <c r="C684" t="s">
        <v>62</v>
      </c>
      <c r="D684">
        <v>2027</v>
      </c>
      <c r="E684">
        <v>0</v>
      </c>
      <c r="M684">
        <v>124913.332794198</v>
      </c>
      <c r="N684">
        <v>122275.937848784</v>
      </c>
      <c r="O684">
        <v>119341.308673052</v>
      </c>
      <c r="P684">
        <v>116182.11069903</v>
      </c>
      <c r="Q684">
        <v>113161.001938944</v>
      </c>
      <c r="R684">
        <v>110296.821097372</v>
      </c>
      <c r="S684">
        <v>107594.613747385</v>
      </c>
      <c r="T684">
        <v>105095.334065324</v>
      </c>
      <c r="U684">
        <v>80936.2984107956</v>
      </c>
      <c r="V684">
        <v>80393.874873005305</v>
      </c>
      <c r="W684">
        <v>79840.570139307805</v>
      </c>
      <c r="X684">
        <v>79285.118377892402</v>
      </c>
      <c r="Y684">
        <v>77147.934665577603</v>
      </c>
      <c r="Z684">
        <v>75026.888384848105</v>
      </c>
      <c r="AA684">
        <v>74194.432072582305</v>
      </c>
    </row>
    <row r="685" spans="1:35" customFormat="1" x14ac:dyDescent="0.15">
      <c r="A685" t="s">
        <v>44</v>
      </c>
      <c r="B685" t="s">
        <v>50</v>
      </c>
      <c r="C685" t="s">
        <v>62</v>
      </c>
      <c r="D685">
        <v>2028</v>
      </c>
      <c r="E685">
        <v>0</v>
      </c>
      <c r="N685">
        <v>148814.927574806</v>
      </c>
      <c r="O685">
        <v>145243.36119855399</v>
      </c>
      <c r="P685">
        <v>141398.485207663</v>
      </c>
      <c r="Q685">
        <v>137721.66956234799</v>
      </c>
      <c r="R685">
        <v>134235.84175355401</v>
      </c>
      <c r="S685">
        <v>130947.14245461499</v>
      </c>
      <c r="T685">
        <v>127905.414610049</v>
      </c>
      <c r="U685">
        <v>98502.858355260905</v>
      </c>
      <c r="V685">
        <v>97842.706236117505</v>
      </c>
      <c r="W685">
        <v>97169.311246714002</v>
      </c>
      <c r="X685">
        <v>96493.303234830499</v>
      </c>
      <c r="Y685">
        <v>93892.2613212898</v>
      </c>
      <c r="Z685">
        <v>91310.859336543494</v>
      </c>
      <c r="AA685">
        <v>90297.725207306794</v>
      </c>
      <c r="AB685">
        <v>89290.896887510593</v>
      </c>
    </row>
    <row r="686" spans="1:35" customFormat="1" x14ac:dyDescent="0.15">
      <c r="A686" t="s">
        <v>44</v>
      </c>
      <c r="B686" t="s">
        <v>50</v>
      </c>
      <c r="C686" t="s">
        <v>62</v>
      </c>
      <c r="D686">
        <v>2029</v>
      </c>
      <c r="E686">
        <v>0</v>
      </c>
      <c r="O686">
        <v>170250.03413058101</v>
      </c>
      <c r="P686">
        <v>165743.182572786</v>
      </c>
      <c r="Q686">
        <v>161433.32645309099</v>
      </c>
      <c r="R686">
        <v>157347.34070804101</v>
      </c>
      <c r="S686">
        <v>153492.42325591599</v>
      </c>
      <c r="T686">
        <v>149926.99854335099</v>
      </c>
      <c r="U686">
        <v>115462.17919053401</v>
      </c>
      <c r="V686">
        <v>114688.36812001</v>
      </c>
      <c r="W686">
        <v>113899.03414299899</v>
      </c>
      <c r="X686">
        <v>113106.637257207</v>
      </c>
      <c r="Y686">
        <v>110057.771746928</v>
      </c>
      <c r="Z686">
        <v>107031.92758867401</v>
      </c>
      <c r="AA686">
        <v>105844.361295398</v>
      </c>
      <c r="AB686">
        <v>104664.186488134</v>
      </c>
      <c r="AC686">
        <v>103482.13857229101</v>
      </c>
    </row>
    <row r="687" spans="1:35" customFormat="1" x14ac:dyDescent="0.15">
      <c r="A687" t="s">
        <v>44</v>
      </c>
      <c r="B687" t="s">
        <v>50</v>
      </c>
      <c r="C687" t="s">
        <v>62</v>
      </c>
      <c r="D687">
        <v>2030</v>
      </c>
      <c r="E687">
        <v>0</v>
      </c>
      <c r="P687">
        <v>190368.06187689601</v>
      </c>
      <c r="Q687">
        <v>185417.87965076201</v>
      </c>
      <c r="R687">
        <v>180724.82878093101</v>
      </c>
      <c r="S687">
        <v>176297.17659840899</v>
      </c>
      <c r="T687">
        <v>172202.02781604</v>
      </c>
      <c r="U687">
        <v>132616.68402519199</v>
      </c>
      <c r="V687">
        <v>131727.90590793901</v>
      </c>
      <c r="W687">
        <v>130821.298607145</v>
      </c>
      <c r="X687">
        <v>129911.17333355101</v>
      </c>
      <c r="Y687">
        <v>126409.330246518</v>
      </c>
      <c r="Z687">
        <v>122933.92885137899</v>
      </c>
      <c r="AA687">
        <v>121569.922862765</v>
      </c>
      <c r="AB687">
        <v>120214.40653173201</v>
      </c>
      <c r="AC687">
        <v>118856.738799692</v>
      </c>
      <c r="AD687">
        <v>117534.945631265</v>
      </c>
    </row>
    <row r="688" spans="1:35" customFormat="1" x14ac:dyDescent="0.15">
      <c r="A688" t="s">
        <v>44</v>
      </c>
      <c r="B688" t="s">
        <v>50</v>
      </c>
      <c r="C688" t="s">
        <v>62</v>
      </c>
      <c r="D688">
        <v>2031</v>
      </c>
      <c r="E688">
        <v>0</v>
      </c>
      <c r="Q688">
        <v>203732.25402673101</v>
      </c>
      <c r="R688">
        <v>198575.65406035399</v>
      </c>
      <c r="S688">
        <v>193710.66714059</v>
      </c>
      <c r="T688">
        <v>189211.02614815399</v>
      </c>
      <c r="U688">
        <v>145715.699094891</v>
      </c>
      <c r="V688">
        <v>144739.13324537</v>
      </c>
      <c r="W688">
        <v>143742.97716130901</v>
      </c>
      <c r="X688">
        <v>142742.955621934</v>
      </c>
      <c r="Y688">
        <v>138895.22320954301</v>
      </c>
      <c r="Z688">
        <v>135076.544227704</v>
      </c>
      <c r="AA688">
        <v>133577.810582979</v>
      </c>
      <c r="AB688">
        <v>132088.40514909301</v>
      </c>
      <c r="AC688">
        <v>130596.635812776</v>
      </c>
      <c r="AD688">
        <v>129144.284496561</v>
      </c>
      <c r="AE688">
        <v>127754.62093521599</v>
      </c>
    </row>
    <row r="689" spans="1:35" customFormat="1" x14ac:dyDescent="0.15">
      <c r="A689" t="s">
        <v>44</v>
      </c>
      <c r="B689" t="s">
        <v>50</v>
      </c>
      <c r="C689" t="s">
        <v>62</v>
      </c>
      <c r="D689">
        <v>2032</v>
      </c>
      <c r="E689">
        <v>0</v>
      </c>
      <c r="R689">
        <v>216219.598914356</v>
      </c>
      <c r="S689">
        <v>210922.34570629001</v>
      </c>
      <c r="T689">
        <v>206022.900327415</v>
      </c>
      <c r="U689">
        <v>158662.90438729399</v>
      </c>
      <c r="V689">
        <v>157599.56821299699</v>
      </c>
      <c r="W689">
        <v>156514.901162694</v>
      </c>
      <c r="X689">
        <v>155426.025201677</v>
      </c>
      <c r="Y689">
        <v>151236.412115049</v>
      </c>
      <c r="Z689">
        <v>147078.43392913899</v>
      </c>
      <c r="AA689">
        <v>145446.53404153601</v>
      </c>
      <c r="AB689">
        <v>143824.79119969701</v>
      </c>
      <c r="AC689">
        <v>142200.47441676899</v>
      </c>
      <c r="AD689">
        <v>140619.07804388201</v>
      </c>
      <c r="AE689">
        <v>139105.93939009399</v>
      </c>
      <c r="AF689">
        <v>138186.35320598399</v>
      </c>
    </row>
    <row r="690" spans="1:35" customFormat="1" x14ac:dyDescent="0.15">
      <c r="A690" t="s">
        <v>44</v>
      </c>
      <c r="B690" t="s">
        <v>50</v>
      </c>
      <c r="C690" t="s">
        <v>62</v>
      </c>
      <c r="D690">
        <v>2033</v>
      </c>
      <c r="E690">
        <v>0</v>
      </c>
      <c r="S690">
        <v>228134.02427198901</v>
      </c>
      <c r="T690">
        <v>222834.77450667499</v>
      </c>
      <c r="U690">
        <v>171610.109679696</v>
      </c>
      <c r="V690">
        <v>170460.00318062399</v>
      </c>
      <c r="W690">
        <v>169286.825164079</v>
      </c>
      <c r="X690">
        <v>168109.09478141999</v>
      </c>
      <c r="Y690">
        <v>163577.601020556</v>
      </c>
      <c r="Z690">
        <v>159080.32363057401</v>
      </c>
      <c r="AA690">
        <v>157315.257500092</v>
      </c>
      <c r="AB690">
        <v>155561.177250301</v>
      </c>
      <c r="AC690">
        <v>153804.313020762</v>
      </c>
      <c r="AD690">
        <v>152093.87159120201</v>
      </c>
      <c r="AE690">
        <v>150457.25784497199</v>
      </c>
      <c r="AF690">
        <v>149462.63161822699</v>
      </c>
      <c r="AG690">
        <v>148379.630356899</v>
      </c>
    </row>
    <row r="691" spans="1:35" customFormat="1" x14ac:dyDescent="0.15">
      <c r="A691" t="s">
        <v>44</v>
      </c>
      <c r="B691" t="s">
        <v>50</v>
      </c>
      <c r="C691" t="s">
        <v>62</v>
      </c>
      <c r="D691">
        <v>2034</v>
      </c>
      <c r="E691">
        <v>0</v>
      </c>
      <c r="T691">
        <v>235281.75672984601</v>
      </c>
      <c r="U691">
        <v>181195.812760503</v>
      </c>
      <c r="V691">
        <v>179981.46424543401</v>
      </c>
      <c r="W691">
        <v>178742.75549676199</v>
      </c>
      <c r="X691">
        <v>177499.24009841599</v>
      </c>
      <c r="Y691">
        <v>172714.628652438</v>
      </c>
      <c r="Z691">
        <v>167966.14481656099</v>
      </c>
      <c r="AA691">
        <v>166102.48659336101</v>
      </c>
      <c r="AB691">
        <v>164250.42789413201</v>
      </c>
      <c r="AC691">
        <v>162395.429709146</v>
      </c>
      <c r="AD691">
        <v>160589.44738335599</v>
      </c>
      <c r="AE691">
        <v>158861.416567009</v>
      </c>
      <c r="AF691">
        <v>157811.23305576801</v>
      </c>
      <c r="AG691">
        <v>156667.73810588801</v>
      </c>
      <c r="AH691">
        <v>155430.93171737</v>
      </c>
    </row>
    <row r="692" spans="1:35" customFormat="1" x14ac:dyDescent="0.15">
      <c r="A692" t="s">
        <v>44</v>
      </c>
      <c r="B692" t="s">
        <v>50</v>
      </c>
      <c r="C692" t="s">
        <v>62</v>
      </c>
      <c r="D692">
        <v>2035</v>
      </c>
      <c r="E692">
        <v>0</v>
      </c>
      <c r="U692">
        <v>1015390.53901217</v>
      </c>
      <c r="V692">
        <v>1008585.53632211</v>
      </c>
      <c r="W692">
        <v>1001644.02302315</v>
      </c>
      <c r="X692">
        <v>994675.57407634601</v>
      </c>
      <c r="Y692">
        <v>967863.42471659801</v>
      </c>
      <c r="Z692">
        <v>941253.72834367398</v>
      </c>
      <c r="AA692">
        <v>930810.10440468998</v>
      </c>
      <c r="AB692">
        <v>920431.48222660704</v>
      </c>
      <c r="AC692">
        <v>910036.38766992395</v>
      </c>
      <c r="AD692">
        <v>899915.96965753997</v>
      </c>
      <c r="AE692">
        <v>890232.37865557906</v>
      </c>
      <c r="AF692">
        <v>884347.32874578796</v>
      </c>
      <c r="AG692">
        <v>877939.37739290297</v>
      </c>
      <c r="AH692">
        <v>871008.52459692396</v>
      </c>
      <c r="AI692">
        <v>863690.532039057</v>
      </c>
    </row>
    <row r="693" spans="1:35" customFormat="1" x14ac:dyDescent="0.15">
      <c r="A693" t="s">
        <v>44</v>
      </c>
      <c r="B693" t="s">
        <v>50</v>
      </c>
      <c r="C693" t="s">
        <v>62</v>
      </c>
      <c r="D693">
        <v>2036</v>
      </c>
      <c r="E693">
        <v>0</v>
      </c>
      <c r="V693">
        <v>194005.15463726799</v>
      </c>
      <c r="W693">
        <v>192669.928905307</v>
      </c>
      <c r="X693">
        <v>191329.52200195499</v>
      </c>
      <c r="Y693">
        <v>186172.10600165901</v>
      </c>
      <c r="Z693">
        <v>181053.63258144201</v>
      </c>
      <c r="AA693">
        <v>179044.76292756599</v>
      </c>
      <c r="AB693">
        <v>177048.39660258</v>
      </c>
      <c r="AC693">
        <v>175048.86175470601</v>
      </c>
      <c r="AD693">
        <v>173102.161955057</v>
      </c>
      <c r="AE693">
        <v>171239.48744494101</v>
      </c>
      <c r="AF693">
        <v>170107.47634952</v>
      </c>
      <c r="AG693">
        <v>168874.88322939901</v>
      </c>
      <c r="AH693">
        <v>167541.708084577</v>
      </c>
      <c r="AI693">
        <v>166134.065176073</v>
      </c>
    </row>
    <row r="694" spans="1:35" customFormat="1" x14ac:dyDescent="0.15">
      <c r="A694" t="s">
        <v>44</v>
      </c>
      <c r="B694" t="s">
        <v>50</v>
      </c>
      <c r="C694" t="s">
        <v>62</v>
      </c>
      <c r="D694">
        <v>2037</v>
      </c>
      <c r="E694">
        <v>0</v>
      </c>
      <c r="W694">
        <v>199280.52273516901</v>
      </c>
      <c r="X694">
        <v>197894.12585478701</v>
      </c>
      <c r="Y694">
        <v>192559.75654069</v>
      </c>
      <c r="Z694">
        <v>187265.665944496</v>
      </c>
      <c r="AA694">
        <v>185187.87104933101</v>
      </c>
      <c r="AB694">
        <v>183123.00847801799</v>
      </c>
      <c r="AC694">
        <v>181054.86867033999</v>
      </c>
      <c r="AD694">
        <v>179041.376705681</v>
      </c>
      <c r="AE694">
        <v>177114.79297686199</v>
      </c>
      <c r="AF694">
        <v>175943.94206038001</v>
      </c>
      <c r="AG694">
        <v>174669.05810369199</v>
      </c>
      <c r="AH694">
        <v>173290.14110679901</v>
      </c>
      <c r="AI694">
        <v>171834.20132302001</v>
      </c>
    </row>
    <row r="695" spans="1:35" customFormat="1" x14ac:dyDescent="0.15">
      <c r="A695" t="s">
        <v>44</v>
      </c>
      <c r="B695" t="s">
        <v>50</v>
      </c>
      <c r="C695" t="s">
        <v>62</v>
      </c>
      <c r="D695">
        <v>2038</v>
      </c>
      <c r="E695">
        <v>0</v>
      </c>
      <c r="X695">
        <v>201611.943570793</v>
      </c>
      <c r="Y695">
        <v>196177.357978652</v>
      </c>
      <c r="Z695">
        <v>190783.80781677601</v>
      </c>
      <c r="AA695">
        <v>188666.97759078399</v>
      </c>
      <c r="AB695">
        <v>186563.32264695599</v>
      </c>
      <c r="AC695">
        <v>184456.32889764101</v>
      </c>
      <c r="AD695">
        <v>182405.00965506301</v>
      </c>
      <c r="AE695">
        <v>180442.23138490901</v>
      </c>
      <c r="AF695">
        <v>179249.38380601301</v>
      </c>
      <c r="AG695">
        <v>177950.54872829199</v>
      </c>
      <c r="AH695">
        <v>176545.72615174699</v>
      </c>
      <c r="AI695">
        <v>175062.433768702</v>
      </c>
    </row>
    <row r="696" spans="1:35" customFormat="1" x14ac:dyDescent="0.15">
      <c r="A696" t="s">
        <v>44</v>
      </c>
      <c r="B696" t="s">
        <v>50</v>
      </c>
      <c r="C696" t="s">
        <v>62</v>
      </c>
      <c r="D696">
        <v>2039</v>
      </c>
      <c r="E696">
        <v>0</v>
      </c>
      <c r="Y696">
        <v>338359.430494687</v>
      </c>
      <c r="Z696">
        <v>329056.83523129497</v>
      </c>
      <c r="AA696">
        <v>325405.80497428298</v>
      </c>
      <c r="AB696">
        <v>321777.49895525503</v>
      </c>
      <c r="AC696">
        <v>318143.434288366</v>
      </c>
      <c r="AD696">
        <v>314605.39494563401</v>
      </c>
      <c r="AE696">
        <v>311220.06778800703</v>
      </c>
      <c r="AF696">
        <v>309162.688528642</v>
      </c>
      <c r="AG696">
        <v>306922.50596255902</v>
      </c>
      <c r="AH696">
        <v>304499.52008975699</v>
      </c>
      <c r="AI696">
        <v>301941.19240528101</v>
      </c>
    </row>
    <row r="697" spans="1:35" customFormat="1" x14ac:dyDescent="0.15">
      <c r="A697" t="s">
        <v>44</v>
      </c>
      <c r="B697" t="s">
        <v>50</v>
      </c>
      <c r="C697" t="s">
        <v>62</v>
      </c>
      <c r="D697">
        <v>2040</v>
      </c>
      <c r="E697">
        <v>0</v>
      </c>
      <c r="Z697">
        <v>389629.186438034</v>
      </c>
      <c r="AA697">
        <v>385306.07931369799</v>
      </c>
      <c r="AB697">
        <v>381009.87947530701</v>
      </c>
      <c r="AC697">
        <v>376706.86094469897</v>
      </c>
      <c r="AD697">
        <v>372517.54395413899</v>
      </c>
      <c r="AE697">
        <v>368509.05020768498</v>
      </c>
      <c r="AF697">
        <v>366072.95126916101</v>
      </c>
      <c r="AG697">
        <v>363420.39883066801</v>
      </c>
      <c r="AH697">
        <v>360551.39289220399</v>
      </c>
      <c r="AI697">
        <v>357522.13159865403</v>
      </c>
    </row>
    <row r="698" spans="1:35" customFormat="1" x14ac:dyDescent="0.15">
      <c r="A698" t="s">
        <v>44</v>
      </c>
      <c r="B698" t="s">
        <v>50</v>
      </c>
      <c r="C698" t="s">
        <v>62</v>
      </c>
      <c r="D698">
        <v>2041</v>
      </c>
      <c r="E698">
        <v>0</v>
      </c>
      <c r="AA698">
        <v>256698.42093279099</v>
      </c>
      <c r="AB698">
        <v>253836.20885326501</v>
      </c>
      <c r="AC698">
        <v>250969.454028065</v>
      </c>
      <c r="AD698">
        <v>248178.449385265</v>
      </c>
      <c r="AE698">
        <v>245507.912712533</v>
      </c>
      <c r="AF698">
        <v>243884.936112036</v>
      </c>
      <c r="AG698">
        <v>242117.753970463</v>
      </c>
      <c r="AH698">
        <v>240206.366287813</v>
      </c>
      <c r="AI698">
        <v>238188.21336369601</v>
      </c>
    </row>
    <row r="699" spans="1:35" customFormat="1" x14ac:dyDescent="0.15">
      <c r="A699" t="s">
        <v>44</v>
      </c>
      <c r="B699" t="s">
        <v>50</v>
      </c>
      <c r="C699" t="s">
        <v>62</v>
      </c>
      <c r="D699">
        <v>2042</v>
      </c>
      <c r="E699">
        <v>0</v>
      </c>
      <c r="AB699">
        <v>266555.54180928197</v>
      </c>
      <c r="AC699">
        <v>263545.13841128798</v>
      </c>
      <c r="AD699">
        <v>260614.28091812399</v>
      </c>
      <c r="AE699">
        <v>257809.92785542499</v>
      </c>
      <c r="AF699">
        <v>256105.626451605</v>
      </c>
      <c r="AG699">
        <v>254249.89359398501</v>
      </c>
      <c r="AH699">
        <v>252242.72928256501</v>
      </c>
      <c r="AI699">
        <v>250123.44989144799</v>
      </c>
    </row>
    <row r="700" spans="1:35" customFormat="1" x14ac:dyDescent="0.15">
      <c r="A700" t="s">
        <v>44</v>
      </c>
      <c r="B700" t="s">
        <v>50</v>
      </c>
      <c r="C700" t="s">
        <v>62</v>
      </c>
      <c r="D700">
        <v>2043</v>
      </c>
      <c r="E700">
        <v>0</v>
      </c>
      <c r="AC700">
        <v>280202.57506727002</v>
      </c>
      <c r="AD700">
        <v>277086.47199023998</v>
      </c>
      <c r="AE700">
        <v>274104.86908797099</v>
      </c>
      <c r="AF700">
        <v>272292.84688592999</v>
      </c>
      <c r="AG700">
        <v>270319.82196702401</v>
      </c>
      <c r="AH700">
        <v>268185.79433125199</v>
      </c>
      <c r="AI700">
        <v>265932.56535401603</v>
      </c>
    </row>
    <row r="701" spans="1:35" customFormat="1" x14ac:dyDescent="0.15">
      <c r="A701" t="s">
        <v>44</v>
      </c>
      <c r="B701" t="s">
        <v>50</v>
      </c>
      <c r="C701" t="s">
        <v>62</v>
      </c>
      <c r="D701">
        <v>2044</v>
      </c>
      <c r="E701">
        <v>0</v>
      </c>
      <c r="AD701">
        <v>293366.455465251</v>
      </c>
      <c r="AE701">
        <v>290209.67098291602</v>
      </c>
      <c r="AF701">
        <v>288291.18493479199</v>
      </c>
      <c r="AG701">
        <v>286202.23659008701</v>
      </c>
      <c r="AH701">
        <v>283942.82594880101</v>
      </c>
      <c r="AI701">
        <v>281557.21039111802</v>
      </c>
    </row>
    <row r="702" spans="1:35" customFormat="1" x14ac:dyDescent="0.15">
      <c r="A702" t="s">
        <v>44</v>
      </c>
      <c r="B702" t="s">
        <v>50</v>
      </c>
      <c r="C702" t="s">
        <v>62</v>
      </c>
      <c r="D702">
        <v>2045</v>
      </c>
      <c r="E702">
        <v>0</v>
      </c>
      <c r="AE702">
        <v>308272.90805516602</v>
      </c>
      <c r="AF702">
        <v>306235.01155394001</v>
      </c>
      <c r="AG702">
        <v>304016.04283791402</v>
      </c>
      <c r="AH702">
        <v>301616.00190708903</v>
      </c>
      <c r="AI702">
        <v>299081.90081053402</v>
      </c>
    </row>
    <row r="703" spans="1:35" customFormat="1" x14ac:dyDescent="0.15">
      <c r="A703" t="s">
        <v>44</v>
      </c>
      <c r="B703" t="s">
        <v>50</v>
      </c>
      <c r="C703" t="s">
        <v>62</v>
      </c>
      <c r="D703">
        <v>2046</v>
      </c>
      <c r="E703">
        <v>0</v>
      </c>
      <c r="AF703">
        <v>126910.07479374</v>
      </c>
      <c r="AG703">
        <v>125990.48860963</v>
      </c>
      <c r="AH703">
        <v>124995.862382885</v>
      </c>
      <c r="AI703">
        <v>123945.67887164401</v>
      </c>
    </row>
    <row r="704" spans="1:35" customFormat="1" x14ac:dyDescent="0.15">
      <c r="A704" t="s">
        <v>44</v>
      </c>
      <c r="B704" t="s">
        <v>50</v>
      </c>
      <c r="C704" t="s">
        <v>62</v>
      </c>
      <c r="D704">
        <v>2047</v>
      </c>
      <c r="E704">
        <v>0</v>
      </c>
      <c r="AG704">
        <v>137185.05948326501</v>
      </c>
      <c r="AH704">
        <v>136102.05822193701</v>
      </c>
      <c r="AI704">
        <v>134958.56327205701</v>
      </c>
    </row>
    <row r="705" spans="1:35" customFormat="1" x14ac:dyDescent="0.15">
      <c r="A705" t="s">
        <v>44</v>
      </c>
      <c r="B705" t="s">
        <v>50</v>
      </c>
      <c r="C705" t="s">
        <v>62</v>
      </c>
      <c r="D705">
        <v>2048</v>
      </c>
      <c r="E705">
        <v>0</v>
      </c>
      <c r="AH705">
        <v>147208.25406098799</v>
      </c>
      <c r="AI705">
        <v>145971.44767247001</v>
      </c>
    </row>
    <row r="706" spans="1:35" customFormat="1" x14ac:dyDescent="0.15">
      <c r="A706" t="s">
        <v>44</v>
      </c>
      <c r="B706" t="s">
        <v>50</v>
      </c>
      <c r="C706" t="s">
        <v>62</v>
      </c>
      <c r="D706">
        <v>2049</v>
      </c>
      <c r="E706">
        <v>0</v>
      </c>
      <c r="AI706">
        <v>154125.04047813601</v>
      </c>
    </row>
    <row r="707" spans="1:35" customFormat="1" x14ac:dyDescent="0.15">
      <c r="A707" t="s">
        <v>44</v>
      </c>
      <c r="B707" t="s">
        <v>50</v>
      </c>
      <c r="C707" t="s">
        <v>61</v>
      </c>
      <c r="D707">
        <v>2013</v>
      </c>
      <c r="E707">
        <v>1</v>
      </c>
      <c r="F707">
        <v>414158.83950142597</v>
      </c>
      <c r="G707">
        <v>414158.83950142597</v>
      </c>
      <c r="H707">
        <v>414158.83950142597</v>
      </c>
      <c r="I707">
        <v>414158.83950142597</v>
      </c>
      <c r="J707">
        <v>414158.83950142597</v>
      </c>
      <c r="K707">
        <v>414158.83950142597</v>
      </c>
      <c r="L707">
        <v>414158.83950142597</v>
      </c>
      <c r="M707">
        <v>414158.83950142597</v>
      </c>
      <c r="N707">
        <v>414422.58154720702</v>
      </c>
      <c r="O707">
        <v>413830.55270678003</v>
      </c>
      <c r="P707">
        <v>411460.79053822398</v>
      </c>
      <c r="Q707">
        <v>409914.86253096198</v>
      </c>
      <c r="R707">
        <v>408692.892670748</v>
      </c>
      <c r="S707">
        <v>405712.307592055</v>
      </c>
      <c r="T707">
        <v>402513.16475226003</v>
      </c>
      <c r="U707">
        <v>399458.10516178899</v>
      </c>
      <c r="V707">
        <v>396569.25114582398</v>
      </c>
      <c r="W707">
        <v>393805.54459758598</v>
      </c>
      <c r="X707">
        <v>393645.53355987399</v>
      </c>
      <c r="Y707">
        <v>393645.53355987399</v>
      </c>
      <c r="Z707">
        <v>393645.53355987399</v>
      </c>
      <c r="AA707">
        <v>390342.53614795097</v>
      </c>
      <c r="AB707">
        <v>387220.028080441</v>
      </c>
    </row>
    <row r="708" spans="1:35" customFormat="1" x14ac:dyDescent="0.15">
      <c r="A708" t="s">
        <v>44</v>
      </c>
      <c r="B708" t="s">
        <v>50</v>
      </c>
      <c r="C708" t="s">
        <v>61</v>
      </c>
      <c r="D708">
        <v>2014</v>
      </c>
      <c r="E708">
        <v>1</v>
      </c>
      <c r="F708">
        <v>242434.44263498101</v>
      </c>
      <c r="G708">
        <v>242434.44263498101</v>
      </c>
      <c r="H708">
        <v>242434.44263498101</v>
      </c>
      <c r="I708">
        <v>242434.44263498101</v>
      </c>
      <c r="J708">
        <v>242434.44263498101</v>
      </c>
      <c r="K708">
        <v>242434.44263498101</v>
      </c>
      <c r="L708">
        <v>242434.44263498101</v>
      </c>
      <c r="M708">
        <v>242434.44263498101</v>
      </c>
      <c r="N708">
        <v>242588.828222754</v>
      </c>
      <c r="O708">
        <v>242242.274755188</v>
      </c>
      <c r="P708">
        <v>240855.096900423</v>
      </c>
      <c r="Q708">
        <v>239950.16343275699</v>
      </c>
      <c r="R708">
        <v>239234.86400238899</v>
      </c>
      <c r="S708">
        <v>237490.13127339701</v>
      </c>
      <c r="T708">
        <v>235617.462294005</v>
      </c>
      <c r="U708">
        <v>233829.134728851</v>
      </c>
      <c r="V708">
        <v>232138.098231702</v>
      </c>
      <c r="W708">
        <v>230520.31878882999</v>
      </c>
      <c r="X708">
        <v>230426.65379114501</v>
      </c>
      <c r="Y708">
        <v>230426.65379114501</v>
      </c>
      <c r="Z708">
        <v>230426.65379114501</v>
      </c>
      <c r="AA708">
        <v>228493.191891483</v>
      </c>
      <c r="AB708">
        <v>226665.38229098899</v>
      </c>
      <c r="AC708">
        <v>233505.99931738499</v>
      </c>
    </row>
    <row r="709" spans="1:35" customFormat="1" x14ac:dyDescent="0.15">
      <c r="A709" t="s">
        <v>44</v>
      </c>
      <c r="B709" t="s">
        <v>50</v>
      </c>
      <c r="C709" t="s">
        <v>61</v>
      </c>
      <c r="D709">
        <v>2015</v>
      </c>
      <c r="E709">
        <v>1</v>
      </c>
      <c r="F709">
        <v>136157.15895886099</v>
      </c>
      <c r="G709">
        <v>136157.15895886099</v>
      </c>
      <c r="H709">
        <v>136157.15895886099</v>
      </c>
      <c r="I709">
        <v>136157.15895886099</v>
      </c>
      <c r="J709">
        <v>136157.15895886099</v>
      </c>
      <c r="K709">
        <v>136157.15895886099</v>
      </c>
      <c r="L709">
        <v>136157.15895886099</v>
      </c>
      <c r="M709">
        <v>136157.15895886099</v>
      </c>
      <c r="N709">
        <v>136243.865710538</v>
      </c>
      <c r="O709">
        <v>136049.23274065799</v>
      </c>
      <c r="P709">
        <v>135270.159463683</v>
      </c>
      <c r="Q709">
        <v>134761.926521758</v>
      </c>
      <c r="R709">
        <v>134360.19672963201</v>
      </c>
      <c r="S709">
        <v>133380.311821613</v>
      </c>
      <c r="T709">
        <v>132328.574761759</v>
      </c>
      <c r="U709">
        <v>131324.20591914401</v>
      </c>
      <c r="V709">
        <v>130374.47813853199</v>
      </c>
      <c r="W709">
        <v>129465.893325379</v>
      </c>
      <c r="X709">
        <v>129413.28875385001</v>
      </c>
      <c r="Y709">
        <v>129413.28875385001</v>
      </c>
      <c r="Z709">
        <v>129413.28875385001</v>
      </c>
      <c r="AA709">
        <v>128327.408891435</v>
      </c>
      <c r="AB709">
        <v>127300.865964547</v>
      </c>
      <c r="AC709">
        <v>131142.72510682201</v>
      </c>
      <c r="AD709">
        <v>132839.94730653401</v>
      </c>
    </row>
    <row r="710" spans="1:35" customFormat="1" x14ac:dyDescent="0.15">
      <c r="A710" t="s">
        <v>44</v>
      </c>
      <c r="B710" t="s">
        <v>50</v>
      </c>
      <c r="C710" t="s">
        <v>61</v>
      </c>
      <c r="D710">
        <v>2016</v>
      </c>
      <c r="E710">
        <v>1</v>
      </c>
      <c r="F710">
        <v>284537.90326066402</v>
      </c>
      <c r="G710">
        <v>284537.90326066402</v>
      </c>
      <c r="H710">
        <v>284537.90326066402</v>
      </c>
      <c r="I710">
        <v>284537.90326066402</v>
      </c>
      <c r="J710">
        <v>284537.90326066402</v>
      </c>
      <c r="K710">
        <v>284537.90326066402</v>
      </c>
      <c r="L710">
        <v>284537.90326066402</v>
      </c>
      <c r="M710">
        <v>284537.90326066402</v>
      </c>
      <c r="N710">
        <v>284719.10091130098</v>
      </c>
      <c r="O710">
        <v>284312.36168746202</v>
      </c>
      <c r="P710">
        <v>282684.273392934</v>
      </c>
      <c r="Q710">
        <v>281622.18061155599</v>
      </c>
      <c r="R710">
        <v>280782.65550980699</v>
      </c>
      <c r="S710">
        <v>278734.915976341</v>
      </c>
      <c r="T710">
        <v>276537.02157195599</v>
      </c>
      <c r="U710">
        <v>274438.11611033301</v>
      </c>
      <c r="V710">
        <v>272453.39820471499</v>
      </c>
      <c r="W710">
        <v>270554.65986700298</v>
      </c>
      <c r="X710">
        <v>270444.72811902</v>
      </c>
      <c r="Y710">
        <v>270444.72811902</v>
      </c>
      <c r="Z710">
        <v>270444.72811902</v>
      </c>
      <c r="AA710">
        <v>268175.48292025598</v>
      </c>
      <c r="AB710">
        <v>266030.23859922902</v>
      </c>
      <c r="AC710">
        <v>274058.861943934</v>
      </c>
      <c r="AD710">
        <v>277605.67541864299</v>
      </c>
      <c r="AE710">
        <v>281560.71777699102</v>
      </c>
    </row>
    <row r="711" spans="1:35" customFormat="1" x14ac:dyDescent="0.15">
      <c r="A711" t="s">
        <v>44</v>
      </c>
      <c r="B711" t="s">
        <v>50</v>
      </c>
      <c r="C711" t="s">
        <v>61</v>
      </c>
      <c r="D711">
        <v>2017</v>
      </c>
      <c r="E711">
        <v>1</v>
      </c>
      <c r="F711">
        <v>283349.499130101</v>
      </c>
      <c r="G711">
        <v>283349.499130101</v>
      </c>
      <c r="H711">
        <v>283349.499130101</v>
      </c>
      <c r="I711">
        <v>283349.499130101</v>
      </c>
      <c r="J711">
        <v>283349.499130101</v>
      </c>
      <c r="K711">
        <v>283349.499130101</v>
      </c>
      <c r="L711">
        <v>283349.499130101</v>
      </c>
      <c r="M711">
        <v>283349.499130101</v>
      </c>
      <c r="N711">
        <v>283529.93998864002</v>
      </c>
      <c r="O711">
        <v>283124.89955630898</v>
      </c>
      <c r="P711">
        <v>281503.61115322699</v>
      </c>
      <c r="Q711">
        <v>280445.954320219</v>
      </c>
      <c r="R711">
        <v>279609.935588227</v>
      </c>
      <c r="S711">
        <v>277570.74866617698</v>
      </c>
      <c r="T711">
        <v>275382.03401169198</v>
      </c>
      <c r="U711">
        <v>273291.894861662</v>
      </c>
      <c r="V711">
        <v>271315.46635063802</v>
      </c>
      <c r="W711">
        <v>269424.65830431198</v>
      </c>
      <c r="X711">
        <v>269315.18569847499</v>
      </c>
      <c r="Y711">
        <v>269315.18569847499</v>
      </c>
      <c r="Z711">
        <v>269315.18569847499</v>
      </c>
      <c r="AA711">
        <v>267055.41825412202</v>
      </c>
      <c r="AB711">
        <v>264919.13378407701</v>
      </c>
      <c r="AC711">
        <v>272914.22469237901</v>
      </c>
      <c r="AD711">
        <v>276446.22450698999</v>
      </c>
      <c r="AE711">
        <v>280384.748192003</v>
      </c>
      <c r="AF711">
        <v>288499.29269805399</v>
      </c>
    </row>
    <row r="712" spans="1:35" customFormat="1" x14ac:dyDescent="0.15">
      <c r="A712" t="s">
        <v>44</v>
      </c>
      <c r="B712" t="s">
        <v>50</v>
      </c>
      <c r="C712" t="s">
        <v>61</v>
      </c>
      <c r="D712">
        <v>2018</v>
      </c>
      <c r="E712">
        <v>1</v>
      </c>
      <c r="F712">
        <v>599549.88386935298</v>
      </c>
      <c r="G712">
        <v>599549.88386935298</v>
      </c>
      <c r="H712">
        <v>599549.88386935298</v>
      </c>
      <c r="I712">
        <v>599549.88386935298</v>
      </c>
      <c r="J712">
        <v>599549.88386935298</v>
      </c>
      <c r="K712">
        <v>599549.88386935298</v>
      </c>
      <c r="L712">
        <v>599549.88386935298</v>
      </c>
      <c r="M712">
        <v>599549.88386935298</v>
      </c>
      <c r="N712">
        <v>599931.68548225402</v>
      </c>
      <c r="O712">
        <v>599074.64516663004</v>
      </c>
      <c r="P712">
        <v>595644.09993266605</v>
      </c>
      <c r="Q712">
        <v>593406.16397954104</v>
      </c>
      <c r="R712">
        <v>591637.20043728105</v>
      </c>
      <c r="S712">
        <v>587322.40797759395</v>
      </c>
      <c r="T712">
        <v>582691.22415355803</v>
      </c>
      <c r="U712">
        <v>578268.61995444004</v>
      </c>
      <c r="V712">
        <v>574086.62038183201</v>
      </c>
      <c r="W712">
        <v>570085.78837727895</v>
      </c>
      <c r="X712">
        <v>569854.15116486803</v>
      </c>
      <c r="Y712">
        <v>569854.15116486803</v>
      </c>
      <c r="Z712">
        <v>569854.15116486803</v>
      </c>
      <c r="AA712">
        <v>565072.62406496704</v>
      </c>
      <c r="AB712">
        <v>560552.37924413895</v>
      </c>
      <c r="AC712">
        <v>577469.49340990698</v>
      </c>
      <c r="AD712">
        <v>584942.98492896103</v>
      </c>
      <c r="AE712">
        <v>593276.65562615904</v>
      </c>
      <c r="AF712">
        <v>610446.52616127999</v>
      </c>
      <c r="AG712">
        <v>627300.07990889705</v>
      </c>
    </row>
    <row r="713" spans="1:35" customFormat="1" x14ac:dyDescent="0.15">
      <c r="A713" t="s">
        <v>44</v>
      </c>
      <c r="B713" t="s">
        <v>50</v>
      </c>
      <c r="C713" t="s">
        <v>61</v>
      </c>
      <c r="D713">
        <v>2019</v>
      </c>
      <c r="E713">
        <v>1</v>
      </c>
      <c r="F713">
        <v>121047.449298839</v>
      </c>
      <c r="G713">
        <v>121047.449298839</v>
      </c>
      <c r="H713">
        <v>121047.449298839</v>
      </c>
      <c r="I713">
        <v>121047.449298839</v>
      </c>
      <c r="J713">
        <v>121047.449298839</v>
      </c>
      <c r="K713">
        <v>121047.449298839</v>
      </c>
      <c r="L713">
        <v>121047.449298839</v>
      </c>
      <c r="M713">
        <v>121047.449298839</v>
      </c>
      <c r="N713">
        <v>121124.53397956899</v>
      </c>
      <c r="O713">
        <v>120951.499930287</v>
      </c>
      <c r="P713">
        <v>120258.88241596799</v>
      </c>
      <c r="Q713">
        <v>119807.049389045</v>
      </c>
      <c r="R713">
        <v>119449.90058382601</v>
      </c>
      <c r="S713">
        <v>118578.75602096099</v>
      </c>
      <c r="T713">
        <v>117643.732924108</v>
      </c>
      <c r="U713">
        <v>116750.821471759</v>
      </c>
      <c r="V713">
        <v>115906.487422411</v>
      </c>
      <c r="W713">
        <v>115098.730599745</v>
      </c>
      <c r="X713">
        <v>115051.963692638</v>
      </c>
      <c r="Y713">
        <v>115051.963692638</v>
      </c>
      <c r="Z713">
        <v>115051.963692638</v>
      </c>
      <c r="AA713">
        <v>114086.586707722</v>
      </c>
      <c r="AB713">
        <v>113173.961886187</v>
      </c>
      <c r="AC713">
        <v>116589.48005132801</v>
      </c>
      <c r="AD713">
        <v>118098.35714408899</v>
      </c>
      <c r="AE713">
        <v>119780.90201372</v>
      </c>
      <c r="AF713">
        <v>123247.450984849</v>
      </c>
      <c r="AG713">
        <v>126650.13647884601</v>
      </c>
      <c r="AH713">
        <v>112022.653395478</v>
      </c>
    </row>
    <row r="714" spans="1:35" customFormat="1" x14ac:dyDescent="0.15">
      <c r="A714" t="s">
        <v>44</v>
      </c>
      <c r="B714" t="s">
        <v>50</v>
      </c>
      <c r="C714" t="s">
        <v>61</v>
      </c>
      <c r="D714">
        <v>2020</v>
      </c>
      <c r="E714">
        <v>1</v>
      </c>
      <c r="F714">
        <v>1065489.18905962</v>
      </c>
      <c r="G714">
        <v>1065489.18905962</v>
      </c>
      <c r="H714">
        <v>1065489.18905962</v>
      </c>
      <c r="I714">
        <v>1065489.18905962</v>
      </c>
      <c r="J714">
        <v>1065489.18905962</v>
      </c>
      <c r="K714">
        <v>1065489.18905962</v>
      </c>
      <c r="L714">
        <v>1065489.18905962</v>
      </c>
      <c r="M714">
        <v>1065489.18905962</v>
      </c>
      <c r="N714">
        <v>1066167.7072311</v>
      </c>
      <c r="O714">
        <v>1064644.6193022099</v>
      </c>
      <c r="P714">
        <v>1058548.0309152999</v>
      </c>
      <c r="Q714">
        <v>1054570.8863473299</v>
      </c>
      <c r="R714">
        <v>1051427.1754054499</v>
      </c>
      <c r="S714">
        <v>1043759.14836964</v>
      </c>
      <c r="T714">
        <v>1035528.84688878</v>
      </c>
      <c r="U714">
        <v>1027669.22237974</v>
      </c>
      <c r="V714">
        <v>1020237.18802672</v>
      </c>
      <c r="W714">
        <v>1013127.11534923</v>
      </c>
      <c r="X714">
        <v>1012715.46161991</v>
      </c>
      <c r="Y714">
        <v>1012715.46161991</v>
      </c>
      <c r="Z714">
        <v>1012715.46161991</v>
      </c>
      <c r="AA714">
        <v>1004217.97780878</v>
      </c>
      <c r="AB714">
        <v>996184.83141334204</v>
      </c>
      <c r="AC714">
        <v>1026249.05582346</v>
      </c>
      <c r="AD714">
        <v>1039530.56021921</v>
      </c>
      <c r="AE714">
        <v>1054340.7307687299</v>
      </c>
      <c r="AF714">
        <v>1084854.1407866899</v>
      </c>
      <c r="AG714">
        <v>1114805.40889373</v>
      </c>
      <c r="AH714">
        <v>986050.73311363196</v>
      </c>
      <c r="AI714">
        <v>970593.35903351696</v>
      </c>
    </row>
    <row r="715" spans="1:35" customFormat="1" x14ac:dyDescent="0.15">
      <c r="A715" t="s">
        <v>44</v>
      </c>
      <c r="B715" t="s">
        <v>50</v>
      </c>
      <c r="C715" t="s">
        <v>61</v>
      </c>
      <c r="D715">
        <v>2028</v>
      </c>
      <c r="E715">
        <v>1</v>
      </c>
      <c r="N715">
        <v>62161.518361135699</v>
      </c>
      <c r="O715">
        <v>61724.399223456203</v>
      </c>
      <c r="P715">
        <v>61509.805032224402</v>
      </c>
      <c r="Q715">
        <v>60368.383075545797</v>
      </c>
      <c r="R715">
        <v>59466.152685583103</v>
      </c>
      <c r="S715">
        <v>59325.339090211302</v>
      </c>
      <c r="T715">
        <v>59325.339090211302</v>
      </c>
      <c r="U715">
        <v>59325.339090211302</v>
      </c>
      <c r="V715">
        <v>59325.339090211302</v>
      </c>
      <c r="W715">
        <v>59325.339090211302</v>
      </c>
      <c r="X715">
        <v>59325.339090211302</v>
      </c>
      <c r="Y715">
        <v>59325.339090211302</v>
      </c>
      <c r="Z715">
        <v>59325.339090211302</v>
      </c>
      <c r="AA715">
        <v>59325.339090211302</v>
      </c>
      <c r="AB715">
        <v>59325.339090211302</v>
      </c>
      <c r="AC715">
        <v>62019.214758947201</v>
      </c>
      <c r="AD715">
        <v>63574.4868827147</v>
      </c>
      <c r="AE715">
        <v>64435.817706579102</v>
      </c>
      <c r="AF715">
        <v>66210.418512276199</v>
      </c>
      <c r="AG715">
        <v>67952.326233607106</v>
      </c>
      <c r="AH715">
        <v>60464.203757549301</v>
      </c>
      <c r="AI715">
        <v>59565.232830327797</v>
      </c>
    </row>
    <row r="716" spans="1:35" customFormat="1" x14ac:dyDescent="0.15">
      <c r="A716" t="s">
        <v>44</v>
      </c>
      <c r="B716" t="s">
        <v>50</v>
      </c>
      <c r="C716" t="s">
        <v>61</v>
      </c>
      <c r="D716">
        <v>2029</v>
      </c>
      <c r="E716">
        <v>1</v>
      </c>
      <c r="O716">
        <v>218149.24657057499</v>
      </c>
      <c r="P716">
        <v>217390.81778512601</v>
      </c>
      <c r="Q716">
        <v>213356.75114371401</v>
      </c>
      <c r="R716">
        <v>210168.04647781799</v>
      </c>
      <c r="S716">
        <v>209670.37651061299</v>
      </c>
      <c r="T716">
        <v>209670.37651061299</v>
      </c>
      <c r="U716">
        <v>209670.37651061299</v>
      </c>
      <c r="V716">
        <v>209670.37651061299</v>
      </c>
      <c r="W716">
        <v>209670.37651061299</v>
      </c>
      <c r="X716">
        <v>209670.37651061299</v>
      </c>
      <c r="Y716">
        <v>209670.37651061299</v>
      </c>
      <c r="Z716">
        <v>209670.37651061299</v>
      </c>
      <c r="AA716">
        <v>209670.37651061299</v>
      </c>
      <c r="AB716">
        <v>209670.37651061299</v>
      </c>
      <c r="AC716">
        <v>219191.19736724201</v>
      </c>
      <c r="AD716">
        <v>224687.91254439301</v>
      </c>
      <c r="AE716">
        <v>227732.068058873</v>
      </c>
      <c r="AF716">
        <v>234003.94487900799</v>
      </c>
      <c r="AG716">
        <v>240160.276277684</v>
      </c>
      <c r="AH716">
        <v>213695.40506093201</v>
      </c>
      <c r="AI716">
        <v>210518.22014006699</v>
      </c>
    </row>
    <row r="717" spans="1:35" customFormat="1" x14ac:dyDescent="0.15">
      <c r="A717" t="s">
        <v>44</v>
      </c>
      <c r="B717" t="s">
        <v>50</v>
      </c>
      <c r="C717" t="s">
        <v>61</v>
      </c>
      <c r="D717">
        <v>2030</v>
      </c>
      <c r="E717">
        <v>1</v>
      </c>
      <c r="P717">
        <v>230237.42620201001</v>
      </c>
      <c r="Q717">
        <v>229513.96884247099</v>
      </c>
      <c r="R717">
        <v>228942.11615311299</v>
      </c>
      <c r="S717">
        <v>227226.89728547301</v>
      </c>
      <c r="T717">
        <v>225362.399382673</v>
      </c>
      <c r="U717">
        <v>223581.87488451501</v>
      </c>
      <c r="V717">
        <v>221898.216941124</v>
      </c>
      <c r="W717">
        <v>220287.49640715899</v>
      </c>
      <c r="X717">
        <v>220194.240100961</v>
      </c>
      <c r="Y717">
        <v>220194.240100961</v>
      </c>
      <c r="Z717">
        <v>220194.240100961</v>
      </c>
      <c r="AA717">
        <v>218269.214537589</v>
      </c>
      <c r="AB717">
        <v>216449.380277321</v>
      </c>
      <c r="AC717">
        <v>222841.16568380801</v>
      </c>
      <c r="AD717">
        <v>225608.07190587901</v>
      </c>
      <c r="AE717">
        <v>228829.21320608401</v>
      </c>
      <c r="AF717">
        <v>235465.73402738999</v>
      </c>
      <c r="AG717">
        <v>241979.99167017499</v>
      </c>
      <c r="AH717">
        <v>213976.465150123</v>
      </c>
      <c r="AI717">
        <v>210614.56017571999</v>
      </c>
    </row>
    <row r="718" spans="1:35" customFormat="1" x14ac:dyDescent="0.15">
      <c r="A718" t="s">
        <v>44</v>
      </c>
      <c r="B718" t="s">
        <v>50</v>
      </c>
      <c r="C718" t="s">
        <v>61</v>
      </c>
      <c r="D718">
        <v>2031</v>
      </c>
      <c r="E718">
        <v>1</v>
      </c>
      <c r="Q718">
        <v>234857.81908842799</v>
      </c>
      <c r="R718">
        <v>231347.772091861</v>
      </c>
      <c r="S718">
        <v>230799.949337264</v>
      </c>
      <c r="T718">
        <v>230799.949337264</v>
      </c>
      <c r="U718">
        <v>230799.949337264</v>
      </c>
      <c r="V718">
        <v>230799.949337264</v>
      </c>
      <c r="W718">
        <v>230799.949337264</v>
      </c>
      <c r="X718">
        <v>230799.949337264</v>
      </c>
      <c r="Y718">
        <v>230799.949337264</v>
      </c>
      <c r="Z718">
        <v>230799.949337264</v>
      </c>
      <c r="AA718">
        <v>230799.949337264</v>
      </c>
      <c r="AB718">
        <v>230799.949337264</v>
      </c>
      <c r="AC718">
        <v>241280.23276084001</v>
      </c>
      <c r="AD718">
        <v>247330.88047522301</v>
      </c>
      <c r="AE718">
        <v>250681.811351627</v>
      </c>
      <c r="AF718">
        <v>257585.73777379101</v>
      </c>
      <c r="AG718">
        <v>264362.47466225602</v>
      </c>
      <c r="AH718">
        <v>235230.60091978501</v>
      </c>
      <c r="AI718">
        <v>231733.23457278599</v>
      </c>
    </row>
    <row r="719" spans="1:35" customFormat="1" x14ac:dyDescent="0.15">
      <c r="A719" t="s">
        <v>44</v>
      </c>
      <c r="B719" t="s">
        <v>50</v>
      </c>
      <c r="C719" t="s">
        <v>61</v>
      </c>
      <c r="D719">
        <v>2032</v>
      </c>
      <c r="E719">
        <v>1</v>
      </c>
      <c r="R719">
        <v>241937.63489888501</v>
      </c>
      <c r="S719">
        <v>241364.735750591</v>
      </c>
      <c r="T719">
        <v>241364.735750591</v>
      </c>
      <c r="U719">
        <v>241364.735750591</v>
      </c>
      <c r="V719">
        <v>241364.735750591</v>
      </c>
      <c r="W719">
        <v>241364.735750591</v>
      </c>
      <c r="X719">
        <v>241364.735750591</v>
      </c>
      <c r="Y719">
        <v>241364.735750591</v>
      </c>
      <c r="Z719">
        <v>241364.735750591</v>
      </c>
      <c r="AA719">
        <v>241364.735750591</v>
      </c>
      <c r="AB719">
        <v>241364.735750591</v>
      </c>
      <c r="AC719">
        <v>252324.75045764001</v>
      </c>
      <c r="AD719">
        <v>258652.36444064</v>
      </c>
      <c r="AE719">
        <v>262156.682998006</v>
      </c>
      <c r="AF719">
        <v>269376.63422118401</v>
      </c>
      <c r="AG719">
        <v>276463.57385454403</v>
      </c>
      <c r="AH719">
        <v>245998.19884921299</v>
      </c>
      <c r="AI719">
        <v>242340.741789147</v>
      </c>
    </row>
    <row r="720" spans="1:35" customFormat="1" x14ac:dyDescent="0.15">
      <c r="A720" t="s">
        <v>44</v>
      </c>
      <c r="B720" t="s">
        <v>50</v>
      </c>
      <c r="C720" t="s">
        <v>61</v>
      </c>
      <c r="D720">
        <v>2033</v>
      </c>
      <c r="E720">
        <v>1</v>
      </c>
      <c r="S720">
        <v>253899.95875262</v>
      </c>
      <c r="T720">
        <v>251803.56755869501</v>
      </c>
      <c r="U720">
        <v>249801.59379787499</v>
      </c>
      <c r="V720">
        <v>247908.53418069601</v>
      </c>
      <c r="W720">
        <v>246097.48342102001</v>
      </c>
      <c r="X720">
        <v>245992.62854357701</v>
      </c>
      <c r="Y720">
        <v>245992.62854357701</v>
      </c>
      <c r="Z720">
        <v>245992.62854357701</v>
      </c>
      <c r="AA720">
        <v>243828.181679317</v>
      </c>
      <c r="AB720">
        <v>241782.009081375</v>
      </c>
      <c r="AC720">
        <v>248896.65883779401</v>
      </c>
      <c r="AD720">
        <v>251966.066817057</v>
      </c>
      <c r="AE720">
        <v>255564.777793477</v>
      </c>
      <c r="AF720">
        <v>262979.205817279</v>
      </c>
      <c r="AG720">
        <v>270257.03944749798</v>
      </c>
      <c r="AH720">
        <v>238971.04828040701</v>
      </c>
      <c r="AI720">
        <v>235215.07385845401</v>
      </c>
    </row>
    <row r="721" spans="1:35" customFormat="1" x14ac:dyDescent="0.15">
      <c r="A721" t="s">
        <v>44</v>
      </c>
      <c r="B721" t="s">
        <v>50</v>
      </c>
      <c r="C721" t="s">
        <v>61</v>
      </c>
      <c r="D721">
        <v>2034</v>
      </c>
      <c r="E721">
        <v>1</v>
      </c>
      <c r="T721">
        <v>259201.86727335301</v>
      </c>
      <c r="U721">
        <v>256743.87067220901</v>
      </c>
      <c r="V721">
        <v>254419.59739957401</v>
      </c>
      <c r="W721">
        <v>252196.013505068</v>
      </c>
      <c r="X721">
        <v>252067.27408929201</v>
      </c>
      <c r="Y721">
        <v>252067.27408929201</v>
      </c>
      <c r="Z721">
        <v>252067.27408929201</v>
      </c>
      <c r="AA721">
        <v>249409.79518530701</v>
      </c>
      <c r="AB721">
        <v>246897.531843237</v>
      </c>
      <c r="AC721">
        <v>253364.23116251401</v>
      </c>
      <c r="AD721">
        <v>255823.08005338401</v>
      </c>
      <c r="AE721">
        <v>259516.18344885699</v>
      </c>
      <c r="AF721">
        <v>267125.08827328502</v>
      </c>
      <c r="AG721">
        <v>274593.81590036099</v>
      </c>
      <c r="AH721">
        <v>242487.20857151001</v>
      </c>
      <c r="AI721">
        <v>238632.71678767001</v>
      </c>
    </row>
    <row r="722" spans="1:35" customFormat="1" x14ac:dyDescent="0.15">
      <c r="A722" t="s">
        <v>44</v>
      </c>
      <c r="B722" t="s">
        <v>50</v>
      </c>
      <c r="C722" t="s">
        <v>61</v>
      </c>
      <c r="D722">
        <v>2035</v>
      </c>
      <c r="E722">
        <v>1</v>
      </c>
      <c r="U722">
        <v>264126.28228898399</v>
      </c>
      <c r="V722">
        <v>261735.176877519</v>
      </c>
      <c r="W722">
        <v>259447.656065919</v>
      </c>
      <c r="X722">
        <v>259315.214877803</v>
      </c>
      <c r="Y722">
        <v>259315.214877803</v>
      </c>
      <c r="Z722">
        <v>259315.214877803</v>
      </c>
      <c r="AA722">
        <v>256581.32284239499</v>
      </c>
      <c r="AB722">
        <v>253996.82189623901</v>
      </c>
      <c r="AC722">
        <v>260649.46464642201</v>
      </c>
      <c r="AD722">
        <v>263179.01526258799</v>
      </c>
      <c r="AE722">
        <v>266978.31012949703</v>
      </c>
      <c r="AF722">
        <v>274806.00135462702</v>
      </c>
      <c r="AG722">
        <v>282489.48472816899</v>
      </c>
      <c r="AH722">
        <v>249459.68421733801</v>
      </c>
      <c r="AI722">
        <v>245494.36040137499</v>
      </c>
    </row>
    <row r="723" spans="1:35" customFormat="1" x14ac:dyDescent="0.15">
      <c r="A723" t="s">
        <v>44</v>
      </c>
      <c r="B723" t="s">
        <v>50</v>
      </c>
      <c r="C723" t="s">
        <v>61</v>
      </c>
      <c r="D723">
        <v>2036</v>
      </c>
      <c r="E723">
        <v>1</v>
      </c>
      <c r="V723">
        <v>264173.70337016502</v>
      </c>
      <c r="W723">
        <v>261864.87025286601</v>
      </c>
      <c r="X723">
        <v>261731.19514063801</v>
      </c>
      <c r="Y723">
        <v>261731.19514063801</v>
      </c>
      <c r="Z723">
        <v>261731.19514063801</v>
      </c>
      <c r="AA723">
        <v>258971.83206142101</v>
      </c>
      <c r="AB723">
        <v>256363.25191390299</v>
      </c>
      <c r="AC723">
        <v>263077.87580772198</v>
      </c>
      <c r="AD723">
        <v>265630.99366565299</v>
      </c>
      <c r="AE723">
        <v>269465.68568970799</v>
      </c>
      <c r="AF723">
        <v>277366.30571507098</v>
      </c>
      <c r="AG723">
        <v>285121.374337435</v>
      </c>
      <c r="AH723">
        <v>251783.84276594501</v>
      </c>
      <c r="AI723">
        <v>247781.574939274</v>
      </c>
    </row>
    <row r="724" spans="1:35" customFormat="1" x14ac:dyDescent="0.15">
      <c r="A724" t="s">
        <v>44</v>
      </c>
      <c r="B724" t="s">
        <v>50</v>
      </c>
      <c r="C724" t="s">
        <v>61</v>
      </c>
      <c r="D724">
        <v>2037</v>
      </c>
      <c r="E724">
        <v>1</v>
      </c>
      <c r="W724">
        <v>265087.82250213303</v>
      </c>
      <c r="X724">
        <v>264952.50215775397</v>
      </c>
      <c r="Y724">
        <v>264952.50215775397</v>
      </c>
      <c r="Z724">
        <v>264952.50215775397</v>
      </c>
      <c r="AA724">
        <v>262159.17768679297</v>
      </c>
      <c r="AB724">
        <v>259518.49193746</v>
      </c>
      <c r="AC724">
        <v>266315.75735612499</v>
      </c>
      <c r="AD724">
        <v>268900.29820307798</v>
      </c>
      <c r="AE724">
        <v>272782.18643665803</v>
      </c>
      <c r="AF724">
        <v>280780.04486233398</v>
      </c>
      <c r="AG724">
        <v>288630.56048312702</v>
      </c>
      <c r="AH724">
        <v>254882.720830757</v>
      </c>
      <c r="AI724">
        <v>250831.194323142</v>
      </c>
    </row>
    <row r="725" spans="1:35" customFormat="1" x14ac:dyDescent="0.15">
      <c r="A725" t="s">
        <v>44</v>
      </c>
      <c r="B725" t="s">
        <v>50</v>
      </c>
      <c r="C725" t="s">
        <v>61</v>
      </c>
      <c r="D725">
        <v>2038</v>
      </c>
      <c r="E725">
        <v>1</v>
      </c>
      <c r="X725">
        <v>15118.833758204801</v>
      </c>
      <c r="Y725">
        <v>15118.833758204801</v>
      </c>
      <c r="Z725">
        <v>15118.833758204801</v>
      </c>
      <c r="AA725">
        <v>14959.439874526601</v>
      </c>
      <c r="AB725">
        <v>14808.7559273033</v>
      </c>
      <c r="AC725">
        <v>15196.6244133084</v>
      </c>
      <c r="AD725">
        <v>15344.104595937901</v>
      </c>
      <c r="AE725">
        <v>15565.6145737395</v>
      </c>
      <c r="AF725">
        <v>16021.991814847601</v>
      </c>
      <c r="AG725">
        <v>16469.9613173824</v>
      </c>
      <c r="AH725">
        <v>14544.2275603977</v>
      </c>
      <c r="AI725">
        <v>14313.0376103624</v>
      </c>
    </row>
    <row r="726" spans="1:35" customFormat="1" x14ac:dyDescent="0.15">
      <c r="A726" t="s">
        <v>44</v>
      </c>
      <c r="B726" t="s">
        <v>50</v>
      </c>
      <c r="C726" t="s">
        <v>61</v>
      </c>
      <c r="D726">
        <v>2041</v>
      </c>
      <c r="E726">
        <v>1</v>
      </c>
      <c r="AA726">
        <v>262956.01409313403</v>
      </c>
      <c r="AB726">
        <v>260307.301943347</v>
      </c>
      <c r="AC726">
        <v>267125.22774322401</v>
      </c>
      <c r="AD726">
        <v>269717.62433743197</v>
      </c>
      <c r="AE726">
        <v>273611.31162339402</v>
      </c>
      <c r="AF726">
        <v>281633.47964914801</v>
      </c>
      <c r="AG726">
        <v>289507.85701954801</v>
      </c>
      <c r="AH726">
        <v>255657.440346958</v>
      </c>
      <c r="AI726">
        <v>251593.599169108</v>
      </c>
    </row>
    <row r="727" spans="1:35" customFormat="1" x14ac:dyDescent="0.15">
      <c r="A727" t="s">
        <v>44</v>
      </c>
      <c r="B727" t="s">
        <v>50</v>
      </c>
      <c r="C727" t="s">
        <v>61</v>
      </c>
      <c r="D727">
        <v>2042</v>
      </c>
      <c r="E727">
        <v>1</v>
      </c>
      <c r="AB727">
        <v>261096.11194923701</v>
      </c>
      <c r="AC727">
        <v>267934.698130326</v>
      </c>
      <c r="AD727">
        <v>270534.95047178899</v>
      </c>
      <c r="AE727">
        <v>274440.43681013299</v>
      </c>
      <c r="AF727">
        <v>282486.91443596501</v>
      </c>
      <c r="AG727">
        <v>290385.15355597198</v>
      </c>
      <c r="AH727">
        <v>256432.159863162</v>
      </c>
      <c r="AI727">
        <v>252356.004015076</v>
      </c>
    </row>
    <row r="728" spans="1:35" customFormat="1" x14ac:dyDescent="0.15">
      <c r="A728" t="s">
        <v>44</v>
      </c>
      <c r="B728" t="s">
        <v>50</v>
      </c>
      <c r="C728" t="s">
        <v>61</v>
      </c>
      <c r="D728">
        <v>2043</v>
      </c>
      <c r="E728">
        <v>1</v>
      </c>
      <c r="AC728">
        <v>1160974.1211070099</v>
      </c>
      <c r="AD728">
        <v>1173532.39865371</v>
      </c>
      <c r="AE728">
        <v>1190397.25964987</v>
      </c>
      <c r="AF728">
        <v>1225143.95056414</v>
      </c>
      <c r="AG728">
        <v>1259250.5107549999</v>
      </c>
      <c r="AH728">
        <v>1112633.0425511899</v>
      </c>
      <c r="AI728">
        <v>1095031.1881798799</v>
      </c>
    </row>
    <row r="729" spans="1:35" customFormat="1" x14ac:dyDescent="0.15">
      <c r="A729" t="s">
        <v>44</v>
      </c>
      <c r="B729" t="s">
        <v>50</v>
      </c>
      <c r="C729" t="s">
        <v>61</v>
      </c>
      <c r="D729">
        <v>2044</v>
      </c>
      <c r="E729">
        <v>1</v>
      </c>
      <c r="AD729">
        <v>707048.40083587402</v>
      </c>
      <c r="AE729">
        <v>717210.71907133004</v>
      </c>
      <c r="AF729">
        <v>738148.15405998996</v>
      </c>
      <c r="AG729">
        <v>758699.86324130301</v>
      </c>
      <c r="AH729">
        <v>670352.06297757197</v>
      </c>
      <c r="AI729">
        <v>659745.65206816106</v>
      </c>
    </row>
    <row r="730" spans="1:35" customFormat="1" x14ac:dyDescent="0.15">
      <c r="A730" t="s">
        <v>44</v>
      </c>
      <c r="B730" t="s">
        <v>50</v>
      </c>
      <c r="C730" t="s">
        <v>61</v>
      </c>
      <c r="D730">
        <v>2045</v>
      </c>
      <c r="E730">
        <v>1</v>
      </c>
      <c r="AE730">
        <v>134732.515308559</v>
      </c>
      <c r="AF730">
        <v>138631.77516107701</v>
      </c>
      <c r="AG730">
        <v>142459.19979808299</v>
      </c>
      <c r="AH730">
        <v>126005.8457548</v>
      </c>
      <c r="AI730">
        <v>124030.57264896001</v>
      </c>
    </row>
    <row r="731" spans="1:35" customFormat="1" x14ac:dyDescent="0.15">
      <c r="A731" t="s">
        <v>44</v>
      </c>
      <c r="B731" t="s">
        <v>50</v>
      </c>
      <c r="C731" t="s">
        <v>61</v>
      </c>
      <c r="D731">
        <v>2046</v>
      </c>
      <c r="E731">
        <v>1</v>
      </c>
      <c r="AF731">
        <v>289709.29572315002</v>
      </c>
      <c r="AG731">
        <v>297707.75419150799</v>
      </c>
      <c r="AH731">
        <v>263323.937013774</v>
      </c>
      <c r="AI731">
        <v>259196.05955069701</v>
      </c>
    </row>
    <row r="732" spans="1:35" customFormat="1" x14ac:dyDescent="0.15">
      <c r="A732" t="s">
        <v>44</v>
      </c>
      <c r="B732" t="s">
        <v>50</v>
      </c>
      <c r="C732" t="s">
        <v>61</v>
      </c>
      <c r="D732">
        <v>2047</v>
      </c>
      <c r="E732">
        <v>1</v>
      </c>
      <c r="AG732">
        <v>296464.34471696202</v>
      </c>
      <c r="AH732">
        <v>262224.135367535</v>
      </c>
      <c r="AI732">
        <v>258113.498442788</v>
      </c>
    </row>
    <row r="733" spans="1:35" customFormat="1" x14ac:dyDescent="0.15">
      <c r="A733" t="s">
        <v>44</v>
      </c>
      <c r="B733" t="s">
        <v>50</v>
      </c>
      <c r="C733" t="s">
        <v>61</v>
      </c>
      <c r="D733">
        <v>2048</v>
      </c>
      <c r="E733">
        <v>1</v>
      </c>
      <c r="AH733">
        <v>554849.93052753201</v>
      </c>
      <c r="AI733">
        <v>546152.07893990795</v>
      </c>
    </row>
    <row r="734" spans="1:35" customFormat="1" x14ac:dyDescent="0.15">
      <c r="A734" t="s">
        <v>44</v>
      </c>
      <c r="B734" t="s">
        <v>50</v>
      </c>
      <c r="C734" t="s">
        <v>61</v>
      </c>
      <c r="D734">
        <v>2049</v>
      </c>
      <c r="E734">
        <v>1</v>
      </c>
      <c r="AI734">
        <v>110266.58141983701</v>
      </c>
    </row>
    <row r="735" spans="1:35" customFormat="1" x14ac:dyDescent="0.15">
      <c r="A735" t="s">
        <v>44</v>
      </c>
      <c r="B735" t="s">
        <v>50</v>
      </c>
      <c r="C735" t="s">
        <v>60</v>
      </c>
      <c r="D735">
        <v>2013</v>
      </c>
      <c r="E735">
        <v>1</v>
      </c>
      <c r="F735">
        <v>266531.94164672401</v>
      </c>
      <c r="G735">
        <v>266531.94164672401</v>
      </c>
      <c r="H735">
        <v>266531.94164672401</v>
      </c>
      <c r="I735">
        <v>266531.94164672401</v>
      </c>
      <c r="J735">
        <v>266531.94164672401</v>
      </c>
      <c r="K735">
        <v>266531.94164672401</v>
      </c>
      <c r="L735">
        <v>266531.94164672401</v>
      </c>
      <c r="M735">
        <v>266531.94164672401</v>
      </c>
      <c r="N735">
        <v>266531.94164672401</v>
      </c>
      <c r="O735">
        <v>266531.94164672401</v>
      </c>
      <c r="P735">
        <v>266531.94164672401</v>
      </c>
      <c r="Q735">
        <v>266531.94164672401</v>
      </c>
      <c r="R735">
        <v>266531.94164672401</v>
      </c>
      <c r="S735">
        <v>266531.94164672401</v>
      </c>
      <c r="T735">
        <v>266531.94164672401</v>
      </c>
      <c r="U735">
        <v>266531.94164672401</v>
      </c>
      <c r="V735">
        <v>266531.94164672401</v>
      </c>
      <c r="W735">
        <v>266531.94164672401</v>
      </c>
      <c r="X735">
        <v>282033.827901532</v>
      </c>
      <c r="Y735">
        <v>287271.978612823</v>
      </c>
      <c r="Z735">
        <v>289702.07560971199</v>
      </c>
      <c r="AA735">
        <v>289702.07560971199</v>
      </c>
      <c r="AB735">
        <v>289702.07560971199</v>
      </c>
    </row>
    <row r="736" spans="1:35" customFormat="1" x14ac:dyDescent="0.15">
      <c r="A736" t="s">
        <v>44</v>
      </c>
      <c r="B736" t="s">
        <v>50</v>
      </c>
      <c r="C736" t="s">
        <v>60</v>
      </c>
      <c r="D736">
        <v>2014</v>
      </c>
      <c r="E736">
        <v>1</v>
      </c>
      <c r="F736">
        <v>278793.70167405601</v>
      </c>
      <c r="G736">
        <v>278793.70167405601</v>
      </c>
      <c r="H736">
        <v>278793.70167405601</v>
      </c>
      <c r="I736">
        <v>278793.70167405601</v>
      </c>
      <c r="J736">
        <v>278793.70167405601</v>
      </c>
      <c r="K736">
        <v>278793.70167405601</v>
      </c>
      <c r="L736">
        <v>278793.70167405601</v>
      </c>
      <c r="M736">
        <v>278793.70167405601</v>
      </c>
      <c r="N736">
        <v>278793.70167405601</v>
      </c>
      <c r="O736">
        <v>278793.70167405601</v>
      </c>
      <c r="P736">
        <v>278793.70167405601</v>
      </c>
      <c r="Q736">
        <v>278793.70167405601</v>
      </c>
      <c r="R736">
        <v>278793.70167405601</v>
      </c>
      <c r="S736">
        <v>278793.70167405601</v>
      </c>
      <c r="T736">
        <v>278793.70167405601</v>
      </c>
      <c r="U736">
        <v>278793.70167405601</v>
      </c>
      <c r="V736">
        <v>278793.70167405601</v>
      </c>
      <c r="W736">
        <v>278793.70167405601</v>
      </c>
      <c r="X736">
        <v>295008.74976625101</v>
      </c>
      <c r="Y736">
        <v>300487.880776609</v>
      </c>
      <c r="Z736">
        <v>303029.77400337899</v>
      </c>
      <c r="AA736">
        <v>303029.77400337899</v>
      </c>
      <c r="AB736">
        <v>303029.77400337899</v>
      </c>
      <c r="AC736">
        <v>386862.64685023599</v>
      </c>
    </row>
    <row r="737" spans="1:35" customFormat="1" x14ac:dyDescent="0.15">
      <c r="A737" t="s">
        <v>44</v>
      </c>
      <c r="B737" t="s">
        <v>50</v>
      </c>
      <c r="C737" t="s">
        <v>60</v>
      </c>
      <c r="D737">
        <v>2015</v>
      </c>
      <c r="E737">
        <v>1</v>
      </c>
      <c r="F737">
        <v>174473.83617837101</v>
      </c>
      <c r="G737">
        <v>174473.83617837101</v>
      </c>
      <c r="H737">
        <v>174473.83617837101</v>
      </c>
      <c r="I737">
        <v>174473.83617837101</v>
      </c>
      <c r="J737">
        <v>174473.83617837101</v>
      </c>
      <c r="K737">
        <v>174473.83617837101</v>
      </c>
      <c r="L737">
        <v>174473.83617837101</v>
      </c>
      <c r="M737">
        <v>174473.83617837101</v>
      </c>
      <c r="N737">
        <v>174473.83617837101</v>
      </c>
      <c r="O737">
        <v>174473.83617837101</v>
      </c>
      <c r="P737">
        <v>174473.83617837101</v>
      </c>
      <c r="Q737">
        <v>174473.83617837101</v>
      </c>
      <c r="R737">
        <v>174473.83617837101</v>
      </c>
      <c r="S737">
        <v>174473.83617837101</v>
      </c>
      <c r="T737">
        <v>174473.83617837101</v>
      </c>
      <c r="U737">
        <v>174473.83617837101</v>
      </c>
      <c r="V737">
        <v>174473.83617837101</v>
      </c>
      <c r="W737">
        <v>174473.83617837101</v>
      </c>
      <c r="X737">
        <v>184621.48882430399</v>
      </c>
      <c r="Y737">
        <v>188050.42212000201</v>
      </c>
      <c r="Z737">
        <v>189641.18209688601</v>
      </c>
      <c r="AA737">
        <v>189641.18209688601</v>
      </c>
      <c r="AB737">
        <v>189641.18209688601</v>
      </c>
      <c r="AC737">
        <v>242105.21853536001</v>
      </c>
      <c r="AD737">
        <v>334674.80566746998</v>
      </c>
    </row>
    <row r="738" spans="1:35" customFormat="1" x14ac:dyDescent="0.15">
      <c r="A738" t="s">
        <v>44</v>
      </c>
      <c r="B738" t="s">
        <v>50</v>
      </c>
      <c r="C738" t="s">
        <v>60</v>
      </c>
      <c r="D738">
        <v>2016</v>
      </c>
      <c r="E738">
        <v>1</v>
      </c>
      <c r="F738">
        <v>100523.654960906</v>
      </c>
      <c r="G738">
        <v>100523.654960906</v>
      </c>
      <c r="H738">
        <v>100523.654960906</v>
      </c>
      <c r="I738">
        <v>100523.654960906</v>
      </c>
      <c r="J738">
        <v>100523.654960906</v>
      </c>
      <c r="K738">
        <v>100523.654960906</v>
      </c>
      <c r="L738">
        <v>100523.654960906</v>
      </c>
      <c r="M738">
        <v>100523.654960906</v>
      </c>
      <c r="N738">
        <v>100523.654960906</v>
      </c>
      <c r="O738">
        <v>100523.654960906</v>
      </c>
      <c r="P738">
        <v>100523.654960906</v>
      </c>
      <c r="Q738">
        <v>100523.654960906</v>
      </c>
      <c r="R738">
        <v>100523.654960906</v>
      </c>
      <c r="S738">
        <v>100523.654960906</v>
      </c>
      <c r="T738">
        <v>100523.654960906</v>
      </c>
      <c r="U738">
        <v>100523.654960906</v>
      </c>
      <c r="V738">
        <v>100523.654960906</v>
      </c>
      <c r="W738">
        <v>100523.654960906</v>
      </c>
      <c r="X738">
        <v>106370.257268659</v>
      </c>
      <c r="Y738">
        <v>108345.848079583</v>
      </c>
      <c r="Z738">
        <v>109262.369493593</v>
      </c>
      <c r="AA738">
        <v>109262.369493593</v>
      </c>
      <c r="AB738">
        <v>109262.369493593</v>
      </c>
      <c r="AC738">
        <v>139489.69074883201</v>
      </c>
      <c r="AD738">
        <v>192823.95243852399</v>
      </c>
      <c r="AE738">
        <v>253168.56874230999</v>
      </c>
    </row>
    <row r="739" spans="1:35" customFormat="1" x14ac:dyDescent="0.15">
      <c r="A739" t="s">
        <v>44</v>
      </c>
      <c r="B739" t="s">
        <v>50</v>
      </c>
      <c r="C739" t="s">
        <v>60</v>
      </c>
      <c r="D739">
        <v>2017</v>
      </c>
      <c r="E739">
        <v>1</v>
      </c>
      <c r="F739">
        <v>131424.80871399501</v>
      </c>
      <c r="G739">
        <v>131424.80871399501</v>
      </c>
      <c r="H739">
        <v>131424.80871399501</v>
      </c>
      <c r="I739">
        <v>131424.80871399501</v>
      </c>
      <c r="J739">
        <v>131424.80871399501</v>
      </c>
      <c r="K739">
        <v>131424.80871399501</v>
      </c>
      <c r="L739">
        <v>131424.80871399501</v>
      </c>
      <c r="M739">
        <v>131424.80871399501</v>
      </c>
      <c r="N739">
        <v>131424.80871399501</v>
      </c>
      <c r="O739">
        <v>131424.80871399501</v>
      </c>
      <c r="P739">
        <v>131424.80871399501</v>
      </c>
      <c r="Q739">
        <v>131424.80871399501</v>
      </c>
      <c r="R739">
        <v>131424.80871399501</v>
      </c>
      <c r="S739">
        <v>131424.80871399501</v>
      </c>
      <c r="T739">
        <v>131424.80871399501</v>
      </c>
      <c r="U739">
        <v>131424.80871399501</v>
      </c>
      <c r="V739">
        <v>131424.80871399501</v>
      </c>
      <c r="W739">
        <v>131424.80871399501</v>
      </c>
      <c r="X739">
        <v>139068.66716922101</v>
      </c>
      <c r="Y739">
        <v>141651.558176555</v>
      </c>
      <c r="Z739">
        <v>142849.81993459901</v>
      </c>
      <c r="AA739">
        <v>142849.81993459901</v>
      </c>
      <c r="AB739">
        <v>142849.81993459901</v>
      </c>
      <c r="AC739">
        <v>182369.07453642599</v>
      </c>
      <c r="AD739">
        <v>252098.38494794999</v>
      </c>
      <c r="AE739">
        <v>330993.04568952997</v>
      </c>
      <c r="AF739">
        <v>397611.31638232199</v>
      </c>
    </row>
    <row r="740" spans="1:35" customFormat="1" x14ac:dyDescent="0.15">
      <c r="A740" t="s">
        <v>44</v>
      </c>
      <c r="B740" t="s">
        <v>50</v>
      </c>
      <c r="C740" t="s">
        <v>60</v>
      </c>
      <c r="D740">
        <v>2018</v>
      </c>
      <c r="E740">
        <v>1</v>
      </c>
      <c r="F740">
        <v>77328.808593416907</v>
      </c>
      <c r="G740">
        <v>77328.808593416907</v>
      </c>
      <c r="H740">
        <v>77328.808593416907</v>
      </c>
      <c r="I740">
        <v>77328.808593416907</v>
      </c>
      <c r="J740">
        <v>77328.808593416907</v>
      </c>
      <c r="K740">
        <v>77328.808593416907</v>
      </c>
      <c r="L740">
        <v>77328.808593416907</v>
      </c>
      <c r="M740">
        <v>77328.808593416907</v>
      </c>
      <c r="N740">
        <v>77328.808593416907</v>
      </c>
      <c r="O740">
        <v>77328.808593416907</v>
      </c>
      <c r="P740">
        <v>77328.808593416907</v>
      </c>
      <c r="Q740">
        <v>77328.808593416907</v>
      </c>
      <c r="R740">
        <v>77328.808593416907</v>
      </c>
      <c r="S740">
        <v>77328.808593416907</v>
      </c>
      <c r="T740">
        <v>77328.808593416907</v>
      </c>
      <c r="U740">
        <v>77328.808593416907</v>
      </c>
      <c r="V740">
        <v>77328.808593416907</v>
      </c>
      <c r="W740">
        <v>77328.808593416907</v>
      </c>
      <c r="X740">
        <v>81826.364824871402</v>
      </c>
      <c r="Y740">
        <v>83346.107453969802</v>
      </c>
      <c r="Z740">
        <v>84051.150550774095</v>
      </c>
      <c r="AA740">
        <v>84051.150550774095</v>
      </c>
      <c r="AB740">
        <v>84051.150550774095</v>
      </c>
      <c r="AC740">
        <v>107303.814220306</v>
      </c>
      <c r="AD740">
        <v>148331.718699877</v>
      </c>
      <c r="AE740">
        <v>194752.407299126</v>
      </c>
      <c r="AF740">
        <v>233949.81267209401</v>
      </c>
      <c r="AG740">
        <v>344261.36919750302</v>
      </c>
    </row>
    <row r="741" spans="1:35" customFormat="1" x14ac:dyDescent="0.15">
      <c r="A741" t="s">
        <v>44</v>
      </c>
      <c r="B741" t="s">
        <v>50</v>
      </c>
      <c r="C741" t="s">
        <v>60</v>
      </c>
      <c r="D741">
        <v>2019</v>
      </c>
      <c r="E741">
        <v>1</v>
      </c>
      <c r="F741">
        <v>63548.564352174399</v>
      </c>
      <c r="G741">
        <v>63548.564352174399</v>
      </c>
      <c r="H741">
        <v>63548.564352174399</v>
      </c>
      <c r="I741">
        <v>63548.564352174399</v>
      </c>
      <c r="J741">
        <v>63548.564352174399</v>
      </c>
      <c r="K741">
        <v>63548.564352174399</v>
      </c>
      <c r="L741">
        <v>63548.564352174399</v>
      </c>
      <c r="M741">
        <v>63548.564352174399</v>
      </c>
      <c r="N741">
        <v>63548.564352174399</v>
      </c>
      <c r="O741">
        <v>63548.564352174399</v>
      </c>
      <c r="P741">
        <v>63548.564352174399</v>
      </c>
      <c r="Q741">
        <v>63548.564352174399</v>
      </c>
      <c r="R741">
        <v>63548.564352174399</v>
      </c>
      <c r="S741">
        <v>63548.564352174399</v>
      </c>
      <c r="T741">
        <v>63548.564352174399</v>
      </c>
      <c r="U741">
        <v>63548.564352174399</v>
      </c>
      <c r="V741">
        <v>63548.564352174399</v>
      </c>
      <c r="W741">
        <v>63548.564352174399</v>
      </c>
      <c r="X741">
        <v>67244.641490836599</v>
      </c>
      <c r="Y741">
        <v>68493.561059373897</v>
      </c>
      <c r="Z741">
        <v>69072.963191946503</v>
      </c>
      <c r="AA741">
        <v>69072.963191946503</v>
      </c>
      <c r="AB741">
        <v>69072.963191946503</v>
      </c>
      <c r="AC741">
        <v>88181.926855568294</v>
      </c>
      <c r="AD741">
        <v>121898.52582405201</v>
      </c>
      <c r="AE741">
        <v>160046.89730914799</v>
      </c>
      <c r="AF741">
        <v>192259.198042751</v>
      </c>
      <c r="AG741">
        <v>282912.87777938897</v>
      </c>
      <c r="AH741">
        <v>272473.01259612502</v>
      </c>
    </row>
    <row r="742" spans="1:35" customFormat="1" x14ac:dyDescent="0.15">
      <c r="A742" t="s">
        <v>44</v>
      </c>
      <c r="B742" t="s">
        <v>50</v>
      </c>
      <c r="C742" t="s">
        <v>60</v>
      </c>
      <c r="D742">
        <v>2020</v>
      </c>
      <c r="E742">
        <v>1</v>
      </c>
      <c r="F742">
        <v>58765.339078354998</v>
      </c>
      <c r="G742">
        <v>58765.339078354998</v>
      </c>
      <c r="H742">
        <v>58765.339078354998</v>
      </c>
      <c r="I742">
        <v>58765.339078354998</v>
      </c>
      <c r="J742">
        <v>58765.339078354998</v>
      </c>
      <c r="K742">
        <v>58765.339078354998</v>
      </c>
      <c r="L742">
        <v>58765.339078354998</v>
      </c>
      <c r="M742">
        <v>58765.339078354998</v>
      </c>
      <c r="N742">
        <v>58765.339078354998</v>
      </c>
      <c r="O742">
        <v>58765.339078354998</v>
      </c>
      <c r="P742">
        <v>58765.339078354998</v>
      </c>
      <c r="Q742">
        <v>58765.339078354998</v>
      </c>
      <c r="R742">
        <v>58765.339078354998</v>
      </c>
      <c r="S742">
        <v>58765.339078354998</v>
      </c>
      <c r="T742">
        <v>58765.339078354998</v>
      </c>
      <c r="U742">
        <v>58765.339078354998</v>
      </c>
      <c r="V742">
        <v>58765.339078354998</v>
      </c>
      <c r="W742">
        <v>58765.339078354998</v>
      </c>
      <c r="X742">
        <v>62183.216862494301</v>
      </c>
      <c r="Y742">
        <v>63338.131732324597</v>
      </c>
      <c r="Z742">
        <v>63873.922951692803</v>
      </c>
      <c r="AA742">
        <v>63873.922951692803</v>
      </c>
      <c r="AB742">
        <v>63873.922951692803</v>
      </c>
      <c r="AC742">
        <v>81544.577522353895</v>
      </c>
      <c r="AD742">
        <v>112723.36796632801</v>
      </c>
      <c r="AE742">
        <v>148000.356651471</v>
      </c>
      <c r="AF742">
        <v>177788.07560942601</v>
      </c>
      <c r="AG742">
        <v>261618.36009707101</v>
      </c>
      <c r="AH742">
        <v>251964.29121792299</v>
      </c>
      <c r="AI742">
        <v>243700.31226330099</v>
      </c>
    </row>
    <row r="743" spans="1:35" customFormat="1" x14ac:dyDescent="0.15">
      <c r="A743" t="s">
        <v>44</v>
      </c>
      <c r="B743" t="s">
        <v>50</v>
      </c>
      <c r="C743" t="s">
        <v>60</v>
      </c>
      <c r="D743">
        <v>2038</v>
      </c>
      <c r="E743">
        <v>1</v>
      </c>
      <c r="X743">
        <v>182596.48999608299</v>
      </c>
      <c r="Y743">
        <v>203989.032158933</v>
      </c>
      <c r="Z743">
        <v>213913.517980562</v>
      </c>
      <c r="AA743">
        <v>213913.517980562</v>
      </c>
      <c r="AB743">
        <v>213913.517980562</v>
      </c>
      <c r="AC743">
        <v>227309.168165863</v>
      </c>
      <c r="AD743">
        <v>243242.19064675501</v>
      </c>
      <c r="AE743">
        <v>254401.793433176</v>
      </c>
      <c r="AF743">
        <v>260306.43702683499</v>
      </c>
      <c r="AG743">
        <v>267913.07596277201</v>
      </c>
      <c r="AH743">
        <v>258101.52279270301</v>
      </c>
      <c r="AI743">
        <v>250747.36883254899</v>
      </c>
    </row>
    <row r="744" spans="1:35" customFormat="1" x14ac:dyDescent="0.15">
      <c r="A744" t="s">
        <v>44</v>
      </c>
      <c r="B744" t="s">
        <v>50</v>
      </c>
      <c r="C744" t="s">
        <v>60</v>
      </c>
      <c r="D744">
        <v>2039</v>
      </c>
      <c r="E744">
        <v>1</v>
      </c>
      <c r="Y744">
        <v>212281.33825246399</v>
      </c>
      <c r="Z744">
        <v>222609.26181475399</v>
      </c>
      <c r="AA744">
        <v>222609.26181475399</v>
      </c>
      <c r="AB744">
        <v>222609.26181475399</v>
      </c>
      <c r="AC744">
        <v>236549.45515751201</v>
      </c>
      <c r="AD744">
        <v>253130.16686957699</v>
      </c>
      <c r="AE744">
        <v>264743.41582122399</v>
      </c>
      <c r="AF744">
        <v>270888.08757489501</v>
      </c>
      <c r="AG744">
        <v>278803.94204919902</v>
      </c>
      <c r="AH744">
        <v>268593.54193487001</v>
      </c>
      <c r="AI744">
        <v>260940.43613867299</v>
      </c>
    </row>
    <row r="745" spans="1:35" customFormat="1" x14ac:dyDescent="0.15">
      <c r="A745" t="s">
        <v>44</v>
      </c>
      <c r="B745" t="s">
        <v>50</v>
      </c>
      <c r="C745" t="s">
        <v>60</v>
      </c>
      <c r="D745">
        <v>2040</v>
      </c>
      <c r="E745">
        <v>1</v>
      </c>
      <c r="Z745">
        <v>226013.07315748799</v>
      </c>
      <c r="AA745">
        <v>226013.07315748799</v>
      </c>
      <c r="AB745">
        <v>226013.07315748799</v>
      </c>
      <c r="AC745">
        <v>240166.41930365199</v>
      </c>
      <c r="AD745">
        <v>257000.65871773701</v>
      </c>
      <c r="AE745">
        <v>268791.48028332298</v>
      </c>
      <c r="AF745">
        <v>275030.10726258601</v>
      </c>
      <c r="AG745">
        <v>283066.99926707702</v>
      </c>
      <c r="AH745">
        <v>272700.47682684101</v>
      </c>
      <c r="AI745">
        <v>264930.35106434202</v>
      </c>
    </row>
    <row r="746" spans="1:35" customFormat="1" x14ac:dyDescent="0.15">
      <c r="A746" t="s">
        <v>44</v>
      </c>
      <c r="B746" t="s">
        <v>50</v>
      </c>
      <c r="C746" t="s">
        <v>60</v>
      </c>
      <c r="D746">
        <v>2043</v>
      </c>
      <c r="E746">
        <v>1</v>
      </c>
      <c r="AC746">
        <v>51645.475772532402</v>
      </c>
      <c r="AD746">
        <v>68384.699739092306</v>
      </c>
      <c r="AE746">
        <v>70693.952287302905</v>
      </c>
      <c r="AF746">
        <v>72024.625628973896</v>
      </c>
      <c r="AG746">
        <v>73931.055798319998</v>
      </c>
      <c r="AH746">
        <v>71370.754213184802</v>
      </c>
      <c r="AI746">
        <v>69389.916774405894</v>
      </c>
    </row>
    <row r="747" spans="1:35" customFormat="1" x14ac:dyDescent="0.15">
      <c r="A747" t="s">
        <v>44</v>
      </c>
      <c r="B747" t="s">
        <v>50</v>
      </c>
      <c r="C747" t="s">
        <v>60</v>
      </c>
      <c r="D747">
        <v>2044</v>
      </c>
      <c r="E747">
        <v>1</v>
      </c>
      <c r="AD747">
        <v>360482.84883072699</v>
      </c>
      <c r="AE747">
        <v>372655.83402221801</v>
      </c>
      <c r="AF747">
        <v>379670.34046735603</v>
      </c>
      <c r="AG747">
        <v>389719.88928697101</v>
      </c>
      <c r="AH747">
        <v>376223.52514708799</v>
      </c>
      <c r="AI747">
        <v>365781.74612742499</v>
      </c>
    </row>
    <row r="748" spans="1:35" customFormat="1" x14ac:dyDescent="0.15">
      <c r="A748" t="s">
        <v>44</v>
      </c>
      <c r="B748" t="s">
        <v>50</v>
      </c>
      <c r="C748" t="s">
        <v>60</v>
      </c>
      <c r="D748">
        <v>2045</v>
      </c>
      <c r="E748">
        <v>1</v>
      </c>
      <c r="AE748">
        <v>598251.145252669</v>
      </c>
      <c r="AF748">
        <v>609512.03568041895</v>
      </c>
      <c r="AG748">
        <v>625645.297370477</v>
      </c>
      <c r="AH748">
        <v>603978.61576701398</v>
      </c>
      <c r="AI748">
        <v>587215.67879762896</v>
      </c>
    </row>
    <row r="749" spans="1:35" customFormat="1" x14ac:dyDescent="0.15">
      <c r="A749" t="s">
        <v>44</v>
      </c>
      <c r="B749" t="s">
        <v>50</v>
      </c>
      <c r="C749" t="s">
        <v>60</v>
      </c>
      <c r="D749">
        <v>2046</v>
      </c>
      <c r="E749">
        <v>1</v>
      </c>
      <c r="AF749">
        <v>235702.852690067</v>
      </c>
      <c r="AG749">
        <v>229494.39531272399</v>
      </c>
      <c r="AH749">
        <v>208688.67685277399</v>
      </c>
      <c r="AI749">
        <v>196801.00741261101</v>
      </c>
    </row>
    <row r="750" spans="1:35" customFormat="1" x14ac:dyDescent="0.15">
      <c r="A750" t="s">
        <v>44</v>
      </c>
      <c r="B750" t="s">
        <v>50</v>
      </c>
      <c r="C750" t="s">
        <v>60</v>
      </c>
      <c r="D750">
        <v>2047</v>
      </c>
      <c r="E750">
        <v>1</v>
      </c>
      <c r="AG750">
        <v>309880.370541087</v>
      </c>
      <c r="AH750">
        <v>275575.99846630299</v>
      </c>
      <c r="AI750">
        <v>256749.292297003</v>
      </c>
    </row>
    <row r="751" spans="1:35" customFormat="1" x14ac:dyDescent="0.15">
      <c r="A751" t="s">
        <v>44</v>
      </c>
      <c r="B751" t="s">
        <v>50</v>
      </c>
      <c r="C751" t="s">
        <v>60</v>
      </c>
      <c r="D751">
        <v>2048</v>
      </c>
      <c r="E751">
        <v>1</v>
      </c>
      <c r="AH751">
        <v>161897.687909915</v>
      </c>
      <c r="AI751">
        <v>150376.17961286899</v>
      </c>
    </row>
    <row r="752" spans="1:35" customFormat="1" x14ac:dyDescent="0.15">
      <c r="A752" t="s">
        <v>44</v>
      </c>
      <c r="B752" t="s">
        <v>50</v>
      </c>
      <c r="C752" t="s">
        <v>60</v>
      </c>
      <c r="D752">
        <v>2049</v>
      </c>
      <c r="E752">
        <v>1</v>
      </c>
      <c r="AI752">
        <v>122966.199687669</v>
      </c>
    </row>
    <row r="753" spans="1:35" customFormat="1" x14ac:dyDescent="0.15">
      <c r="A753" t="s">
        <v>44</v>
      </c>
      <c r="B753" t="s">
        <v>47</v>
      </c>
      <c r="C753" t="s">
        <v>61</v>
      </c>
      <c r="D753">
        <v>2013</v>
      </c>
      <c r="E753">
        <v>1</v>
      </c>
      <c r="F753">
        <v>86303.233252406106</v>
      </c>
      <c r="G753">
        <v>86303.233252406106</v>
      </c>
      <c r="H753">
        <v>86303.233252406106</v>
      </c>
      <c r="I753">
        <v>86303.233252406106</v>
      </c>
      <c r="J753">
        <v>86303.233252406193</v>
      </c>
      <c r="K753">
        <v>86303.233252406193</v>
      </c>
      <c r="L753">
        <v>86303.233252406193</v>
      </c>
      <c r="M753">
        <v>86303.233252406106</v>
      </c>
      <c r="N753">
        <v>86303.233252406106</v>
      </c>
      <c r="O753">
        <v>86303.233252406193</v>
      </c>
      <c r="P753">
        <v>86303.233252406106</v>
      </c>
      <c r="Q753">
        <v>86303.233252406106</v>
      </c>
      <c r="R753">
        <v>86303.233252406106</v>
      </c>
      <c r="S753">
        <v>86303.233252406106</v>
      </c>
      <c r="T753">
        <v>86303.233252406106</v>
      </c>
      <c r="U753">
        <v>86303.233252406106</v>
      </c>
      <c r="V753">
        <v>86303.233252406106</v>
      </c>
      <c r="W753">
        <v>86303.233252406193</v>
      </c>
      <c r="X753">
        <v>86303.233252406106</v>
      </c>
      <c r="Y753">
        <v>86303.233252406106</v>
      </c>
      <c r="Z753">
        <v>86303.233252406106</v>
      </c>
      <c r="AA753">
        <v>86303.233252406193</v>
      </c>
      <c r="AB753">
        <v>86303.233252406106</v>
      </c>
    </row>
    <row r="754" spans="1:35" customFormat="1" x14ac:dyDescent="0.15">
      <c r="A754" t="s">
        <v>44</v>
      </c>
      <c r="B754" t="s">
        <v>47</v>
      </c>
      <c r="C754" t="s">
        <v>61</v>
      </c>
      <c r="D754">
        <v>2014</v>
      </c>
      <c r="E754">
        <v>1</v>
      </c>
      <c r="F754">
        <v>50518.965806286396</v>
      </c>
      <c r="G754">
        <v>50518.965806286396</v>
      </c>
      <c r="H754">
        <v>50518.965806286396</v>
      </c>
      <c r="I754">
        <v>50518.965806286396</v>
      </c>
      <c r="J754">
        <v>50518.965806286396</v>
      </c>
      <c r="K754">
        <v>50518.965806286396</v>
      </c>
      <c r="L754">
        <v>50518.965806286396</v>
      </c>
      <c r="M754">
        <v>50518.965806286396</v>
      </c>
      <c r="N754">
        <v>50518.965806286396</v>
      </c>
      <c r="O754">
        <v>50518.965806286396</v>
      </c>
      <c r="P754">
        <v>50518.965806286396</v>
      </c>
      <c r="Q754">
        <v>50518.965806286396</v>
      </c>
      <c r="R754">
        <v>50518.965806286396</v>
      </c>
      <c r="S754">
        <v>50518.965806286396</v>
      </c>
      <c r="T754">
        <v>50518.965806286396</v>
      </c>
      <c r="U754">
        <v>50518.965806286396</v>
      </c>
      <c r="V754">
        <v>50518.965806286396</v>
      </c>
      <c r="W754">
        <v>50518.965806286396</v>
      </c>
      <c r="X754">
        <v>50518.965806286396</v>
      </c>
      <c r="Y754">
        <v>50518.965806286396</v>
      </c>
      <c r="Z754">
        <v>50518.965806286396</v>
      </c>
      <c r="AA754">
        <v>50518.965806286396</v>
      </c>
      <c r="AB754">
        <v>50518.965806286396</v>
      </c>
      <c r="AC754">
        <v>50518.965806286396</v>
      </c>
    </row>
    <row r="755" spans="1:35" customFormat="1" x14ac:dyDescent="0.15">
      <c r="A755" t="s">
        <v>44</v>
      </c>
      <c r="B755" t="s">
        <v>47</v>
      </c>
      <c r="C755" t="s">
        <v>61</v>
      </c>
      <c r="D755">
        <v>2015</v>
      </c>
      <c r="E755">
        <v>1</v>
      </c>
      <c r="F755">
        <v>28372.696482242001</v>
      </c>
      <c r="G755">
        <v>28372.696482242001</v>
      </c>
      <c r="H755">
        <v>28372.696482242001</v>
      </c>
      <c r="I755">
        <v>28372.696482242001</v>
      </c>
      <c r="J755">
        <v>28372.696482242001</v>
      </c>
      <c r="K755">
        <v>28372.696482242001</v>
      </c>
      <c r="L755">
        <v>28372.696482242001</v>
      </c>
      <c r="M755">
        <v>28372.696482242001</v>
      </c>
      <c r="N755">
        <v>28372.696482242001</v>
      </c>
      <c r="O755">
        <v>28372.696482242001</v>
      </c>
      <c r="P755">
        <v>28372.696482242001</v>
      </c>
      <c r="Q755">
        <v>28372.696482242001</v>
      </c>
      <c r="R755">
        <v>28372.696482242001</v>
      </c>
      <c r="S755">
        <v>28372.696482242001</v>
      </c>
      <c r="T755">
        <v>28372.696482242001</v>
      </c>
      <c r="U755">
        <v>28372.696482242001</v>
      </c>
      <c r="V755">
        <v>28372.696482242001</v>
      </c>
      <c r="W755">
        <v>28372.696482242001</v>
      </c>
      <c r="X755">
        <v>28372.696482242001</v>
      </c>
      <c r="Y755">
        <v>28372.696482242001</v>
      </c>
      <c r="Z755">
        <v>28372.696482242001</v>
      </c>
      <c r="AA755">
        <v>28372.696482242001</v>
      </c>
      <c r="AB755">
        <v>28372.696482242001</v>
      </c>
      <c r="AC755">
        <v>28372.696482242001</v>
      </c>
      <c r="AD755">
        <v>28372.696482242001</v>
      </c>
    </row>
    <row r="756" spans="1:35" customFormat="1" x14ac:dyDescent="0.15">
      <c r="A756" t="s">
        <v>44</v>
      </c>
      <c r="B756" t="s">
        <v>47</v>
      </c>
      <c r="C756" t="s">
        <v>61</v>
      </c>
      <c r="D756">
        <v>2016</v>
      </c>
      <c r="E756">
        <v>1</v>
      </c>
      <c r="F756">
        <v>59292.567711019699</v>
      </c>
      <c r="G756">
        <v>59292.567711019699</v>
      </c>
      <c r="H756">
        <v>59292.567711019699</v>
      </c>
      <c r="I756">
        <v>59292.567711019699</v>
      </c>
      <c r="J756">
        <v>59292.567711019699</v>
      </c>
      <c r="K756">
        <v>59292.567711019699</v>
      </c>
      <c r="L756">
        <v>59292.567711019699</v>
      </c>
      <c r="M756">
        <v>59292.567711019699</v>
      </c>
      <c r="N756">
        <v>59292.567711019699</v>
      </c>
      <c r="O756">
        <v>59292.567711019699</v>
      </c>
      <c r="P756">
        <v>59292.567711019699</v>
      </c>
      <c r="Q756">
        <v>59292.567711019699</v>
      </c>
      <c r="R756">
        <v>59292.567711019699</v>
      </c>
      <c r="S756">
        <v>59292.567711019699</v>
      </c>
      <c r="T756">
        <v>59292.567711019699</v>
      </c>
      <c r="U756">
        <v>59292.567711019699</v>
      </c>
      <c r="V756">
        <v>59292.567711019699</v>
      </c>
      <c r="W756">
        <v>59292.567711019699</v>
      </c>
      <c r="X756">
        <v>59292.567711019699</v>
      </c>
      <c r="Y756">
        <v>59292.567711019699</v>
      </c>
      <c r="Z756">
        <v>59292.567711019699</v>
      </c>
      <c r="AA756">
        <v>59292.567711019699</v>
      </c>
      <c r="AB756">
        <v>59292.567711019699</v>
      </c>
      <c r="AC756">
        <v>59292.567711019699</v>
      </c>
      <c r="AD756">
        <v>59292.567711019699</v>
      </c>
      <c r="AE756">
        <v>58433.290921354099</v>
      </c>
    </row>
    <row r="757" spans="1:35" customFormat="1" x14ac:dyDescent="0.15">
      <c r="A757" t="s">
        <v>44</v>
      </c>
      <c r="B757" t="s">
        <v>47</v>
      </c>
      <c r="C757" t="s">
        <v>61</v>
      </c>
      <c r="D757">
        <v>2017</v>
      </c>
      <c r="E757">
        <v>1</v>
      </c>
      <c r="F757">
        <v>59044.925721773201</v>
      </c>
      <c r="G757">
        <v>59044.925721773201</v>
      </c>
      <c r="H757">
        <v>59044.925721773201</v>
      </c>
      <c r="I757">
        <v>59044.925721773303</v>
      </c>
      <c r="J757">
        <v>59044.925721773303</v>
      </c>
      <c r="K757">
        <v>59044.925721773303</v>
      </c>
      <c r="L757">
        <v>59044.925721773303</v>
      </c>
      <c r="M757">
        <v>59044.925721773303</v>
      </c>
      <c r="N757">
        <v>59044.925721773303</v>
      </c>
      <c r="O757">
        <v>59044.925721773303</v>
      </c>
      <c r="P757">
        <v>59044.925721773303</v>
      </c>
      <c r="Q757">
        <v>59044.925721773201</v>
      </c>
      <c r="R757">
        <v>59044.925721773201</v>
      </c>
      <c r="S757">
        <v>59044.925721773201</v>
      </c>
      <c r="T757">
        <v>59044.925721773201</v>
      </c>
      <c r="U757">
        <v>59044.925721773201</v>
      </c>
      <c r="V757">
        <v>59044.925721773201</v>
      </c>
      <c r="W757">
        <v>59044.925721773303</v>
      </c>
      <c r="X757">
        <v>59044.925721773201</v>
      </c>
      <c r="Y757">
        <v>59044.925721773201</v>
      </c>
      <c r="Z757">
        <v>59044.925721773201</v>
      </c>
      <c r="AA757">
        <v>59044.925721773303</v>
      </c>
      <c r="AB757">
        <v>59044.925721773201</v>
      </c>
      <c r="AC757">
        <v>59044.925721773201</v>
      </c>
      <c r="AD757">
        <v>59044.925721773201</v>
      </c>
      <c r="AE757">
        <v>58189.237796980902</v>
      </c>
      <c r="AF757">
        <v>58228.263090559703</v>
      </c>
    </row>
    <row r="758" spans="1:35" customFormat="1" x14ac:dyDescent="0.15">
      <c r="A758" t="s">
        <v>44</v>
      </c>
      <c r="B758" t="s">
        <v>47</v>
      </c>
      <c r="C758" t="s">
        <v>61</v>
      </c>
      <c r="D758">
        <v>2018</v>
      </c>
      <c r="E758">
        <v>1</v>
      </c>
      <c r="F758">
        <v>124935.38357486</v>
      </c>
      <c r="G758">
        <v>124935.38357486</v>
      </c>
      <c r="H758">
        <v>124935.38357486</v>
      </c>
      <c r="I758">
        <v>124935.38357486</v>
      </c>
      <c r="J758">
        <v>124935.38357486</v>
      </c>
      <c r="K758">
        <v>124935.38357486</v>
      </c>
      <c r="L758">
        <v>124935.38357486</v>
      </c>
      <c r="M758">
        <v>124935.38357486</v>
      </c>
      <c r="N758">
        <v>124935.38357486</v>
      </c>
      <c r="O758">
        <v>124935.38357486</v>
      </c>
      <c r="P758">
        <v>124935.38357486</v>
      </c>
      <c r="Q758">
        <v>124935.38357486</v>
      </c>
      <c r="R758">
        <v>124935.38357486</v>
      </c>
      <c r="S758">
        <v>124935.38357486</v>
      </c>
      <c r="T758">
        <v>124935.38357486</v>
      </c>
      <c r="U758">
        <v>124935.38357486</v>
      </c>
      <c r="V758">
        <v>124935.38357486</v>
      </c>
      <c r="W758">
        <v>124935.38357486</v>
      </c>
      <c r="X758">
        <v>124935.38357486</v>
      </c>
      <c r="Y758">
        <v>124935.38357486</v>
      </c>
      <c r="Z758">
        <v>124935.38357486</v>
      </c>
      <c r="AA758">
        <v>124935.38357486</v>
      </c>
      <c r="AB758">
        <v>124935.38357486</v>
      </c>
      <c r="AC758">
        <v>124935.38357486</v>
      </c>
      <c r="AD758">
        <v>124935.38357486</v>
      </c>
      <c r="AE758">
        <v>123124.801246278</v>
      </c>
      <c r="AF758">
        <v>123207.37633571601</v>
      </c>
      <c r="AG758">
        <v>123634.038706319</v>
      </c>
    </row>
    <row r="759" spans="1:35" customFormat="1" x14ac:dyDescent="0.15">
      <c r="A759" t="s">
        <v>44</v>
      </c>
      <c r="B759" t="s">
        <v>47</v>
      </c>
      <c r="C759" t="s">
        <v>61</v>
      </c>
      <c r="D759">
        <v>2019</v>
      </c>
      <c r="E759">
        <v>1</v>
      </c>
      <c r="F759">
        <v>25224.1054761081</v>
      </c>
      <c r="G759">
        <v>25224.1054761081</v>
      </c>
      <c r="H759">
        <v>25224.1054761081</v>
      </c>
      <c r="I759">
        <v>25224.1054761081</v>
      </c>
      <c r="J759">
        <v>25224.1054761081</v>
      </c>
      <c r="K759">
        <v>25224.1054761081</v>
      </c>
      <c r="L759">
        <v>25224.1054761081</v>
      </c>
      <c r="M759">
        <v>25224.1054761081</v>
      </c>
      <c r="N759">
        <v>25224.1054761081</v>
      </c>
      <c r="O759">
        <v>25224.1054761081</v>
      </c>
      <c r="P759">
        <v>25224.1054761081</v>
      </c>
      <c r="Q759">
        <v>25224.1054761081</v>
      </c>
      <c r="R759">
        <v>25224.1054761081</v>
      </c>
      <c r="S759">
        <v>25224.1054761081</v>
      </c>
      <c r="T759">
        <v>25224.1054761081</v>
      </c>
      <c r="U759">
        <v>25224.105476108001</v>
      </c>
      <c r="V759">
        <v>25224.1054761081</v>
      </c>
      <c r="W759">
        <v>25224.1054761081</v>
      </c>
      <c r="X759">
        <v>25224.105476108001</v>
      </c>
      <c r="Y759">
        <v>25224.105476108001</v>
      </c>
      <c r="Z759">
        <v>25224.1054761081</v>
      </c>
      <c r="AA759">
        <v>25224.1054761081</v>
      </c>
      <c r="AB759">
        <v>25224.1054761081</v>
      </c>
      <c r="AC759">
        <v>25224.1054761081</v>
      </c>
      <c r="AD759">
        <v>25224.1054761081</v>
      </c>
      <c r="AE759">
        <v>24858.553954012801</v>
      </c>
      <c r="AF759">
        <v>24875.2256342535</v>
      </c>
      <c r="AG759">
        <v>24961.3675768387</v>
      </c>
      <c r="AH759">
        <v>24985.774511728199</v>
      </c>
    </row>
    <row r="760" spans="1:35" customFormat="1" x14ac:dyDescent="0.15">
      <c r="A760" t="s">
        <v>44</v>
      </c>
      <c r="B760" t="s">
        <v>47</v>
      </c>
      <c r="C760" t="s">
        <v>61</v>
      </c>
      <c r="D760">
        <v>2020</v>
      </c>
      <c r="E760">
        <v>1</v>
      </c>
      <c r="F760">
        <v>222028.73207300701</v>
      </c>
      <c r="G760">
        <v>222028.73207300701</v>
      </c>
      <c r="H760">
        <v>222028.73207300701</v>
      </c>
      <c r="I760">
        <v>222028.73207300701</v>
      </c>
      <c r="J760">
        <v>222028.73207300701</v>
      </c>
      <c r="K760">
        <v>222028.73207300701</v>
      </c>
      <c r="L760">
        <v>222028.73207300701</v>
      </c>
      <c r="M760">
        <v>222028.73207300701</v>
      </c>
      <c r="N760">
        <v>222028.73207300701</v>
      </c>
      <c r="O760">
        <v>222028.73207300701</v>
      </c>
      <c r="P760">
        <v>222028.73207300701</v>
      </c>
      <c r="Q760">
        <v>222028.73207300701</v>
      </c>
      <c r="R760">
        <v>222028.73207300701</v>
      </c>
      <c r="S760">
        <v>222028.73207300701</v>
      </c>
      <c r="T760">
        <v>222028.73207300701</v>
      </c>
      <c r="U760">
        <v>222028.73207300701</v>
      </c>
      <c r="V760">
        <v>222028.73207300701</v>
      </c>
      <c r="W760">
        <v>222028.73207300701</v>
      </c>
      <c r="X760">
        <v>222028.73207300701</v>
      </c>
      <c r="Y760">
        <v>222028.73207300701</v>
      </c>
      <c r="Z760">
        <v>222028.73207300701</v>
      </c>
      <c r="AA760">
        <v>222028.73207300701</v>
      </c>
      <c r="AB760">
        <v>222028.73207300701</v>
      </c>
      <c r="AC760">
        <v>222028.73207300701</v>
      </c>
      <c r="AD760">
        <v>222028.73207300701</v>
      </c>
      <c r="AE760">
        <v>218811.05836659801</v>
      </c>
      <c r="AF760">
        <v>218957.80656462099</v>
      </c>
      <c r="AG760">
        <v>219716.048965272</v>
      </c>
      <c r="AH760">
        <v>219930.88476242099</v>
      </c>
      <c r="AI760">
        <v>219568.83939012801</v>
      </c>
    </row>
    <row r="761" spans="1:35" customFormat="1" x14ac:dyDescent="0.15">
      <c r="A761" t="s">
        <v>44</v>
      </c>
      <c r="B761" t="s">
        <v>47</v>
      </c>
      <c r="C761" t="s">
        <v>61</v>
      </c>
      <c r="D761">
        <v>2028</v>
      </c>
      <c r="E761">
        <v>1</v>
      </c>
      <c r="N761">
        <v>12945.109138048199</v>
      </c>
      <c r="O761">
        <v>12945.109138048199</v>
      </c>
      <c r="P761">
        <v>12945.109138048199</v>
      </c>
      <c r="Q761">
        <v>12945.109138048199</v>
      </c>
      <c r="R761">
        <v>12945.109138048199</v>
      </c>
      <c r="S761">
        <v>12945.109138048199</v>
      </c>
      <c r="T761">
        <v>12945.109138048199</v>
      </c>
      <c r="U761">
        <v>12945.109138048199</v>
      </c>
      <c r="V761">
        <v>12945.109138048199</v>
      </c>
      <c r="W761">
        <v>12945.109138048199</v>
      </c>
      <c r="X761">
        <v>12945.109138048199</v>
      </c>
      <c r="Y761">
        <v>12945.109138048199</v>
      </c>
      <c r="Z761">
        <v>12945.109138048199</v>
      </c>
      <c r="AA761">
        <v>12945.109138048199</v>
      </c>
      <c r="AB761">
        <v>12945.109138048199</v>
      </c>
      <c r="AC761">
        <v>12945.109138048199</v>
      </c>
      <c r="AD761">
        <v>12945.109138048199</v>
      </c>
      <c r="AE761">
        <v>12747.208322726299</v>
      </c>
      <c r="AF761">
        <v>12660.306142679599</v>
      </c>
      <c r="AG761">
        <v>12814.4830050454</v>
      </c>
      <c r="AH761">
        <v>12730.011119556901</v>
      </c>
      <c r="AI761">
        <v>12781.120214112399</v>
      </c>
    </row>
    <row r="762" spans="1:35" customFormat="1" x14ac:dyDescent="0.15">
      <c r="A762" t="s">
        <v>44</v>
      </c>
      <c r="B762" t="s">
        <v>47</v>
      </c>
      <c r="C762" t="s">
        <v>61</v>
      </c>
      <c r="D762">
        <v>2029</v>
      </c>
      <c r="E762">
        <v>1</v>
      </c>
      <c r="O762">
        <v>45751.207638582302</v>
      </c>
      <c r="P762">
        <v>45751.207638582302</v>
      </c>
      <c r="Q762">
        <v>45751.207638582302</v>
      </c>
      <c r="R762">
        <v>45751.207638582302</v>
      </c>
      <c r="S762">
        <v>45751.207638582302</v>
      </c>
      <c r="T762">
        <v>45751.207638582302</v>
      </c>
      <c r="U762">
        <v>45751.207638582302</v>
      </c>
      <c r="V762">
        <v>45751.207638582302</v>
      </c>
      <c r="W762">
        <v>45751.207638582302</v>
      </c>
      <c r="X762">
        <v>45751.207638582302</v>
      </c>
      <c r="Y762">
        <v>45751.207638582302</v>
      </c>
      <c r="Z762">
        <v>45751.207638582302</v>
      </c>
      <c r="AA762">
        <v>45751.207638582302</v>
      </c>
      <c r="AB762">
        <v>45751.207638582302</v>
      </c>
      <c r="AC762">
        <v>45751.207638582302</v>
      </c>
      <c r="AD762">
        <v>45751.207638582302</v>
      </c>
      <c r="AE762">
        <v>45051.777359773499</v>
      </c>
      <c r="AF762">
        <v>44744.6436275534</v>
      </c>
      <c r="AG762">
        <v>45289.542675367004</v>
      </c>
      <c r="AH762">
        <v>44990.998203366602</v>
      </c>
      <c r="AI762">
        <v>45171.630345768201</v>
      </c>
    </row>
    <row r="763" spans="1:35" customFormat="1" x14ac:dyDescent="0.15">
      <c r="A763" t="s">
        <v>44</v>
      </c>
      <c r="B763" t="s">
        <v>47</v>
      </c>
      <c r="C763" t="s">
        <v>61</v>
      </c>
      <c r="D763">
        <v>2030</v>
      </c>
      <c r="E763">
        <v>1</v>
      </c>
      <c r="P763">
        <v>48285.156713519202</v>
      </c>
      <c r="Q763">
        <v>48285.156713519202</v>
      </c>
      <c r="R763">
        <v>48285.156713519202</v>
      </c>
      <c r="S763">
        <v>48285.156713519202</v>
      </c>
      <c r="T763">
        <v>48285.156713519202</v>
      </c>
      <c r="U763">
        <v>48285.156713519202</v>
      </c>
      <c r="V763">
        <v>48285.156713519202</v>
      </c>
      <c r="W763">
        <v>48285.156713519202</v>
      </c>
      <c r="X763">
        <v>48285.156713519202</v>
      </c>
      <c r="Y763">
        <v>48285.156713519202</v>
      </c>
      <c r="Z763">
        <v>48285.156713519202</v>
      </c>
      <c r="AA763">
        <v>48285.156713519304</v>
      </c>
      <c r="AB763">
        <v>48285.156713519202</v>
      </c>
      <c r="AC763">
        <v>48285.156713519202</v>
      </c>
      <c r="AD763">
        <v>48285.156713519202</v>
      </c>
      <c r="AE763">
        <v>47587.002698584503</v>
      </c>
      <c r="AF763">
        <v>47633.763197281703</v>
      </c>
      <c r="AG763">
        <v>47781.556500629398</v>
      </c>
      <c r="AH763">
        <v>47843.363620297401</v>
      </c>
      <c r="AI763">
        <v>47753.3965267327</v>
      </c>
    </row>
    <row r="764" spans="1:35" customFormat="1" x14ac:dyDescent="0.15">
      <c r="A764" t="s">
        <v>44</v>
      </c>
      <c r="B764" t="s">
        <v>47</v>
      </c>
      <c r="C764" t="s">
        <v>61</v>
      </c>
      <c r="D764">
        <v>2031</v>
      </c>
      <c r="E764">
        <v>1</v>
      </c>
      <c r="Q764">
        <v>50361.794454873401</v>
      </c>
      <c r="R764">
        <v>50361.794454873401</v>
      </c>
      <c r="S764">
        <v>50361.794454873401</v>
      </c>
      <c r="T764">
        <v>50361.794454873401</v>
      </c>
      <c r="U764">
        <v>50361.794454873401</v>
      </c>
      <c r="V764">
        <v>50361.794454873401</v>
      </c>
      <c r="W764">
        <v>50361.794454873401</v>
      </c>
      <c r="X764">
        <v>50361.794454873401</v>
      </c>
      <c r="Y764">
        <v>50361.794454873401</v>
      </c>
      <c r="Z764">
        <v>50361.794454873401</v>
      </c>
      <c r="AA764">
        <v>50361.794454873401</v>
      </c>
      <c r="AB764">
        <v>50361.794454873401</v>
      </c>
      <c r="AC764">
        <v>50361.794454873401</v>
      </c>
      <c r="AD764">
        <v>50361.794454873401</v>
      </c>
      <c r="AE764">
        <v>49591.8789541691</v>
      </c>
      <c r="AF764">
        <v>49253.793760562497</v>
      </c>
      <c r="AG764">
        <v>49853.605115520098</v>
      </c>
      <c r="AH764">
        <v>49524.974766496402</v>
      </c>
      <c r="AI764">
        <v>49723.810148054799</v>
      </c>
    </row>
    <row r="765" spans="1:35" customFormat="1" x14ac:dyDescent="0.15">
      <c r="A765" t="s">
        <v>44</v>
      </c>
      <c r="B765" t="s">
        <v>47</v>
      </c>
      <c r="C765" t="s">
        <v>61</v>
      </c>
      <c r="D765">
        <v>2032</v>
      </c>
      <c r="E765">
        <v>1</v>
      </c>
      <c r="R765">
        <v>52667.087863019296</v>
      </c>
      <c r="S765">
        <v>52667.087863019296</v>
      </c>
      <c r="T765">
        <v>52667.087863019296</v>
      </c>
      <c r="U765">
        <v>52667.087863019296</v>
      </c>
      <c r="V765">
        <v>52667.087863019398</v>
      </c>
      <c r="W765">
        <v>52667.087863019296</v>
      </c>
      <c r="X765">
        <v>52667.087863019296</v>
      </c>
      <c r="Y765">
        <v>52667.087863019296</v>
      </c>
      <c r="Z765">
        <v>52667.087863019296</v>
      </c>
      <c r="AA765">
        <v>52667.087863019296</v>
      </c>
      <c r="AB765">
        <v>52667.087863019296</v>
      </c>
      <c r="AC765">
        <v>52667.087863019296</v>
      </c>
      <c r="AD765">
        <v>52667.087863019296</v>
      </c>
      <c r="AE765">
        <v>51861.929751367301</v>
      </c>
      <c r="AF765">
        <v>51508.368827067497</v>
      </c>
      <c r="AG765">
        <v>52135.636335597097</v>
      </c>
      <c r="AH765">
        <v>51791.963048061698</v>
      </c>
      <c r="AI765">
        <v>51999.900049198499</v>
      </c>
    </row>
    <row r="766" spans="1:35" customFormat="1" x14ac:dyDescent="0.15">
      <c r="A766" t="s">
        <v>44</v>
      </c>
      <c r="B766" t="s">
        <v>47</v>
      </c>
      <c r="C766" t="s">
        <v>61</v>
      </c>
      <c r="D766">
        <v>2033</v>
      </c>
      <c r="E766">
        <v>1</v>
      </c>
      <c r="S766">
        <v>53944.053494337699</v>
      </c>
      <c r="T766">
        <v>53944.053494337597</v>
      </c>
      <c r="U766">
        <v>53944.053494337597</v>
      </c>
      <c r="V766">
        <v>53944.053494337699</v>
      </c>
      <c r="W766">
        <v>53944.053494337699</v>
      </c>
      <c r="X766">
        <v>53944.053494337597</v>
      </c>
      <c r="Y766">
        <v>53944.053494337597</v>
      </c>
      <c r="Z766">
        <v>53944.053494337699</v>
      </c>
      <c r="AA766">
        <v>53944.053494337699</v>
      </c>
      <c r="AB766">
        <v>53944.053494337699</v>
      </c>
      <c r="AC766">
        <v>53944.053494337699</v>
      </c>
      <c r="AD766">
        <v>53944.053494337699</v>
      </c>
      <c r="AE766">
        <v>53164.364744152401</v>
      </c>
      <c r="AF766">
        <v>53219.266922790397</v>
      </c>
      <c r="AG766">
        <v>53381.315191232898</v>
      </c>
      <c r="AH766">
        <v>53453.0703382293</v>
      </c>
      <c r="AI766">
        <v>53350.545829532297</v>
      </c>
    </row>
    <row r="767" spans="1:35" customFormat="1" x14ac:dyDescent="0.15">
      <c r="A767" t="s">
        <v>44</v>
      </c>
      <c r="B767" t="s">
        <v>47</v>
      </c>
      <c r="C767" t="s">
        <v>61</v>
      </c>
      <c r="D767">
        <v>2034</v>
      </c>
      <c r="E767">
        <v>1</v>
      </c>
      <c r="T767">
        <v>55330.423588049503</v>
      </c>
      <c r="U767">
        <v>55330.423588049503</v>
      </c>
      <c r="V767">
        <v>55330.423588049503</v>
      </c>
      <c r="W767">
        <v>55330.423588049503</v>
      </c>
      <c r="X767">
        <v>55330.423588049503</v>
      </c>
      <c r="Y767">
        <v>55330.423588049503</v>
      </c>
      <c r="Z767">
        <v>55330.423588049503</v>
      </c>
      <c r="AA767">
        <v>55330.423588049598</v>
      </c>
      <c r="AB767">
        <v>55330.423588049503</v>
      </c>
      <c r="AC767">
        <v>55330.423588049503</v>
      </c>
      <c r="AD767">
        <v>55330.423588049503</v>
      </c>
      <c r="AE767">
        <v>54539.788838816399</v>
      </c>
      <c r="AF767">
        <v>54680.379253256098</v>
      </c>
      <c r="AG767">
        <v>54749.5041927196</v>
      </c>
      <c r="AH767">
        <v>54908.739851280297</v>
      </c>
      <c r="AI767">
        <v>54739.821528548797</v>
      </c>
    </row>
    <row r="768" spans="1:35" customFormat="1" x14ac:dyDescent="0.15">
      <c r="A768" t="s">
        <v>44</v>
      </c>
      <c r="B768" t="s">
        <v>47</v>
      </c>
      <c r="C768" t="s">
        <v>61</v>
      </c>
      <c r="D768">
        <v>2035</v>
      </c>
      <c r="E768">
        <v>1</v>
      </c>
      <c r="U768">
        <v>56921.394234351603</v>
      </c>
      <c r="V768">
        <v>56921.394234351603</v>
      </c>
      <c r="W768">
        <v>56921.394234351697</v>
      </c>
      <c r="X768">
        <v>56921.394234351603</v>
      </c>
      <c r="Y768">
        <v>56921.394234351603</v>
      </c>
      <c r="Z768">
        <v>56921.394234351603</v>
      </c>
      <c r="AA768">
        <v>56921.394234351697</v>
      </c>
      <c r="AB768">
        <v>56921.394234351603</v>
      </c>
      <c r="AC768">
        <v>56921.394234351603</v>
      </c>
      <c r="AD768">
        <v>56921.394234351603</v>
      </c>
      <c r="AE768">
        <v>56108.025578590998</v>
      </c>
      <c r="AF768">
        <v>56252.658528909204</v>
      </c>
      <c r="AG768">
        <v>56323.7710864404</v>
      </c>
      <c r="AH768">
        <v>56487.5854061098</v>
      </c>
      <c r="AI768">
        <v>56313.810007005799</v>
      </c>
    </row>
    <row r="769" spans="1:35" customFormat="1" x14ac:dyDescent="0.15">
      <c r="A769" t="s">
        <v>44</v>
      </c>
      <c r="B769" t="s">
        <v>47</v>
      </c>
      <c r="C769" t="s">
        <v>61</v>
      </c>
      <c r="D769">
        <v>2036</v>
      </c>
      <c r="E769">
        <v>1</v>
      </c>
      <c r="V769">
        <v>57451.717783118402</v>
      </c>
      <c r="W769">
        <v>57451.717783118402</v>
      </c>
      <c r="X769">
        <v>57451.717783118402</v>
      </c>
      <c r="Y769">
        <v>57451.717783118402</v>
      </c>
      <c r="Z769">
        <v>57451.717783118402</v>
      </c>
      <c r="AA769">
        <v>57451.717783118402</v>
      </c>
      <c r="AB769">
        <v>57451.717783118402</v>
      </c>
      <c r="AC769">
        <v>57451.717783118402</v>
      </c>
      <c r="AD769">
        <v>57451.717783118402</v>
      </c>
      <c r="AE769">
        <v>56630.771158515301</v>
      </c>
      <c r="AF769">
        <v>56776.751620793002</v>
      </c>
      <c r="AG769">
        <v>56848.526717679997</v>
      </c>
      <c r="AH769">
        <v>57013.867257719103</v>
      </c>
      <c r="AI769">
        <v>56838.472833157597</v>
      </c>
    </row>
    <row r="770" spans="1:35" customFormat="1" x14ac:dyDescent="0.15">
      <c r="A770" t="s">
        <v>44</v>
      </c>
      <c r="B770" t="s">
        <v>47</v>
      </c>
      <c r="C770" t="s">
        <v>61</v>
      </c>
      <c r="D770">
        <v>2037</v>
      </c>
      <c r="E770">
        <v>1</v>
      </c>
      <c r="W770">
        <v>58158.815848141603</v>
      </c>
      <c r="X770">
        <v>58158.815848141603</v>
      </c>
      <c r="Y770">
        <v>58158.815848141603</v>
      </c>
      <c r="Z770">
        <v>58158.815848141603</v>
      </c>
      <c r="AA770">
        <v>58158.815848141603</v>
      </c>
      <c r="AB770">
        <v>58158.815848141603</v>
      </c>
      <c r="AC770">
        <v>58158.815848141603</v>
      </c>
      <c r="AD770">
        <v>58158.815848141603</v>
      </c>
      <c r="AE770">
        <v>57327.765265081798</v>
      </c>
      <c r="AF770">
        <v>57475.542409972099</v>
      </c>
      <c r="AG770">
        <v>57548.200892667002</v>
      </c>
      <c r="AH770">
        <v>57715.576393198899</v>
      </c>
      <c r="AI770">
        <v>57538.023268027398</v>
      </c>
    </row>
    <row r="771" spans="1:35" customFormat="1" x14ac:dyDescent="0.15">
      <c r="A771" t="s">
        <v>44</v>
      </c>
      <c r="B771" t="s">
        <v>47</v>
      </c>
      <c r="C771" t="s">
        <v>61</v>
      </c>
      <c r="D771">
        <v>2038</v>
      </c>
      <c r="E771">
        <v>1</v>
      </c>
      <c r="X771">
        <v>3318.6833912539</v>
      </c>
      <c r="Y771">
        <v>3318.6833912539</v>
      </c>
      <c r="Z771">
        <v>3318.6833912539</v>
      </c>
      <c r="AA771">
        <v>3318.6833912539</v>
      </c>
      <c r="AB771">
        <v>3318.6833912539</v>
      </c>
      <c r="AC771">
        <v>3318.6833912539</v>
      </c>
      <c r="AD771">
        <v>3318.6833912539</v>
      </c>
      <c r="AE771">
        <v>3271.2616250595202</v>
      </c>
      <c r="AF771">
        <v>3279.6941481293702</v>
      </c>
      <c r="AG771">
        <v>3283.8402177533198</v>
      </c>
      <c r="AH771">
        <v>3293.3910706312199</v>
      </c>
      <c r="AI771">
        <v>3283.2594577539799</v>
      </c>
    </row>
    <row r="772" spans="1:35" customFormat="1" x14ac:dyDescent="0.15">
      <c r="A772" t="s">
        <v>44</v>
      </c>
      <c r="B772" t="s">
        <v>47</v>
      </c>
      <c r="C772" t="s">
        <v>61</v>
      </c>
      <c r="D772">
        <v>2041</v>
      </c>
      <c r="E772">
        <v>1</v>
      </c>
      <c r="AA772">
        <v>58335.590364397001</v>
      </c>
      <c r="AB772">
        <v>58335.5903643969</v>
      </c>
      <c r="AC772">
        <v>58335.5903643969</v>
      </c>
      <c r="AD772">
        <v>58335.5903643969</v>
      </c>
      <c r="AE772">
        <v>57502.013791723002</v>
      </c>
      <c r="AF772">
        <v>57650.240107266502</v>
      </c>
      <c r="AG772">
        <v>57723.119436413297</v>
      </c>
      <c r="AH772">
        <v>57891.003677068402</v>
      </c>
      <c r="AI772">
        <v>57712.910876744398</v>
      </c>
    </row>
    <row r="773" spans="1:35" customFormat="1" x14ac:dyDescent="0.15">
      <c r="A773" t="s">
        <v>44</v>
      </c>
      <c r="B773" t="s">
        <v>47</v>
      </c>
      <c r="C773" t="s">
        <v>61</v>
      </c>
      <c r="D773">
        <v>2042</v>
      </c>
      <c r="E773">
        <v>1</v>
      </c>
      <c r="AB773">
        <v>58512.364880652902</v>
      </c>
      <c r="AC773">
        <v>58512.364880652902</v>
      </c>
      <c r="AD773">
        <v>58512.364880652902</v>
      </c>
      <c r="AE773">
        <v>57676.262318364803</v>
      </c>
      <c r="AF773">
        <v>57824.937804561501</v>
      </c>
      <c r="AG773">
        <v>57898.037980160298</v>
      </c>
      <c r="AH773">
        <v>58066.430960938596</v>
      </c>
      <c r="AI773">
        <v>57887.798485462103</v>
      </c>
    </row>
    <row r="774" spans="1:35" customFormat="1" x14ac:dyDescent="0.15">
      <c r="A774" t="s">
        <v>44</v>
      </c>
      <c r="B774" t="s">
        <v>47</v>
      </c>
      <c r="C774" t="s">
        <v>61</v>
      </c>
      <c r="D774">
        <v>2043</v>
      </c>
      <c r="E774">
        <v>1</v>
      </c>
      <c r="AC774">
        <v>252725.885747533</v>
      </c>
      <c r="AD774">
        <v>252725.885747533</v>
      </c>
      <c r="AE774">
        <v>249097.09793505</v>
      </c>
      <c r="AF774">
        <v>249577.00675082699</v>
      </c>
      <c r="AG774">
        <v>250079.65159189099</v>
      </c>
      <c r="AH774">
        <v>250642.10736076999</v>
      </c>
      <c r="AI774">
        <v>249993.307305992</v>
      </c>
    </row>
    <row r="775" spans="1:35" customFormat="1" x14ac:dyDescent="0.15">
      <c r="A775" t="s">
        <v>44</v>
      </c>
      <c r="B775" t="s">
        <v>47</v>
      </c>
      <c r="C775" t="s">
        <v>61</v>
      </c>
      <c r="D775">
        <v>2044</v>
      </c>
      <c r="E775">
        <v>1</v>
      </c>
      <c r="AD775">
        <v>152284.97478218199</v>
      </c>
      <c r="AE775">
        <v>150098.67813875899</v>
      </c>
      <c r="AF775">
        <v>150390.64798301799</v>
      </c>
      <c r="AG775">
        <v>150690.31095503899</v>
      </c>
      <c r="AH775">
        <v>151032.06611235501</v>
      </c>
      <c r="AI775">
        <v>150639.007093572</v>
      </c>
    </row>
    <row r="776" spans="1:35" customFormat="1" x14ac:dyDescent="0.15">
      <c r="A776" t="s">
        <v>44</v>
      </c>
      <c r="B776" t="s">
        <v>47</v>
      </c>
      <c r="C776" t="s">
        <v>61</v>
      </c>
      <c r="D776">
        <v>2045</v>
      </c>
      <c r="E776">
        <v>1</v>
      </c>
      <c r="AE776">
        <v>27961.515106757601</v>
      </c>
      <c r="AF776">
        <v>27980.2678242232</v>
      </c>
      <c r="AG776">
        <v>28077.162407608001</v>
      </c>
      <c r="AH776">
        <v>28104.615930443098</v>
      </c>
      <c r="AI776">
        <v>28058.3507314981</v>
      </c>
    </row>
    <row r="777" spans="1:35" customFormat="1" x14ac:dyDescent="0.15">
      <c r="A777" t="s">
        <v>44</v>
      </c>
      <c r="B777" t="s">
        <v>47</v>
      </c>
      <c r="C777" t="s">
        <v>61</v>
      </c>
      <c r="D777">
        <v>2046</v>
      </c>
      <c r="E777">
        <v>1</v>
      </c>
      <c r="AF777">
        <v>58472.479892017996</v>
      </c>
      <c r="AG777">
        <v>58674.967824378102</v>
      </c>
      <c r="AH777">
        <v>58732.3395254649</v>
      </c>
      <c r="AI777">
        <v>58635.6556433804</v>
      </c>
    </row>
    <row r="778" spans="1:35" customFormat="1" x14ac:dyDescent="0.15">
      <c r="A778" t="s">
        <v>44</v>
      </c>
      <c r="B778" t="s">
        <v>47</v>
      </c>
      <c r="C778" t="s">
        <v>61</v>
      </c>
      <c r="D778">
        <v>2047</v>
      </c>
      <c r="E778">
        <v>1</v>
      </c>
      <c r="AG778">
        <v>58429.9053095985</v>
      </c>
      <c r="AH778">
        <v>58487.037391408703</v>
      </c>
      <c r="AI778">
        <v>58390.757320287601</v>
      </c>
    </row>
    <row r="779" spans="1:35" customFormat="1" x14ac:dyDescent="0.15">
      <c r="A779" t="s">
        <v>44</v>
      </c>
      <c r="B779" t="s">
        <v>47</v>
      </c>
      <c r="C779" t="s">
        <v>61</v>
      </c>
      <c r="D779">
        <v>2048</v>
      </c>
      <c r="E779">
        <v>1</v>
      </c>
      <c r="AH779">
        <v>123754.926631371</v>
      </c>
      <c r="AI779">
        <v>123551.204000356</v>
      </c>
    </row>
    <row r="780" spans="1:35" customFormat="1" x14ac:dyDescent="0.15">
      <c r="A780" t="s">
        <v>44</v>
      </c>
      <c r="B780" t="s">
        <v>47</v>
      </c>
      <c r="C780" t="s">
        <v>61</v>
      </c>
      <c r="D780">
        <v>2049</v>
      </c>
      <c r="E780">
        <v>1</v>
      </c>
      <c r="AI780">
        <v>24944.643480745999</v>
      </c>
    </row>
    <row r="781" spans="1:35" customFormat="1" x14ac:dyDescent="0.15">
      <c r="A781" t="s">
        <v>44</v>
      </c>
      <c r="B781" t="s">
        <v>47</v>
      </c>
      <c r="C781" t="s">
        <v>60</v>
      </c>
      <c r="D781">
        <v>2013</v>
      </c>
      <c r="E781">
        <v>1</v>
      </c>
      <c r="F781">
        <v>118158.602389719</v>
      </c>
      <c r="G781">
        <v>118158.602389719</v>
      </c>
      <c r="H781">
        <v>118158.602389719</v>
      </c>
      <c r="I781">
        <v>118158.602389719</v>
      </c>
      <c r="J781">
        <v>118158.602389719</v>
      </c>
      <c r="K781">
        <v>118158.602389719</v>
      </c>
      <c r="L781">
        <v>118158.602389719</v>
      </c>
      <c r="M781">
        <v>118158.602389719</v>
      </c>
      <c r="N781">
        <v>118158.602389719</v>
      </c>
      <c r="O781">
        <v>118158.602389719</v>
      </c>
      <c r="P781">
        <v>118158.602389719</v>
      </c>
      <c r="Q781">
        <v>118158.602389719</v>
      </c>
      <c r="R781">
        <v>118158.602389719</v>
      </c>
      <c r="S781">
        <v>118158.602389719</v>
      </c>
      <c r="T781">
        <v>118158.602389719</v>
      </c>
      <c r="U781">
        <v>118158.602389719</v>
      </c>
      <c r="V781">
        <v>118158.602389719</v>
      </c>
      <c r="W781">
        <v>118158.602389719</v>
      </c>
      <c r="X781">
        <v>118158.602389719</v>
      </c>
      <c r="Y781">
        <v>118158.602389719</v>
      </c>
      <c r="Z781">
        <v>118158.602389719</v>
      </c>
      <c r="AA781">
        <v>118158.602389719</v>
      </c>
      <c r="AB781">
        <v>118158.602389719</v>
      </c>
    </row>
    <row r="782" spans="1:35" customFormat="1" x14ac:dyDescent="0.15">
      <c r="A782" t="s">
        <v>44</v>
      </c>
      <c r="B782" t="s">
        <v>47</v>
      </c>
      <c r="C782" t="s">
        <v>60</v>
      </c>
      <c r="D782">
        <v>2014</v>
      </c>
      <c r="E782">
        <v>1</v>
      </c>
      <c r="F782">
        <v>123594.470296268</v>
      </c>
      <c r="G782">
        <v>123594.470296268</v>
      </c>
      <c r="H782">
        <v>123594.470296268</v>
      </c>
      <c r="I782">
        <v>123594.470296268</v>
      </c>
      <c r="J782">
        <v>123594.470296268</v>
      </c>
      <c r="K782">
        <v>123594.470296268</v>
      </c>
      <c r="L782">
        <v>123594.470296268</v>
      </c>
      <c r="M782">
        <v>123594.470296268</v>
      </c>
      <c r="N782">
        <v>123594.470296268</v>
      </c>
      <c r="O782">
        <v>123594.470296268</v>
      </c>
      <c r="P782">
        <v>123594.470296268</v>
      </c>
      <c r="Q782">
        <v>123594.470296268</v>
      </c>
      <c r="R782">
        <v>123594.470296268</v>
      </c>
      <c r="S782">
        <v>123594.470296268</v>
      </c>
      <c r="T782">
        <v>123594.470296268</v>
      </c>
      <c r="U782">
        <v>123594.470296268</v>
      </c>
      <c r="V782">
        <v>123594.470296268</v>
      </c>
      <c r="W782">
        <v>123594.470296268</v>
      </c>
      <c r="X782">
        <v>123594.470296268</v>
      </c>
      <c r="Y782">
        <v>123594.470296268</v>
      </c>
      <c r="Z782">
        <v>123594.470296268</v>
      </c>
      <c r="AA782">
        <v>123594.470296268</v>
      </c>
      <c r="AB782">
        <v>123594.470296268</v>
      </c>
      <c r="AC782">
        <v>123594.470296268</v>
      </c>
    </row>
    <row r="783" spans="1:35" customFormat="1" x14ac:dyDescent="0.15">
      <c r="A783" t="s">
        <v>44</v>
      </c>
      <c r="B783" t="s">
        <v>47</v>
      </c>
      <c r="C783" t="s">
        <v>60</v>
      </c>
      <c r="D783">
        <v>2015</v>
      </c>
      <c r="E783">
        <v>1</v>
      </c>
      <c r="F783">
        <v>77347.519809592603</v>
      </c>
      <c r="G783">
        <v>77347.519809592603</v>
      </c>
      <c r="H783">
        <v>77347.519809592603</v>
      </c>
      <c r="I783">
        <v>77347.519809592603</v>
      </c>
      <c r="J783">
        <v>77347.519809592603</v>
      </c>
      <c r="K783">
        <v>77347.519809592603</v>
      </c>
      <c r="L783">
        <v>77347.519809592603</v>
      </c>
      <c r="M783">
        <v>77347.519809592603</v>
      </c>
      <c r="N783">
        <v>77347.519809592603</v>
      </c>
      <c r="O783">
        <v>77347.519809592603</v>
      </c>
      <c r="P783">
        <v>77347.519809592603</v>
      </c>
      <c r="Q783">
        <v>77347.519809592603</v>
      </c>
      <c r="R783">
        <v>77347.519809592603</v>
      </c>
      <c r="S783">
        <v>77347.519809592603</v>
      </c>
      <c r="T783">
        <v>77347.519809592603</v>
      </c>
      <c r="U783">
        <v>77347.519809592603</v>
      </c>
      <c r="V783">
        <v>77347.519809592603</v>
      </c>
      <c r="W783">
        <v>77347.519809592603</v>
      </c>
      <c r="X783">
        <v>77347.519809592603</v>
      </c>
      <c r="Y783">
        <v>77347.519809592603</v>
      </c>
      <c r="Z783">
        <v>77347.519809592603</v>
      </c>
      <c r="AA783">
        <v>77347.519809592603</v>
      </c>
      <c r="AB783">
        <v>77347.519809592603</v>
      </c>
      <c r="AC783">
        <v>77347.519809592603</v>
      </c>
      <c r="AD783">
        <v>77347.519809592603</v>
      </c>
    </row>
    <row r="784" spans="1:35" customFormat="1" x14ac:dyDescent="0.15">
      <c r="A784" t="s">
        <v>44</v>
      </c>
      <c r="B784" t="s">
        <v>47</v>
      </c>
      <c r="C784" t="s">
        <v>60</v>
      </c>
      <c r="D784">
        <v>2016</v>
      </c>
      <c r="E784">
        <v>1</v>
      </c>
      <c r="F784">
        <v>44564.019246257798</v>
      </c>
      <c r="G784">
        <v>44564.019246257798</v>
      </c>
      <c r="H784">
        <v>44564.019246257798</v>
      </c>
      <c r="I784">
        <v>44564.019246257798</v>
      </c>
      <c r="J784">
        <v>44564.019246257798</v>
      </c>
      <c r="K784">
        <v>44564.019246257798</v>
      </c>
      <c r="L784">
        <v>44564.019246257798</v>
      </c>
      <c r="M784">
        <v>44564.019246257798</v>
      </c>
      <c r="N784">
        <v>44564.019246257798</v>
      </c>
      <c r="O784">
        <v>44564.019246257798</v>
      </c>
      <c r="P784">
        <v>44564.019246257798</v>
      </c>
      <c r="Q784">
        <v>44564.019246257798</v>
      </c>
      <c r="R784">
        <v>44564.019246257798</v>
      </c>
      <c r="S784">
        <v>44564.019246257798</v>
      </c>
      <c r="T784">
        <v>44564.019246257798</v>
      </c>
      <c r="U784">
        <v>44564.019246257798</v>
      </c>
      <c r="V784">
        <v>44564.019246257798</v>
      </c>
      <c r="W784">
        <v>44564.019246257798</v>
      </c>
      <c r="X784">
        <v>44564.019246257798</v>
      </c>
      <c r="Y784">
        <v>44564.019246257798</v>
      </c>
      <c r="Z784">
        <v>44564.019246257798</v>
      </c>
      <c r="AA784">
        <v>44564.019246257798</v>
      </c>
      <c r="AB784">
        <v>44564.019246257798</v>
      </c>
      <c r="AC784">
        <v>44564.019246257798</v>
      </c>
      <c r="AD784">
        <v>44564.019246257798</v>
      </c>
      <c r="AE784">
        <v>43255.5373601596</v>
      </c>
    </row>
    <row r="785" spans="1:35" customFormat="1" x14ac:dyDescent="0.15">
      <c r="A785" t="s">
        <v>44</v>
      </c>
      <c r="B785" t="s">
        <v>47</v>
      </c>
      <c r="C785" t="s">
        <v>60</v>
      </c>
      <c r="D785">
        <v>2017</v>
      </c>
      <c r="E785">
        <v>1</v>
      </c>
      <c r="F785">
        <v>58263.079543257001</v>
      </c>
      <c r="G785">
        <v>58263.079543257001</v>
      </c>
      <c r="H785">
        <v>58263.079543257001</v>
      </c>
      <c r="I785">
        <v>58263.079543257103</v>
      </c>
      <c r="J785">
        <v>58263.079543257103</v>
      </c>
      <c r="K785">
        <v>58263.079543257103</v>
      </c>
      <c r="L785">
        <v>58263.079543257103</v>
      </c>
      <c r="M785">
        <v>58263.079543257103</v>
      </c>
      <c r="N785">
        <v>58263.079543257103</v>
      </c>
      <c r="O785">
        <v>58263.079543257103</v>
      </c>
      <c r="P785">
        <v>58263.079543257103</v>
      </c>
      <c r="Q785">
        <v>58263.079543257103</v>
      </c>
      <c r="R785">
        <v>58263.079543257103</v>
      </c>
      <c r="S785">
        <v>58263.079543257103</v>
      </c>
      <c r="T785">
        <v>58263.079543257103</v>
      </c>
      <c r="U785">
        <v>58263.079543257103</v>
      </c>
      <c r="V785">
        <v>58263.079543257103</v>
      </c>
      <c r="W785">
        <v>58263.079543257103</v>
      </c>
      <c r="X785">
        <v>58263.079543257103</v>
      </c>
      <c r="Y785">
        <v>58263.079543257103</v>
      </c>
      <c r="Z785">
        <v>58263.079543257103</v>
      </c>
      <c r="AA785">
        <v>58263.079543257103</v>
      </c>
      <c r="AB785">
        <v>58263.079543257103</v>
      </c>
      <c r="AC785">
        <v>58263.079543257103</v>
      </c>
      <c r="AD785">
        <v>58263.079543257103</v>
      </c>
      <c r="AE785">
        <v>56552.367953501802</v>
      </c>
      <c r="AF785">
        <v>57468.937203279798</v>
      </c>
    </row>
    <row r="786" spans="1:35" customFormat="1" x14ac:dyDescent="0.15">
      <c r="A786" t="s">
        <v>44</v>
      </c>
      <c r="B786" t="s">
        <v>47</v>
      </c>
      <c r="C786" t="s">
        <v>60</v>
      </c>
      <c r="D786">
        <v>2018</v>
      </c>
      <c r="E786">
        <v>1</v>
      </c>
      <c r="F786">
        <v>34281.3093673064</v>
      </c>
      <c r="G786">
        <v>34281.3093673064</v>
      </c>
      <c r="H786">
        <v>34281.3093673064</v>
      </c>
      <c r="I786">
        <v>34281.3093673064</v>
      </c>
      <c r="J786">
        <v>34281.3093673064</v>
      </c>
      <c r="K786">
        <v>34281.3093673064</v>
      </c>
      <c r="L786">
        <v>34281.3093673064</v>
      </c>
      <c r="M786">
        <v>34281.3093673064</v>
      </c>
      <c r="N786">
        <v>34281.3093673064</v>
      </c>
      <c r="O786">
        <v>34281.3093673064</v>
      </c>
      <c r="P786">
        <v>34281.3093673064</v>
      </c>
      <c r="Q786">
        <v>34281.3093673064</v>
      </c>
      <c r="R786">
        <v>34281.3093673064</v>
      </c>
      <c r="S786">
        <v>34281.3093673064</v>
      </c>
      <c r="T786">
        <v>34281.3093673064</v>
      </c>
      <c r="U786">
        <v>34281.3093673064</v>
      </c>
      <c r="V786">
        <v>34281.3093673064</v>
      </c>
      <c r="W786">
        <v>34281.3093673064</v>
      </c>
      <c r="X786">
        <v>34281.3093673064</v>
      </c>
      <c r="Y786">
        <v>34281.3093673064</v>
      </c>
      <c r="Z786">
        <v>34281.3093673064</v>
      </c>
      <c r="AA786">
        <v>34281.3093673064</v>
      </c>
      <c r="AB786">
        <v>34281.3093673064</v>
      </c>
      <c r="AC786">
        <v>34281.3093673064</v>
      </c>
      <c r="AD786">
        <v>34281.3093673064</v>
      </c>
      <c r="AE786">
        <v>33274.746828793599</v>
      </c>
      <c r="AF786">
        <v>33814.045373506902</v>
      </c>
      <c r="AG786">
        <v>33944.682857094202</v>
      </c>
    </row>
    <row r="787" spans="1:35" customFormat="1" x14ac:dyDescent="0.15">
      <c r="A787" t="s">
        <v>44</v>
      </c>
      <c r="B787" t="s">
        <v>47</v>
      </c>
      <c r="C787" t="s">
        <v>60</v>
      </c>
      <c r="D787">
        <v>2019</v>
      </c>
      <c r="E787">
        <v>1</v>
      </c>
      <c r="F787">
        <v>28172.268964590399</v>
      </c>
      <c r="G787">
        <v>28172.268964590399</v>
      </c>
      <c r="H787">
        <v>28172.268964590399</v>
      </c>
      <c r="I787">
        <v>28172.268964590399</v>
      </c>
      <c r="J787">
        <v>28172.268964590399</v>
      </c>
      <c r="K787">
        <v>28172.268964590399</v>
      </c>
      <c r="L787">
        <v>28172.268964590399</v>
      </c>
      <c r="M787">
        <v>28172.268964590399</v>
      </c>
      <c r="N787">
        <v>28172.268964590399</v>
      </c>
      <c r="O787">
        <v>28172.268964590399</v>
      </c>
      <c r="P787">
        <v>28172.268964590399</v>
      </c>
      <c r="Q787">
        <v>28172.268964590399</v>
      </c>
      <c r="R787">
        <v>28172.268964590399</v>
      </c>
      <c r="S787">
        <v>28172.268964590399</v>
      </c>
      <c r="T787">
        <v>28172.268964590399</v>
      </c>
      <c r="U787">
        <v>28172.268964590399</v>
      </c>
      <c r="V787">
        <v>28172.268964590399</v>
      </c>
      <c r="W787">
        <v>28172.268964590399</v>
      </c>
      <c r="X787">
        <v>28172.268964590399</v>
      </c>
      <c r="Y787">
        <v>28172.268964590399</v>
      </c>
      <c r="Z787">
        <v>28172.268964590399</v>
      </c>
      <c r="AA787">
        <v>28172.268964590399</v>
      </c>
      <c r="AB787">
        <v>28172.268964590399</v>
      </c>
      <c r="AC787">
        <v>28172.268964590399</v>
      </c>
      <c r="AD787">
        <v>28172.268964590399</v>
      </c>
      <c r="AE787">
        <v>27345.079131762501</v>
      </c>
      <c r="AF787">
        <v>27788.2729284489</v>
      </c>
      <c r="AG787">
        <v>27895.6303891877</v>
      </c>
      <c r="AH787">
        <v>27961.776182400499</v>
      </c>
    </row>
    <row r="788" spans="1:35" customFormat="1" x14ac:dyDescent="0.15">
      <c r="A788" t="s">
        <v>44</v>
      </c>
      <c r="B788" t="s">
        <v>47</v>
      </c>
      <c r="C788" t="s">
        <v>60</v>
      </c>
      <c r="D788">
        <v>2020</v>
      </c>
      <c r="E788">
        <v>1</v>
      </c>
      <c r="F788">
        <v>26051.7756016643</v>
      </c>
      <c r="G788">
        <v>26051.7756016643</v>
      </c>
      <c r="H788">
        <v>26051.7756016643</v>
      </c>
      <c r="I788">
        <v>26051.7756016643</v>
      </c>
      <c r="J788">
        <v>26051.7756016643</v>
      </c>
      <c r="K788">
        <v>26051.7756016643</v>
      </c>
      <c r="L788">
        <v>26051.7756016643</v>
      </c>
      <c r="M788">
        <v>26051.7756016643</v>
      </c>
      <c r="N788">
        <v>26051.7756016643</v>
      </c>
      <c r="O788">
        <v>26051.775601664402</v>
      </c>
      <c r="P788">
        <v>26051.7756016643</v>
      </c>
      <c r="Q788">
        <v>26051.7756016643</v>
      </c>
      <c r="R788">
        <v>26051.7756016643</v>
      </c>
      <c r="S788">
        <v>26051.7756016643</v>
      </c>
      <c r="T788">
        <v>26051.7756016643</v>
      </c>
      <c r="U788">
        <v>26051.7756016643</v>
      </c>
      <c r="V788">
        <v>26051.7756016643</v>
      </c>
      <c r="W788">
        <v>26051.7756016643</v>
      </c>
      <c r="X788">
        <v>26051.7756016643</v>
      </c>
      <c r="Y788">
        <v>26051.7756016643</v>
      </c>
      <c r="Z788">
        <v>26051.7756016643</v>
      </c>
      <c r="AA788">
        <v>26051.7756016643</v>
      </c>
      <c r="AB788">
        <v>26051.775601664402</v>
      </c>
      <c r="AC788">
        <v>26051.7756016643</v>
      </c>
      <c r="AD788">
        <v>26051.7756016643</v>
      </c>
      <c r="AE788">
        <v>25286.8473691568</v>
      </c>
      <c r="AF788">
        <v>25696.682492974302</v>
      </c>
      <c r="AG788">
        <v>25795.9592846253</v>
      </c>
      <c r="AH788">
        <v>25857.1263622199</v>
      </c>
      <c r="AI788">
        <v>25826.480485848599</v>
      </c>
    </row>
    <row r="789" spans="1:35" customFormat="1" x14ac:dyDescent="0.15">
      <c r="A789" t="s">
        <v>44</v>
      </c>
      <c r="B789" t="s">
        <v>47</v>
      </c>
      <c r="C789" t="s">
        <v>60</v>
      </c>
      <c r="D789">
        <v>2038</v>
      </c>
      <c r="E789">
        <v>1</v>
      </c>
      <c r="X789">
        <v>57638.910485238099</v>
      </c>
      <c r="Y789">
        <v>57638.910485238099</v>
      </c>
      <c r="Z789">
        <v>57638.910485238099</v>
      </c>
      <c r="AA789">
        <v>57638.910485238099</v>
      </c>
      <c r="AB789">
        <v>57638.910485238099</v>
      </c>
      <c r="AC789">
        <v>57638.910485237997</v>
      </c>
      <c r="AD789">
        <v>57638.910485238099</v>
      </c>
      <c r="AE789">
        <v>56560.818130227002</v>
      </c>
      <c r="AF789">
        <v>56726.791625992199</v>
      </c>
      <c r="AG789">
        <v>57214.486628371204</v>
      </c>
      <c r="AH789">
        <v>57059.706598823497</v>
      </c>
      <c r="AI789">
        <v>57182.640062083701</v>
      </c>
    </row>
    <row r="790" spans="1:35" customFormat="1" x14ac:dyDescent="0.15">
      <c r="A790" t="s">
        <v>44</v>
      </c>
      <c r="B790" t="s">
        <v>47</v>
      </c>
      <c r="C790" t="s">
        <v>60</v>
      </c>
      <c r="D790">
        <v>2039</v>
      </c>
      <c r="E790">
        <v>1</v>
      </c>
      <c r="Y790">
        <v>59981.975127403901</v>
      </c>
      <c r="Z790">
        <v>59981.975127403901</v>
      </c>
      <c r="AA790">
        <v>59981.975127403901</v>
      </c>
      <c r="AB790">
        <v>59981.975127403901</v>
      </c>
      <c r="AC790">
        <v>59981.975127403901</v>
      </c>
      <c r="AD790">
        <v>59981.975127403901</v>
      </c>
      <c r="AE790">
        <v>58860.057515170804</v>
      </c>
      <c r="AF790">
        <v>59032.7779571602</v>
      </c>
      <c r="AG790">
        <v>59540.2981246337</v>
      </c>
      <c r="AH790">
        <v>59379.226171600603</v>
      </c>
      <c r="AI790">
        <v>59507.156971706398</v>
      </c>
    </row>
    <row r="791" spans="1:35" customFormat="1" x14ac:dyDescent="0.15">
      <c r="A791" t="s">
        <v>44</v>
      </c>
      <c r="B791" t="s">
        <v>47</v>
      </c>
      <c r="C791" t="s">
        <v>60</v>
      </c>
      <c r="D791">
        <v>2040</v>
      </c>
      <c r="E791">
        <v>1</v>
      </c>
      <c r="Z791">
        <v>60899.130710391997</v>
      </c>
      <c r="AA791">
        <v>60899.130710391997</v>
      </c>
      <c r="AB791">
        <v>60899.130710391997</v>
      </c>
      <c r="AC791">
        <v>60899.130710391903</v>
      </c>
      <c r="AD791">
        <v>60899.130710391997</v>
      </c>
      <c r="AE791">
        <v>59760.058394607899</v>
      </c>
      <c r="AF791">
        <v>59935.419821948803</v>
      </c>
      <c r="AG791">
        <v>60450.700236631303</v>
      </c>
      <c r="AH791">
        <v>60287.165409698697</v>
      </c>
      <c r="AI791">
        <v>60417.052338246402</v>
      </c>
    </row>
    <row r="792" spans="1:35" customFormat="1" x14ac:dyDescent="0.15">
      <c r="A792" t="s">
        <v>44</v>
      </c>
      <c r="B792" t="s">
        <v>47</v>
      </c>
      <c r="C792" t="s">
        <v>60</v>
      </c>
      <c r="D792">
        <v>2043</v>
      </c>
      <c r="E792">
        <v>1</v>
      </c>
      <c r="AC792">
        <v>16936.1955513424</v>
      </c>
      <c r="AD792">
        <v>16936.1955513424</v>
      </c>
      <c r="AE792">
        <v>16787.9763354069</v>
      </c>
      <c r="AF792">
        <v>16644.848745037201</v>
      </c>
      <c r="AG792">
        <v>16683.808085443401</v>
      </c>
      <c r="AH792">
        <v>16738.8140066468</v>
      </c>
      <c r="AI792">
        <v>16647.600559257498</v>
      </c>
    </row>
    <row r="793" spans="1:35" customFormat="1" x14ac:dyDescent="0.15">
      <c r="A793" t="s">
        <v>44</v>
      </c>
      <c r="B793" t="s">
        <v>47</v>
      </c>
      <c r="C793" t="s">
        <v>60</v>
      </c>
      <c r="D793">
        <v>2044</v>
      </c>
      <c r="E793">
        <v>1</v>
      </c>
      <c r="AD793">
        <v>89277.397487966606</v>
      </c>
      <c r="AE793">
        <v>88496.075270924703</v>
      </c>
      <c r="AF793">
        <v>87741.593029728101</v>
      </c>
      <c r="AG793">
        <v>87946.963150116702</v>
      </c>
      <c r="AH793">
        <v>88236.921156127399</v>
      </c>
      <c r="AI793">
        <v>87756.098932852095</v>
      </c>
    </row>
    <row r="794" spans="1:35" customFormat="1" x14ac:dyDescent="0.15">
      <c r="A794" t="s">
        <v>44</v>
      </c>
      <c r="B794" t="s">
        <v>47</v>
      </c>
      <c r="C794" t="s">
        <v>60</v>
      </c>
      <c r="D794">
        <v>2045</v>
      </c>
      <c r="E794">
        <v>1</v>
      </c>
      <c r="AE794">
        <v>142069.09847556701</v>
      </c>
      <c r="AF794">
        <v>140857.874006069</v>
      </c>
      <c r="AG794">
        <v>141187.56939389399</v>
      </c>
      <c r="AH794">
        <v>141653.05978297201</v>
      </c>
      <c r="AI794">
        <v>140881.16137302999</v>
      </c>
    </row>
    <row r="795" spans="1:35" customFormat="1" x14ac:dyDescent="0.15">
      <c r="A795" t="s">
        <v>44</v>
      </c>
      <c r="B795" t="s">
        <v>47</v>
      </c>
      <c r="C795" t="s">
        <v>60</v>
      </c>
      <c r="D795">
        <v>2046</v>
      </c>
      <c r="E795">
        <v>1</v>
      </c>
      <c r="AF795">
        <v>46577.376766792499</v>
      </c>
      <c r="AG795">
        <v>46810.334551133201</v>
      </c>
      <c r="AH795">
        <v>46731.3192128667</v>
      </c>
      <c r="AI795">
        <v>46618.685058998803</v>
      </c>
    </row>
    <row r="796" spans="1:35" customFormat="1" x14ac:dyDescent="0.15">
      <c r="A796" t="s">
        <v>44</v>
      </c>
      <c r="B796" t="s">
        <v>47</v>
      </c>
      <c r="C796" t="s">
        <v>60</v>
      </c>
      <c r="D796">
        <v>2047</v>
      </c>
      <c r="E796">
        <v>1</v>
      </c>
      <c r="AG796">
        <v>60949.866113795302</v>
      </c>
      <c r="AH796">
        <v>60739.288210855499</v>
      </c>
      <c r="AI796">
        <v>60647.798812049601</v>
      </c>
    </row>
    <row r="797" spans="1:35" customFormat="1" x14ac:dyDescent="0.15">
      <c r="A797" t="s">
        <v>44</v>
      </c>
      <c r="B797" t="s">
        <v>47</v>
      </c>
      <c r="C797" t="s">
        <v>60</v>
      </c>
      <c r="D797">
        <v>2048</v>
      </c>
      <c r="E797">
        <v>1</v>
      </c>
      <c r="AH797">
        <v>35656.504707882501</v>
      </c>
      <c r="AI797">
        <v>35595.952036501301</v>
      </c>
    </row>
    <row r="798" spans="1:35" customFormat="1" x14ac:dyDescent="0.15">
      <c r="A798" t="s">
        <v>44</v>
      </c>
      <c r="B798" t="s">
        <v>47</v>
      </c>
      <c r="C798" t="s">
        <v>60</v>
      </c>
      <c r="D798">
        <v>2049</v>
      </c>
      <c r="E798">
        <v>1</v>
      </c>
      <c r="AI798">
        <v>29174.3213324358</v>
      </c>
    </row>
    <row r="799" spans="1:35" customFormat="1" x14ac:dyDescent="0.15">
      <c r="A799" t="s">
        <v>44</v>
      </c>
      <c r="B799" t="s">
        <v>46</v>
      </c>
      <c r="C799" t="s">
        <v>62</v>
      </c>
      <c r="D799">
        <v>2020</v>
      </c>
      <c r="E799">
        <v>0</v>
      </c>
      <c r="F799">
        <v>5839.2644402228698</v>
      </c>
      <c r="G799">
        <v>6638.86491114808</v>
      </c>
      <c r="H799">
        <v>6068.0099790713402</v>
      </c>
      <c r="I799">
        <v>5775.3372830773196</v>
      </c>
      <c r="J799">
        <v>5703.9875700552502</v>
      </c>
      <c r="K799">
        <v>5404.7211821414103</v>
      </c>
      <c r="L799">
        <v>5915.6855533788003</v>
      </c>
      <c r="M799">
        <v>5155.9307315328397</v>
      </c>
      <c r="N799">
        <v>5715.9672468353601</v>
      </c>
      <c r="O799">
        <v>5937.9399351756501</v>
      </c>
      <c r="P799">
        <v>5212.7753630595698</v>
      </c>
      <c r="Q799">
        <v>5138.3460956669896</v>
      </c>
      <c r="R799">
        <v>5927.8694665905496</v>
      </c>
      <c r="S799">
        <v>5413.5779258315297</v>
      </c>
      <c r="T799">
        <v>5308.3050982783197</v>
      </c>
    </row>
    <row r="800" spans="1:35" customFormat="1" x14ac:dyDescent="0.15">
      <c r="A800" t="s">
        <v>44</v>
      </c>
      <c r="B800" t="s">
        <v>46</v>
      </c>
      <c r="C800" t="s">
        <v>62</v>
      </c>
      <c r="D800">
        <v>2024</v>
      </c>
      <c r="E800">
        <v>0</v>
      </c>
      <c r="J800">
        <v>1019.9113664387301</v>
      </c>
      <c r="K800">
        <v>966.40052216046604</v>
      </c>
      <c r="L800">
        <v>1057.76439062436</v>
      </c>
      <c r="M800">
        <v>921.91511518496702</v>
      </c>
      <c r="N800">
        <v>1022.0534132725001</v>
      </c>
      <c r="O800">
        <v>1061.7436238658299</v>
      </c>
      <c r="P800">
        <v>932.07931787704501</v>
      </c>
      <c r="Q800">
        <v>918.770863944236</v>
      </c>
      <c r="R800">
        <v>1059.9429563066601</v>
      </c>
      <c r="S800">
        <v>967.98416753981599</v>
      </c>
      <c r="T800">
        <v>949.16067746730403</v>
      </c>
      <c r="U800">
        <v>440.482317652034</v>
      </c>
      <c r="V800">
        <v>465.37053060852401</v>
      </c>
      <c r="W800">
        <v>732.996812777635</v>
      </c>
      <c r="X800">
        <v>830.54922823086702</v>
      </c>
    </row>
    <row r="801" spans="1:35" customFormat="1" x14ac:dyDescent="0.15">
      <c r="A801" t="s">
        <v>44</v>
      </c>
      <c r="B801" t="s">
        <v>46</v>
      </c>
      <c r="C801" t="s">
        <v>62</v>
      </c>
      <c r="D801">
        <v>2025</v>
      </c>
      <c r="E801">
        <v>0</v>
      </c>
      <c r="K801">
        <v>1375.12041416638</v>
      </c>
      <c r="L801">
        <v>1505.1248147859601</v>
      </c>
      <c r="M801">
        <v>1311.8207885331601</v>
      </c>
      <c r="N801">
        <v>1454.3105893790901</v>
      </c>
      <c r="O801">
        <v>1510.7869856329201</v>
      </c>
      <c r="P801">
        <v>1326.28373872316</v>
      </c>
      <c r="Q801">
        <v>1307.34673872746</v>
      </c>
      <c r="R801">
        <v>1508.2247615209101</v>
      </c>
      <c r="S801">
        <v>1377.3738308812999</v>
      </c>
      <c r="T801">
        <v>1350.5893198312599</v>
      </c>
      <c r="U801">
        <v>626.77555857327695</v>
      </c>
      <c r="V801">
        <v>662.18974650446603</v>
      </c>
      <c r="W801">
        <v>1043.00324519284</v>
      </c>
      <c r="X801">
        <v>1181.81351574307</v>
      </c>
      <c r="Y801">
        <v>758.22265999146703</v>
      </c>
    </row>
    <row r="802" spans="1:35" customFormat="1" x14ac:dyDescent="0.15">
      <c r="A802" t="s">
        <v>44</v>
      </c>
      <c r="B802" t="s">
        <v>46</v>
      </c>
      <c r="C802" t="s">
        <v>62</v>
      </c>
      <c r="D802">
        <v>2026</v>
      </c>
      <c r="E802">
        <v>0</v>
      </c>
      <c r="L802">
        <v>486.801433442068</v>
      </c>
      <c r="M802">
        <v>424.281251630192</v>
      </c>
      <c r="N802">
        <v>470.36662516284201</v>
      </c>
      <c r="O802">
        <v>488.63274527589101</v>
      </c>
      <c r="P802">
        <v>428.95899318034799</v>
      </c>
      <c r="Q802">
        <v>422.834212927946</v>
      </c>
      <c r="R802">
        <v>487.80404697906198</v>
      </c>
      <c r="S802">
        <v>445.48302484399801</v>
      </c>
      <c r="T802">
        <v>436.82012975043898</v>
      </c>
      <c r="U802">
        <v>202.717566917076</v>
      </c>
      <c r="V802">
        <v>214.17155218110901</v>
      </c>
      <c r="W802">
        <v>337.33778744243699</v>
      </c>
      <c r="X802">
        <v>382.23309314500301</v>
      </c>
      <c r="Y802">
        <v>245.231408137134</v>
      </c>
      <c r="Z802">
        <v>225.87653118382801</v>
      </c>
    </row>
    <row r="803" spans="1:35" customFormat="1" x14ac:dyDescent="0.15">
      <c r="A803" t="s">
        <v>44</v>
      </c>
      <c r="B803" t="s">
        <v>46</v>
      </c>
      <c r="C803" t="s">
        <v>62</v>
      </c>
      <c r="D803">
        <v>2027</v>
      </c>
      <c r="E803">
        <v>0</v>
      </c>
      <c r="M803">
        <v>505.077394285129</v>
      </c>
      <c r="N803">
        <v>559.93883416514598</v>
      </c>
      <c r="O803">
        <v>581.68338289302403</v>
      </c>
      <c r="P803">
        <v>510.64592106828098</v>
      </c>
      <c r="Q803">
        <v>503.35479510274303</v>
      </c>
      <c r="R803">
        <v>580.69687506407104</v>
      </c>
      <c r="S803">
        <v>530.31663435974701</v>
      </c>
      <c r="T803">
        <v>520.00405876511695</v>
      </c>
      <c r="U803">
        <v>241.32119927736201</v>
      </c>
      <c r="V803">
        <v>254.95637407971401</v>
      </c>
      <c r="W803">
        <v>401.57723213243298</v>
      </c>
      <c r="X803">
        <v>455.02197882524899</v>
      </c>
      <c r="Y803">
        <v>291.93097772497202</v>
      </c>
      <c r="Z803">
        <v>268.89033951452899</v>
      </c>
      <c r="AA803">
        <v>323.296097444297</v>
      </c>
    </row>
    <row r="804" spans="1:35" customFormat="1" x14ac:dyDescent="0.15">
      <c r="A804" t="s">
        <v>44</v>
      </c>
      <c r="B804" t="s">
        <v>46</v>
      </c>
      <c r="C804" t="s">
        <v>62</v>
      </c>
      <c r="D804">
        <v>2028</v>
      </c>
      <c r="E804">
        <v>0</v>
      </c>
      <c r="N804">
        <v>681.46896698234002</v>
      </c>
      <c r="O804">
        <v>707.93299172028799</v>
      </c>
      <c r="P804">
        <v>621.477431267989</v>
      </c>
      <c r="Q804">
        <v>612.60382619417499</v>
      </c>
      <c r="R804">
        <v>706.73237045579106</v>
      </c>
      <c r="S804">
        <v>645.41751159216801</v>
      </c>
      <c r="T804">
        <v>632.86667602121202</v>
      </c>
      <c r="U804">
        <v>293.69798690187002</v>
      </c>
      <c r="V804">
        <v>310.29256459540699</v>
      </c>
      <c r="W804">
        <v>488.73627769172401</v>
      </c>
      <c r="X804">
        <v>553.78076844166196</v>
      </c>
      <c r="Y804">
        <v>355.29220279389699</v>
      </c>
      <c r="Z804">
        <v>327.25078297829299</v>
      </c>
      <c r="AA804">
        <v>393.464864574491</v>
      </c>
      <c r="AB804">
        <v>232.24733498865501</v>
      </c>
    </row>
    <row r="805" spans="1:35" customFormat="1" x14ac:dyDescent="0.15">
      <c r="A805" t="s">
        <v>44</v>
      </c>
      <c r="B805" t="s">
        <v>46</v>
      </c>
      <c r="C805" t="s">
        <v>62</v>
      </c>
      <c r="D805">
        <v>2029</v>
      </c>
      <c r="E805">
        <v>0</v>
      </c>
      <c r="O805">
        <v>829.81841653870799</v>
      </c>
      <c r="P805">
        <v>728.47772876943395</v>
      </c>
      <c r="Q805">
        <v>718.076347568865</v>
      </c>
      <c r="R805">
        <v>828.41108329075996</v>
      </c>
      <c r="S805">
        <v>756.53959306840602</v>
      </c>
      <c r="T805">
        <v>741.82786947092302</v>
      </c>
      <c r="U805">
        <v>344.264218904789</v>
      </c>
      <c r="V805">
        <v>363.71589914265701</v>
      </c>
      <c r="W805">
        <v>572.88241797242097</v>
      </c>
      <c r="X805">
        <v>649.12567397256805</v>
      </c>
      <c r="Y805">
        <v>416.46316329253699</v>
      </c>
      <c r="Z805">
        <v>383.59382839639602</v>
      </c>
      <c r="AA805">
        <v>461.20804469277601</v>
      </c>
      <c r="AB805">
        <v>272.23355602809301</v>
      </c>
      <c r="AC805">
        <v>413.142656443514</v>
      </c>
    </row>
    <row r="806" spans="1:35" customFormat="1" x14ac:dyDescent="0.15">
      <c r="A806" t="s">
        <v>44</v>
      </c>
      <c r="B806" t="s">
        <v>46</v>
      </c>
      <c r="C806" t="s">
        <v>62</v>
      </c>
      <c r="D806">
        <v>2030</v>
      </c>
      <c r="E806">
        <v>0</v>
      </c>
      <c r="P806">
        <v>836.70948749532397</v>
      </c>
      <c r="Q806">
        <v>824.76274706679601</v>
      </c>
      <c r="R806">
        <v>951.49019051897199</v>
      </c>
      <c r="S806">
        <v>868.94057318056298</v>
      </c>
      <c r="T806">
        <v>852.04309200125999</v>
      </c>
      <c r="U806">
        <v>395.412415214649</v>
      </c>
      <c r="V806">
        <v>417.75408025119299</v>
      </c>
      <c r="W806">
        <v>657.99699209266703</v>
      </c>
      <c r="X806">
        <v>745.56789938810402</v>
      </c>
      <c r="Y806">
        <v>478.33813740305601</v>
      </c>
      <c r="Z806">
        <v>440.58532318632098</v>
      </c>
      <c r="AA806">
        <v>529.73087777917499</v>
      </c>
      <c r="AB806">
        <v>312.679976542411</v>
      </c>
      <c r="AC806">
        <v>474.52429454396997</v>
      </c>
      <c r="AD806">
        <v>259.14939370762897</v>
      </c>
    </row>
    <row r="807" spans="1:35" customFormat="1" x14ac:dyDescent="0.15">
      <c r="A807" t="s">
        <v>44</v>
      </c>
      <c r="B807" t="s">
        <v>46</v>
      </c>
      <c r="C807" t="s">
        <v>62</v>
      </c>
      <c r="D807">
        <v>2031</v>
      </c>
      <c r="E807">
        <v>0</v>
      </c>
      <c r="Q807">
        <v>906.22745667077299</v>
      </c>
      <c r="R807">
        <v>1045.4722142431599</v>
      </c>
      <c r="S807">
        <v>954.76888163535102</v>
      </c>
      <c r="T807">
        <v>936.20237696752804</v>
      </c>
      <c r="U807">
        <v>434.46868648033001</v>
      </c>
      <c r="V807">
        <v>459.017116141906</v>
      </c>
      <c r="W807">
        <v>722.98966310230799</v>
      </c>
      <c r="X807">
        <v>819.21025608972104</v>
      </c>
      <c r="Y807">
        <v>525.58527313346201</v>
      </c>
      <c r="Z807">
        <v>484.10348102843398</v>
      </c>
      <c r="AA807">
        <v>582.05425475032905</v>
      </c>
      <c r="AB807">
        <v>343.56447463425201</v>
      </c>
      <c r="AC807">
        <v>521.394723637109</v>
      </c>
      <c r="AD807">
        <v>284.74648836002399</v>
      </c>
      <c r="AE807">
        <v>824.67051295352405</v>
      </c>
    </row>
    <row r="808" spans="1:35" customFormat="1" x14ac:dyDescent="0.15">
      <c r="A808" t="s">
        <v>44</v>
      </c>
      <c r="B808" t="s">
        <v>46</v>
      </c>
      <c r="C808" t="s">
        <v>62</v>
      </c>
      <c r="D808">
        <v>2032</v>
      </c>
      <c r="E808">
        <v>0</v>
      </c>
      <c r="R808">
        <v>1138.3650423281699</v>
      </c>
      <c r="S808">
        <v>1039.6024911510999</v>
      </c>
      <c r="T808">
        <v>1019.3863059822</v>
      </c>
      <c r="U808">
        <v>473.07231884061702</v>
      </c>
      <c r="V808">
        <v>499.801938040511</v>
      </c>
      <c r="W808">
        <v>787.22910779230494</v>
      </c>
      <c r="X808">
        <v>891.99914176996901</v>
      </c>
      <c r="Y808">
        <v>572.28484272130095</v>
      </c>
      <c r="Z808">
        <v>527.11728935913595</v>
      </c>
      <c r="AA808">
        <v>633.77123496851095</v>
      </c>
      <c r="AB808">
        <v>374.09103980118999</v>
      </c>
      <c r="AC808">
        <v>567.72195239307905</v>
      </c>
      <c r="AD808">
        <v>310.04692794194801</v>
      </c>
      <c r="AE808">
        <v>897.94455614942694</v>
      </c>
      <c r="AF808">
        <v>851.15911873908499</v>
      </c>
    </row>
    <row r="809" spans="1:35" customFormat="1" x14ac:dyDescent="0.15">
      <c r="A809" t="s">
        <v>44</v>
      </c>
      <c r="B809" t="s">
        <v>46</v>
      </c>
      <c r="C809" t="s">
        <v>62</v>
      </c>
      <c r="D809">
        <v>2033</v>
      </c>
      <c r="E809">
        <v>0</v>
      </c>
      <c r="S809">
        <v>1124.43610066684</v>
      </c>
      <c r="T809">
        <v>1102.5702349968799</v>
      </c>
      <c r="U809">
        <v>511.67595120090198</v>
      </c>
      <c r="V809">
        <v>540.58675993911402</v>
      </c>
      <c r="W809">
        <v>851.46855248229997</v>
      </c>
      <c r="X809">
        <v>964.78802745021301</v>
      </c>
      <c r="Y809">
        <v>618.98441230913795</v>
      </c>
      <c r="Z809">
        <v>570.131097689836</v>
      </c>
      <c r="AA809">
        <v>685.48821518668899</v>
      </c>
      <c r="AB809">
        <v>404.61760496812599</v>
      </c>
      <c r="AC809">
        <v>614.04918114904797</v>
      </c>
      <c r="AD809">
        <v>335.34736752386999</v>
      </c>
      <c r="AE809">
        <v>971.21859934532699</v>
      </c>
      <c r="AF809">
        <v>920.61537815505403</v>
      </c>
      <c r="AG809">
        <v>821.19888788485002</v>
      </c>
    </row>
    <row r="810" spans="1:35" customFormat="1" x14ac:dyDescent="0.15">
      <c r="A810" t="s">
        <v>44</v>
      </c>
      <c r="B810" t="s">
        <v>46</v>
      </c>
      <c r="C810" t="s">
        <v>62</v>
      </c>
      <c r="D810">
        <v>2034</v>
      </c>
      <c r="E810">
        <v>0</v>
      </c>
      <c r="T810">
        <v>1164.15699651194</v>
      </c>
      <c r="U810">
        <v>540.25686494168303</v>
      </c>
      <c r="V810">
        <v>570.78255772669104</v>
      </c>
      <c r="W810">
        <v>899.02941438008702</v>
      </c>
      <c r="X810">
        <v>1018.67862622855</v>
      </c>
      <c r="Y810">
        <v>653.55930302576201</v>
      </c>
      <c r="Z810">
        <v>601.97716683919896</v>
      </c>
      <c r="AA810">
        <v>723.77783873180795</v>
      </c>
      <c r="AB810">
        <v>427.21851251215702</v>
      </c>
      <c r="AC810">
        <v>648.34840243906206</v>
      </c>
      <c r="AD810">
        <v>354.07901625956401</v>
      </c>
      <c r="AE810">
        <v>1025.46839347026</v>
      </c>
      <c r="AF810">
        <v>972.03860539434902</v>
      </c>
      <c r="AG810">
        <v>867.06896351294404</v>
      </c>
      <c r="AH810">
        <v>629.94240482403995</v>
      </c>
    </row>
    <row r="811" spans="1:35" customFormat="1" x14ac:dyDescent="0.15">
      <c r="A811" t="s">
        <v>44</v>
      </c>
      <c r="B811" t="s">
        <v>46</v>
      </c>
      <c r="C811" t="s">
        <v>62</v>
      </c>
      <c r="D811">
        <v>2035</v>
      </c>
      <c r="E811">
        <v>0</v>
      </c>
      <c r="U811">
        <v>3027.5076500980899</v>
      </c>
      <c r="V811">
        <v>3198.5684443762598</v>
      </c>
      <c r="W811">
        <v>5038.0080408468702</v>
      </c>
      <c r="X811">
        <v>5708.5018886918997</v>
      </c>
      <c r="Y811">
        <v>3662.43525645316</v>
      </c>
      <c r="Z811">
        <v>3373.3777320659801</v>
      </c>
      <c r="AA811">
        <v>4055.9279963403001</v>
      </c>
      <c r="AB811">
        <v>2394.0599348676401</v>
      </c>
      <c r="AC811">
        <v>3633.2342552001001</v>
      </c>
      <c r="AD811">
        <v>1984.1986285185901</v>
      </c>
      <c r="AE811">
        <v>5746.5505903384601</v>
      </c>
      <c r="AF811">
        <v>5447.1391387867598</v>
      </c>
      <c r="AG811">
        <v>4858.9071061251998</v>
      </c>
      <c r="AH811">
        <v>3530.0901728140698</v>
      </c>
      <c r="AI811">
        <v>4827.4268008831596</v>
      </c>
    </row>
    <row r="812" spans="1:35" customFormat="1" x14ac:dyDescent="0.15">
      <c r="A812" t="s">
        <v>44</v>
      </c>
      <c r="B812" t="s">
        <v>46</v>
      </c>
      <c r="C812" t="s">
        <v>62</v>
      </c>
      <c r="D812">
        <v>2036</v>
      </c>
      <c r="E812">
        <v>0</v>
      </c>
      <c r="V812">
        <v>615.25645899300696</v>
      </c>
      <c r="W812">
        <v>969.07946210736804</v>
      </c>
      <c r="X812">
        <v>1098.0514312165501</v>
      </c>
      <c r="Y812">
        <v>704.48295428486006</v>
      </c>
      <c r="Z812">
        <v>648.88167140081703</v>
      </c>
      <c r="AA812">
        <v>780.17273675866704</v>
      </c>
      <c r="AB812">
        <v>460.50627452836397</v>
      </c>
      <c r="AC812">
        <v>698.866033796073</v>
      </c>
      <c r="AD812">
        <v>381.66793781372002</v>
      </c>
      <c r="AE812">
        <v>1105.3702395682999</v>
      </c>
      <c r="AF812">
        <v>1047.7773405363801</v>
      </c>
      <c r="AG812">
        <v>934.62873553531597</v>
      </c>
      <c r="AH812">
        <v>679.02588843151398</v>
      </c>
      <c r="AI812">
        <v>928.57338250221403</v>
      </c>
    </row>
    <row r="813" spans="1:35" customFormat="1" x14ac:dyDescent="0.15">
      <c r="A813" t="s">
        <v>44</v>
      </c>
      <c r="B813" t="s">
        <v>46</v>
      </c>
      <c r="C813" t="s">
        <v>62</v>
      </c>
      <c r="D813">
        <v>2037</v>
      </c>
      <c r="E813">
        <v>0</v>
      </c>
      <c r="W813">
        <v>1002.32902393183</v>
      </c>
      <c r="X813">
        <v>1135.7260805887399</v>
      </c>
      <c r="Y813">
        <v>728.65408829263504</v>
      </c>
      <c r="Z813">
        <v>671.14509983329003</v>
      </c>
      <c r="AA813">
        <v>806.94082199722197</v>
      </c>
      <c r="AB813">
        <v>476.30645649919097</v>
      </c>
      <c r="AC813">
        <v>722.84444867981597</v>
      </c>
      <c r="AD813">
        <v>394.763140210394</v>
      </c>
      <c r="AE813">
        <v>1143.2960006194501</v>
      </c>
      <c r="AF813">
        <v>1083.7270627466601</v>
      </c>
      <c r="AG813">
        <v>966.69627709432302</v>
      </c>
      <c r="AH813">
        <v>702.32357880741199</v>
      </c>
      <c r="AI813">
        <v>960.43316211504805</v>
      </c>
    </row>
    <row r="814" spans="1:35" customFormat="1" x14ac:dyDescent="0.15">
      <c r="A814" t="s">
        <v>44</v>
      </c>
      <c r="B814" t="s">
        <v>46</v>
      </c>
      <c r="C814" t="s">
        <v>62</v>
      </c>
      <c r="D814">
        <v>2038</v>
      </c>
      <c r="E814">
        <v>0</v>
      </c>
      <c r="X814">
        <v>1157.0628561231499</v>
      </c>
      <c r="Y814">
        <v>742.34324185691003</v>
      </c>
      <c r="Z814">
        <v>683.75383761867204</v>
      </c>
      <c r="AA814">
        <v>822.10074082164704</v>
      </c>
      <c r="AB814">
        <v>485.25477962182799</v>
      </c>
      <c r="AC814">
        <v>736.42445710912102</v>
      </c>
      <c r="AD814">
        <v>402.17951697226403</v>
      </c>
      <c r="AE814">
        <v>1164.7749915060199</v>
      </c>
      <c r="AF814">
        <v>1104.0869377848401</v>
      </c>
      <c r="AG814">
        <v>984.85750613259597</v>
      </c>
      <c r="AH814">
        <v>715.51806364813206</v>
      </c>
      <c r="AI814">
        <v>978.47672662069999</v>
      </c>
    </row>
    <row r="815" spans="1:35" customFormat="1" x14ac:dyDescent="0.15">
      <c r="A815" t="s">
        <v>44</v>
      </c>
      <c r="B815" t="s">
        <v>46</v>
      </c>
      <c r="C815" t="s">
        <v>62</v>
      </c>
      <c r="D815">
        <v>2039</v>
      </c>
      <c r="E815">
        <v>0</v>
      </c>
      <c r="Y815">
        <v>1280.36608880019</v>
      </c>
      <c r="Z815">
        <v>1179.31325754925</v>
      </c>
      <c r="AA815">
        <v>1417.92886467531</v>
      </c>
      <c r="AB815">
        <v>836.94944497893198</v>
      </c>
      <c r="AC815">
        <v>1270.15758840485</v>
      </c>
      <c r="AD815">
        <v>693.66431336164499</v>
      </c>
      <c r="AE815">
        <v>2008.9607018936299</v>
      </c>
      <c r="AF815">
        <v>1904.2881978569301</v>
      </c>
      <c r="AG815">
        <v>1698.64569656251</v>
      </c>
      <c r="AH815">
        <v>1234.0990164165</v>
      </c>
      <c r="AI815">
        <v>1687.6403647341999</v>
      </c>
    </row>
    <row r="816" spans="1:35" customFormat="1" x14ac:dyDescent="0.15">
      <c r="A816" t="s">
        <v>44</v>
      </c>
      <c r="B816" t="s">
        <v>46</v>
      </c>
      <c r="C816" t="s">
        <v>62</v>
      </c>
      <c r="D816">
        <v>2040</v>
      </c>
      <c r="E816">
        <v>0</v>
      </c>
      <c r="Z816">
        <v>1396.3996972484199</v>
      </c>
      <c r="AA816">
        <v>1678.9393527781201</v>
      </c>
      <c r="AB816">
        <v>991.01400251324196</v>
      </c>
      <c r="AC816">
        <v>1503.96653353339</v>
      </c>
      <c r="AD816">
        <v>821.35313155315805</v>
      </c>
      <c r="AE816">
        <v>2378.7675564149899</v>
      </c>
      <c r="AF816">
        <v>2254.8270749428898</v>
      </c>
      <c r="AG816">
        <v>2011.3301713757501</v>
      </c>
      <c r="AH816">
        <v>1461.27034684557</v>
      </c>
      <c r="AI816">
        <v>1998.29899248006</v>
      </c>
    </row>
    <row r="817" spans="1:35" customFormat="1" x14ac:dyDescent="0.15">
      <c r="A817" t="s">
        <v>44</v>
      </c>
      <c r="B817" t="s">
        <v>46</v>
      </c>
      <c r="C817" t="s">
        <v>62</v>
      </c>
      <c r="D817">
        <v>2041</v>
      </c>
      <c r="E817">
        <v>0</v>
      </c>
      <c r="AA817">
        <v>1118.54212491981</v>
      </c>
      <c r="AB817">
        <v>660.23284662560695</v>
      </c>
      <c r="AC817">
        <v>1001.97182193813</v>
      </c>
      <c r="AD817">
        <v>547.20146713865699</v>
      </c>
      <c r="AE817">
        <v>1584.78131615655</v>
      </c>
      <c r="AF817">
        <v>1502.2097513885999</v>
      </c>
      <c r="AG817">
        <v>1339.9873676695399</v>
      </c>
      <c r="AH817">
        <v>973.526790076358</v>
      </c>
      <c r="AI817">
        <v>1331.30574226832</v>
      </c>
    </row>
    <row r="818" spans="1:35" customFormat="1" x14ac:dyDescent="0.15">
      <c r="A818" t="s">
        <v>44</v>
      </c>
      <c r="B818" t="s">
        <v>46</v>
      </c>
      <c r="C818" t="s">
        <v>62</v>
      </c>
      <c r="D818">
        <v>2042</v>
      </c>
      <c r="E818">
        <v>0</v>
      </c>
      <c r="AB818">
        <v>693.31607554187303</v>
      </c>
      <c r="AC818">
        <v>1052.1790531024801</v>
      </c>
      <c r="AD818">
        <v>574.62087150968796</v>
      </c>
      <c r="AE818">
        <v>1664.1922138914799</v>
      </c>
      <c r="AF818">
        <v>1577.48311795834</v>
      </c>
      <c r="AG818">
        <v>1407.13202588534</v>
      </c>
      <c r="AH818">
        <v>1022.3086854589</v>
      </c>
      <c r="AI818">
        <v>1398.0153778977899</v>
      </c>
    </row>
    <row r="819" spans="1:35" customFormat="1" x14ac:dyDescent="0.15">
      <c r="A819" t="s">
        <v>44</v>
      </c>
      <c r="B819" t="s">
        <v>46</v>
      </c>
      <c r="C819" t="s">
        <v>62</v>
      </c>
      <c r="D819">
        <v>2043</v>
      </c>
      <c r="E819">
        <v>0</v>
      </c>
      <c r="AC819">
        <v>1118.68229438198</v>
      </c>
      <c r="AD819">
        <v>610.93992799495697</v>
      </c>
      <c r="AE819">
        <v>1769.3779006902801</v>
      </c>
      <c r="AF819">
        <v>1677.18833457389</v>
      </c>
      <c r="AG819">
        <v>1496.07015894704</v>
      </c>
      <c r="AH819">
        <v>1086.9239626503099</v>
      </c>
      <c r="AI819">
        <v>1486.37729093403</v>
      </c>
    </row>
    <row r="820" spans="1:35" customFormat="1" x14ac:dyDescent="0.15">
      <c r="A820" t="s">
        <v>44</v>
      </c>
      <c r="B820" t="s">
        <v>46</v>
      </c>
      <c r="C820" t="s">
        <v>62</v>
      </c>
      <c r="D820">
        <v>2044</v>
      </c>
      <c r="E820">
        <v>0</v>
      </c>
      <c r="AD820">
        <v>646.83519152241001</v>
      </c>
      <c r="AE820">
        <v>1873.33621658129</v>
      </c>
      <c r="AF820">
        <v>1775.7301297587001</v>
      </c>
      <c r="AG820">
        <v>1583.9705074922799</v>
      </c>
      <c r="AH820">
        <v>1150.7852692793899</v>
      </c>
      <c r="AI820">
        <v>1573.7081431413801</v>
      </c>
    </row>
    <row r="821" spans="1:35" customFormat="1" x14ac:dyDescent="0.15">
      <c r="A821" t="s">
        <v>44</v>
      </c>
      <c r="B821" t="s">
        <v>46</v>
      </c>
      <c r="C821" t="s">
        <v>62</v>
      </c>
      <c r="D821">
        <v>2045</v>
      </c>
      <c r="E821">
        <v>0</v>
      </c>
      <c r="AE821">
        <v>1989.9364528226699</v>
      </c>
      <c r="AF821">
        <v>1886.25516568026</v>
      </c>
      <c r="AG821">
        <v>1682.56003655719</v>
      </c>
      <c r="AH821">
        <v>1222.41247270043</v>
      </c>
      <c r="AI821">
        <v>1671.6589218863401</v>
      </c>
    </row>
    <row r="822" spans="1:35" customFormat="1" x14ac:dyDescent="0.15">
      <c r="A822" t="s">
        <v>44</v>
      </c>
      <c r="B822" t="s">
        <v>46</v>
      </c>
      <c r="C822" t="s">
        <v>62</v>
      </c>
      <c r="D822">
        <v>2046</v>
      </c>
      <c r="E822">
        <v>0</v>
      </c>
      <c r="AF822">
        <v>781.70285932311299</v>
      </c>
      <c r="AG822">
        <v>697.287416618007</v>
      </c>
      <c r="AH822">
        <v>506.592820827374</v>
      </c>
      <c r="AI822">
        <v>692.76977093408402</v>
      </c>
    </row>
    <row r="823" spans="1:35" customFormat="1" x14ac:dyDescent="0.15">
      <c r="A823" t="s">
        <v>44</v>
      </c>
      <c r="B823" t="s">
        <v>46</v>
      </c>
      <c r="C823" t="s">
        <v>62</v>
      </c>
      <c r="D823">
        <v>2047</v>
      </c>
      <c r="E823">
        <v>0</v>
      </c>
      <c r="AG823">
        <v>759.24315225143005</v>
      </c>
      <c r="AH823">
        <v>551.60486339828503</v>
      </c>
      <c r="AI823">
        <v>754.32410241907701</v>
      </c>
    </row>
    <row r="824" spans="1:35" customFormat="1" x14ac:dyDescent="0.15">
      <c r="A824" t="s">
        <v>44</v>
      </c>
      <c r="B824" t="s">
        <v>46</v>
      </c>
      <c r="C824" t="s">
        <v>62</v>
      </c>
      <c r="D824">
        <v>2048</v>
      </c>
      <c r="E824">
        <v>0</v>
      </c>
      <c r="AH824">
        <v>596.61690596919505</v>
      </c>
      <c r="AI824">
        <v>815.87843390406601</v>
      </c>
    </row>
    <row r="825" spans="1:35" customFormat="1" x14ac:dyDescent="0.15">
      <c r="A825" t="s">
        <v>44</v>
      </c>
      <c r="B825" t="s">
        <v>46</v>
      </c>
      <c r="C825" t="s">
        <v>62</v>
      </c>
      <c r="D825">
        <v>2049</v>
      </c>
      <c r="E825">
        <v>0</v>
      </c>
      <c r="AI825">
        <v>861.45132254119505</v>
      </c>
    </row>
    <row r="826" spans="1:35" customFormat="1" x14ac:dyDescent="0.15">
      <c r="A826" t="s">
        <v>44</v>
      </c>
      <c r="B826" t="s">
        <v>45</v>
      </c>
      <c r="C826" t="s">
        <v>61</v>
      </c>
      <c r="D826">
        <v>2013</v>
      </c>
      <c r="E826">
        <v>1</v>
      </c>
      <c r="F826">
        <v>86303.233252406106</v>
      </c>
      <c r="G826">
        <v>86303.233252406106</v>
      </c>
      <c r="H826">
        <v>86303.233252406106</v>
      </c>
      <c r="I826">
        <v>86303.233252406106</v>
      </c>
      <c r="J826">
        <v>86303.233252406193</v>
      </c>
      <c r="K826">
        <v>86303.233252406193</v>
      </c>
      <c r="L826">
        <v>86303.233252406193</v>
      </c>
      <c r="M826">
        <v>86303.233252406106</v>
      </c>
      <c r="N826">
        <v>86303.233252406106</v>
      </c>
      <c r="O826">
        <v>86303.233252406193</v>
      </c>
      <c r="P826">
        <v>86303.233252406106</v>
      </c>
      <c r="Q826">
        <v>86303.233252406106</v>
      </c>
      <c r="R826">
        <v>86303.233252406106</v>
      </c>
      <c r="S826">
        <v>86303.233252406106</v>
      </c>
      <c r="T826">
        <v>86303.233252406106</v>
      </c>
      <c r="U826">
        <v>86303.233252406106</v>
      </c>
      <c r="V826">
        <v>86303.233252406106</v>
      </c>
      <c r="W826">
        <v>86303.233252406193</v>
      </c>
      <c r="X826">
        <v>86303.233252406106</v>
      </c>
      <c r="Y826">
        <v>86303.233252406106</v>
      </c>
      <c r="Z826">
        <v>86303.233252406106</v>
      </c>
      <c r="AA826">
        <v>86303.233252406193</v>
      </c>
      <c r="AB826">
        <v>86303.233252406106</v>
      </c>
    </row>
    <row r="827" spans="1:35" customFormat="1" x14ac:dyDescent="0.15">
      <c r="A827" t="s">
        <v>44</v>
      </c>
      <c r="B827" t="s">
        <v>45</v>
      </c>
      <c r="C827" t="s">
        <v>61</v>
      </c>
      <c r="D827">
        <v>2014</v>
      </c>
      <c r="E827">
        <v>1</v>
      </c>
      <c r="F827">
        <v>50518.965806286396</v>
      </c>
      <c r="G827">
        <v>50518.965806286396</v>
      </c>
      <c r="H827">
        <v>50518.965806286396</v>
      </c>
      <c r="I827">
        <v>50518.965806286396</v>
      </c>
      <c r="J827">
        <v>50518.965806286396</v>
      </c>
      <c r="K827">
        <v>50518.965806286396</v>
      </c>
      <c r="L827">
        <v>50518.965806286396</v>
      </c>
      <c r="M827">
        <v>50518.965806286396</v>
      </c>
      <c r="N827">
        <v>50518.965806286396</v>
      </c>
      <c r="O827">
        <v>50518.965806286396</v>
      </c>
      <c r="P827">
        <v>50518.965806286396</v>
      </c>
      <c r="Q827">
        <v>50518.965806286396</v>
      </c>
      <c r="R827">
        <v>50518.965806286396</v>
      </c>
      <c r="S827">
        <v>50518.965806286396</v>
      </c>
      <c r="T827">
        <v>50518.965806286396</v>
      </c>
      <c r="U827">
        <v>50518.965806286396</v>
      </c>
      <c r="V827">
        <v>50518.965806286396</v>
      </c>
      <c r="W827">
        <v>50518.965806286396</v>
      </c>
      <c r="X827">
        <v>50518.965806286396</v>
      </c>
      <c r="Y827">
        <v>50518.965806286396</v>
      </c>
      <c r="Z827">
        <v>50518.965806286396</v>
      </c>
      <c r="AA827">
        <v>50518.965806286396</v>
      </c>
      <c r="AB827">
        <v>50518.965806286396</v>
      </c>
      <c r="AC827">
        <v>50518.965806286396</v>
      </c>
    </row>
    <row r="828" spans="1:35" customFormat="1" x14ac:dyDescent="0.15">
      <c r="A828" t="s">
        <v>44</v>
      </c>
      <c r="B828" t="s">
        <v>45</v>
      </c>
      <c r="C828" t="s">
        <v>61</v>
      </c>
      <c r="D828">
        <v>2015</v>
      </c>
      <c r="E828">
        <v>1</v>
      </c>
      <c r="F828">
        <v>28372.696482242001</v>
      </c>
      <c r="G828">
        <v>28372.696482242001</v>
      </c>
      <c r="H828">
        <v>28372.696482242001</v>
      </c>
      <c r="I828">
        <v>28372.696482242001</v>
      </c>
      <c r="J828">
        <v>28372.696482242001</v>
      </c>
      <c r="K828">
        <v>28372.696482242001</v>
      </c>
      <c r="L828">
        <v>28372.696482242001</v>
      </c>
      <c r="M828">
        <v>28372.696482242001</v>
      </c>
      <c r="N828">
        <v>28372.696482242001</v>
      </c>
      <c r="O828">
        <v>28372.696482242001</v>
      </c>
      <c r="P828">
        <v>28372.696482242001</v>
      </c>
      <c r="Q828">
        <v>28372.696482242001</v>
      </c>
      <c r="R828">
        <v>28372.696482242001</v>
      </c>
      <c r="S828">
        <v>28372.696482242001</v>
      </c>
      <c r="T828">
        <v>28372.696482242001</v>
      </c>
      <c r="U828">
        <v>28372.696482242001</v>
      </c>
      <c r="V828">
        <v>28372.696482242001</v>
      </c>
      <c r="W828">
        <v>28372.696482242001</v>
      </c>
      <c r="X828">
        <v>28372.696482242001</v>
      </c>
      <c r="Y828">
        <v>28372.696482242001</v>
      </c>
      <c r="Z828">
        <v>28372.696482242001</v>
      </c>
      <c r="AA828">
        <v>28372.696482242001</v>
      </c>
      <c r="AB828">
        <v>28372.696482242001</v>
      </c>
      <c r="AC828">
        <v>28372.696482242001</v>
      </c>
      <c r="AD828">
        <v>28372.696482242001</v>
      </c>
    </row>
    <row r="829" spans="1:35" customFormat="1" x14ac:dyDescent="0.15">
      <c r="A829" t="s">
        <v>44</v>
      </c>
      <c r="B829" t="s">
        <v>45</v>
      </c>
      <c r="C829" t="s">
        <v>61</v>
      </c>
      <c r="D829">
        <v>2016</v>
      </c>
      <c r="E829">
        <v>1</v>
      </c>
      <c r="F829">
        <v>59292.567711019699</v>
      </c>
      <c r="G829">
        <v>59292.567711019699</v>
      </c>
      <c r="H829">
        <v>59292.567711019699</v>
      </c>
      <c r="I829">
        <v>59292.567711019699</v>
      </c>
      <c r="J829">
        <v>59292.567711019699</v>
      </c>
      <c r="K829">
        <v>59292.567711019699</v>
      </c>
      <c r="L829">
        <v>59292.567711019699</v>
      </c>
      <c r="M829">
        <v>59292.567711019699</v>
      </c>
      <c r="N829">
        <v>59292.567711019699</v>
      </c>
      <c r="O829">
        <v>59292.567711019699</v>
      </c>
      <c r="P829">
        <v>59292.567711019699</v>
      </c>
      <c r="Q829">
        <v>59292.567711019699</v>
      </c>
      <c r="R829">
        <v>59292.567711019699</v>
      </c>
      <c r="S829">
        <v>59292.567711019699</v>
      </c>
      <c r="T829">
        <v>59292.567711019699</v>
      </c>
      <c r="U829">
        <v>59292.567711019699</v>
      </c>
      <c r="V829">
        <v>59292.567711019699</v>
      </c>
      <c r="W829">
        <v>59292.567711019699</v>
      </c>
      <c r="X829">
        <v>59292.567711019699</v>
      </c>
      <c r="Y829">
        <v>59292.567711019699</v>
      </c>
      <c r="Z829">
        <v>59292.567711019699</v>
      </c>
      <c r="AA829">
        <v>59292.567711019699</v>
      </c>
      <c r="AB829">
        <v>59292.567711019699</v>
      </c>
      <c r="AC829">
        <v>59292.567711019699</v>
      </c>
      <c r="AD829">
        <v>59292.567711019699</v>
      </c>
      <c r="AE829">
        <v>58433.290921354099</v>
      </c>
    </row>
    <row r="830" spans="1:35" customFormat="1" x14ac:dyDescent="0.15">
      <c r="A830" t="s">
        <v>44</v>
      </c>
      <c r="B830" t="s">
        <v>45</v>
      </c>
      <c r="C830" t="s">
        <v>61</v>
      </c>
      <c r="D830">
        <v>2017</v>
      </c>
      <c r="E830">
        <v>1</v>
      </c>
      <c r="F830">
        <v>59044.925721773201</v>
      </c>
      <c r="G830">
        <v>59044.925721773201</v>
      </c>
      <c r="H830">
        <v>59044.925721773201</v>
      </c>
      <c r="I830">
        <v>59044.925721773303</v>
      </c>
      <c r="J830">
        <v>59044.925721773303</v>
      </c>
      <c r="K830">
        <v>59044.925721773303</v>
      </c>
      <c r="L830">
        <v>59044.925721773303</v>
      </c>
      <c r="M830">
        <v>59044.925721773303</v>
      </c>
      <c r="N830">
        <v>59044.925721773303</v>
      </c>
      <c r="O830">
        <v>59044.925721773303</v>
      </c>
      <c r="P830">
        <v>59044.925721773303</v>
      </c>
      <c r="Q830">
        <v>59044.925721773201</v>
      </c>
      <c r="R830">
        <v>59044.925721773201</v>
      </c>
      <c r="S830">
        <v>59044.925721773201</v>
      </c>
      <c r="T830">
        <v>59044.925721773201</v>
      </c>
      <c r="U830">
        <v>59044.925721773201</v>
      </c>
      <c r="V830">
        <v>59044.925721773201</v>
      </c>
      <c r="W830">
        <v>59044.925721773303</v>
      </c>
      <c r="X830">
        <v>59044.925721773201</v>
      </c>
      <c r="Y830">
        <v>59044.925721773201</v>
      </c>
      <c r="Z830">
        <v>59044.925721773201</v>
      </c>
      <c r="AA830">
        <v>59044.925721773303</v>
      </c>
      <c r="AB830">
        <v>59044.925721773201</v>
      </c>
      <c r="AC830">
        <v>59044.925721773201</v>
      </c>
      <c r="AD830">
        <v>59044.925721773201</v>
      </c>
      <c r="AE830">
        <v>58189.237796980902</v>
      </c>
      <c r="AF830">
        <v>58228.263090559703</v>
      </c>
    </row>
    <row r="831" spans="1:35" customFormat="1" x14ac:dyDescent="0.15">
      <c r="A831" t="s">
        <v>44</v>
      </c>
      <c r="B831" t="s">
        <v>45</v>
      </c>
      <c r="C831" t="s">
        <v>61</v>
      </c>
      <c r="D831">
        <v>2018</v>
      </c>
      <c r="E831">
        <v>1</v>
      </c>
      <c r="F831">
        <v>124935.38357486</v>
      </c>
      <c r="G831">
        <v>124935.38357486</v>
      </c>
      <c r="H831">
        <v>124935.38357486</v>
      </c>
      <c r="I831">
        <v>124935.38357486</v>
      </c>
      <c r="J831">
        <v>124935.38357486</v>
      </c>
      <c r="K831">
        <v>124935.38357486</v>
      </c>
      <c r="L831">
        <v>124935.38357486</v>
      </c>
      <c r="M831">
        <v>124935.38357486</v>
      </c>
      <c r="N831">
        <v>124935.38357486</v>
      </c>
      <c r="O831">
        <v>124935.38357486</v>
      </c>
      <c r="P831">
        <v>124935.38357486</v>
      </c>
      <c r="Q831">
        <v>124935.38357486</v>
      </c>
      <c r="R831">
        <v>124935.38357486</v>
      </c>
      <c r="S831">
        <v>124935.38357486</v>
      </c>
      <c r="T831">
        <v>124935.38357486</v>
      </c>
      <c r="U831">
        <v>124935.38357486</v>
      </c>
      <c r="V831">
        <v>124935.38357486</v>
      </c>
      <c r="W831">
        <v>124935.38357486</v>
      </c>
      <c r="X831">
        <v>124935.38357486</v>
      </c>
      <c r="Y831">
        <v>124935.38357486</v>
      </c>
      <c r="Z831">
        <v>124935.38357486</v>
      </c>
      <c r="AA831">
        <v>124935.38357486</v>
      </c>
      <c r="AB831">
        <v>124935.38357486</v>
      </c>
      <c r="AC831">
        <v>124935.38357486</v>
      </c>
      <c r="AD831">
        <v>124935.38357486</v>
      </c>
      <c r="AE831">
        <v>123124.801246278</v>
      </c>
      <c r="AF831">
        <v>123207.37633571601</v>
      </c>
      <c r="AG831">
        <v>123634.038706319</v>
      </c>
    </row>
    <row r="832" spans="1:35" customFormat="1" x14ac:dyDescent="0.15">
      <c r="A832" t="s">
        <v>44</v>
      </c>
      <c r="B832" t="s">
        <v>45</v>
      </c>
      <c r="C832" t="s">
        <v>61</v>
      </c>
      <c r="D832">
        <v>2019</v>
      </c>
      <c r="E832">
        <v>1</v>
      </c>
      <c r="F832">
        <v>25224.1054761081</v>
      </c>
      <c r="G832">
        <v>25224.1054761081</v>
      </c>
      <c r="H832">
        <v>25224.1054761081</v>
      </c>
      <c r="I832">
        <v>25224.1054761081</v>
      </c>
      <c r="J832">
        <v>25224.1054761081</v>
      </c>
      <c r="K832">
        <v>25224.1054761081</v>
      </c>
      <c r="L832">
        <v>25224.1054761081</v>
      </c>
      <c r="M832">
        <v>25224.1054761081</v>
      </c>
      <c r="N832">
        <v>25224.1054761081</v>
      </c>
      <c r="O832">
        <v>25224.1054761081</v>
      </c>
      <c r="P832">
        <v>25224.1054761081</v>
      </c>
      <c r="Q832">
        <v>25224.1054761081</v>
      </c>
      <c r="R832">
        <v>25224.1054761081</v>
      </c>
      <c r="S832">
        <v>25224.1054761081</v>
      </c>
      <c r="T832">
        <v>25224.1054761081</v>
      </c>
      <c r="U832">
        <v>25224.105476108001</v>
      </c>
      <c r="V832">
        <v>25224.1054761081</v>
      </c>
      <c r="W832">
        <v>25224.1054761081</v>
      </c>
      <c r="X832">
        <v>25224.105476108001</v>
      </c>
      <c r="Y832">
        <v>25224.105476108001</v>
      </c>
      <c r="Z832">
        <v>25224.1054761081</v>
      </c>
      <c r="AA832">
        <v>25224.1054761081</v>
      </c>
      <c r="AB832">
        <v>25224.1054761081</v>
      </c>
      <c r="AC832">
        <v>25224.1054761081</v>
      </c>
      <c r="AD832">
        <v>25224.1054761081</v>
      </c>
      <c r="AE832">
        <v>24858.553954012801</v>
      </c>
      <c r="AF832">
        <v>24875.2256342535</v>
      </c>
      <c r="AG832">
        <v>24961.3675768387</v>
      </c>
      <c r="AH832">
        <v>24985.774511728199</v>
      </c>
    </row>
    <row r="833" spans="1:35" customFormat="1" x14ac:dyDescent="0.15">
      <c r="A833" t="s">
        <v>44</v>
      </c>
      <c r="B833" t="s">
        <v>45</v>
      </c>
      <c r="C833" t="s">
        <v>61</v>
      </c>
      <c r="D833">
        <v>2020</v>
      </c>
      <c r="E833">
        <v>1</v>
      </c>
      <c r="F833">
        <v>222028.73207300701</v>
      </c>
      <c r="G833">
        <v>222028.73207300701</v>
      </c>
      <c r="H833">
        <v>222028.73207300701</v>
      </c>
      <c r="I833">
        <v>222028.73207300701</v>
      </c>
      <c r="J833">
        <v>222028.73207300701</v>
      </c>
      <c r="K833">
        <v>222028.73207300701</v>
      </c>
      <c r="L833">
        <v>222028.73207300701</v>
      </c>
      <c r="M833">
        <v>222028.73207300701</v>
      </c>
      <c r="N833">
        <v>222028.73207300701</v>
      </c>
      <c r="O833">
        <v>222028.73207300701</v>
      </c>
      <c r="P833">
        <v>222028.73207300701</v>
      </c>
      <c r="Q833">
        <v>222028.73207300701</v>
      </c>
      <c r="R833">
        <v>222028.73207300701</v>
      </c>
      <c r="S833">
        <v>222028.73207300701</v>
      </c>
      <c r="T833">
        <v>222028.73207300701</v>
      </c>
      <c r="U833">
        <v>222028.73207300701</v>
      </c>
      <c r="V833">
        <v>222028.73207300701</v>
      </c>
      <c r="W833">
        <v>222028.73207300701</v>
      </c>
      <c r="X833">
        <v>222028.73207300701</v>
      </c>
      <c r="Y833">
        <v>222028.73207300701</v>
      </c>
      <c r="Z833">
        <v>222028.73207300701</v>
      </c>
      <c r="AA833">
        <v>222028.73207300701</v>
      </c>
      <c r="AB833">
        <v>222028.73207300701</v>
      </c>
      <c r="AC833">
        <v>222028.73207300701</v>
      </c>
      <c r="AD833">
        <v>222028.73207300701</v>
      </c>
      <c r="AE833">
        <v>218811.05836659801</v>
      </c>
      <c r="AF833">
        <v>218957.80656462099</v>
      </c>
      <c r="AG833">
        <v>219716.048965272</v>
      </c>
      <c r="AH833">
        <v>219930.88476242099</v>
      </c>
      <c r="AI833">
        <v>219568.83939012801</v>
      </c>
    </row>
    <row r="834" spans="1:35" customFormat="1" x14ac:dyDescent="0.15">
      <c r="A834" t="s">
        <v>44</v>
      </c>
      <c r="B834" t="s">
        <v>45</v>
      </c>
      <c r="C834" t="s">
        <v>61</v>
      </c>
      <c r="D834">
        <v>2028</v>
      </c>
      <c r="E834">
        <v>1</v>
      </c>
      <c r="N834">
        <v>12945.109138048199</v>
      </c>
      <c r="O834">
        <v>12945.109138048199</v>
      </c>
      <c r="P834">
        <v>12945.109138048199</v>
      </c>
      <c r="Q834">
        <v>12945.109138048199</v>
      </c>
      <c r="R834">
        <v>12945.109138048199</v>
      </c>
      <c r="S834">
        <v>12945.109138048199</v>
      </c>
      <c r="T834">
        <v>12945.109138048199</v>
      </c>
      <c r="U834">
        <v>12945.109138048199</v>
      </c>
      <c r="V834">
        <v>12945.109138048199</v>
      </c>
      <c r="W834">
        <v>12945.109138048199</v>
      </c>
      <c r="X834">
        <v>12945.109138048199</v>
      </c>
      <c r="Y834">
        <v>12945.109138048199</v>
      </c>
      <c r="Z834">
        <v>12945.109138048199</v>
      </c>
      <c r="AA834">
        <v>12945.109138048199</v>
      </c>
      <c r="AB834">
        <v>12945.109138048199</v>
      </c>
      <c r="AC834">
        <v>12945.109138048199</v>
      </c>
      <c r="AD834">
        <v>12945.109138048199</v>
      </c>
      <c r="AE834">
        <v>12747.208322726299</v>
      </c>
      <c r="AF834">
        <v>12660.306142679599</v>
      </c>
      <c r="AG834">
        <v>12814.4830050454</v>
      </c>
      <c r="AH834">
        <v>12730.011119556901</v>
      </c>
      <c r="AI834">
        <v>12781.120214112399</v>
      </c>
    </row>
    <row r="835" spans="1:35" customFormat="1" x14ac:dyDescent="0.15">
      <c r="A835" t="s">
        <v>44</v>
      </c>
      <c r="B835" t="s">
        <v>45</v>
      </c>
      <c r="C835" t="s">
        <v>61</v>
      </c>
      <c r="D835">
        <v>2029</v>
      </c>
      <c r="E835">
        <v>1</v>
      </c>
      <c r="O835">
        <v>45751.207638582302</v>
      </c>
      <c r="P835">
        <v>45751.207638582302</v>
      </c>
      <c r="Q835">
        <v>45751.207638582302</v>
      </c>
      <c r="R835">
        <v>45751.207638582302</v>
      </c>
      <c r="S835">
        <v>45751.207638582302</v>
      </c>
      <c r="T835">
        <v>45751.207638582302</v>
      </c>
      <c r="U835">
        <v>45751.207638582302</v>
      </c>
      <c r="V835">
        <v>45751.207638582302</v>
      </c>
      <c r="W835">
        <v>45751.207638582302</v>
      </c>
      <c r="X835">
        <v>45751.207638582302</v>
      </c>
      <c r="Y835">
        <v>45751.207638582302</v>
      </c>
      <c r="Z835">
        <v>45751.207638582302</v>
      </c>
      <c r="AA835">
        <v>45751.207638582302</v>
      </c>
      <c r="AB835">
        <v>45751.207638582302</v>
      </c>
      <c r="AC835">
        <v>45751.207638582302</v>
      </c>
      <c r="AD835">
        <v>45751.207638582302</v>
      </c>
      <c r="AE835">
        <v>45051.777359773499</v>
      </c>
      <c r="AF835">
        <v>44744.6436275534</v>
      </c>
      <c r="AG835">
        <v>45289.542675367004</v>
      </c>
      <c r="AH835">
        <v>44990.998203366602</v>
      </c>
      <c r="AI835">
        <v>45171.630345768201</v>
      </c>
    </row>
    <row r="836" spans="1:35" customFormat="1" x14ac:dyDescent="0.15">
      <c r="A836" t="s">
        <v>44</v>
      </c>
      <c r="B836" t="s">
        <v>45</v>
      </c>
      <c r="C836" t="s">
        <v>61</v>
      </c>
      <c r="D836">
        <v>2030</v>
      </c>
      <c r="E836">
        <v>1</v>
      </c>
      <c r="P836">
        <v>48285.156713519202</v>
      </c>
      <c r="Q836">
        <v>48285.156713519202</v>
      </c>
      <c r="R836">
        <v>48285.156713519202</v>
      </c>
      <c r="S836">
        <v>48285.156713519202</v>
      </c>
      <c r="T836">
        <v>48285.156713519202</v>
      </c>
      <c r="U836">
        <v>48285.156713519202</v>
      </c>
      <c r="V836">
        <v>48285.156713519202</v>
      </c>
      <c r="W836">
        <v>48285.156713519202</v>
      </c>
      <c r="X836">
        <v>48285.156713519202</v>
      </c>
      <c r="Y836">
        <v>48285.156713519202</v>
      </c>
      <c r="Z836">
        <v>48285.156713519202</v>
      </c>
      <c r="AA836">
        <v>48285.156713519304</v>
      </c>
      <c r="AB836">
        <v>48285.156713519202</v>
      </c>
      <c r="AC836">
        <v>48285.156713519202</v>
      </c>
      <c r="AD836">
        <v>48285.156713519202</v>
      </c>
      <c r="AE836">
        <v>47587.002698584503</v>
      </c>
      <c r="AF836">
        <v>47633.763197281703</v>
      </c>
      <c r="AG836">
        <v>47781.556500629398</v>
      </c>
      <c r="AH836">
        <v>47843.363620297401</v>
      </c>
      <c r="AI836">
        <v>47753.3965267327</v>
      </c>
    </row>
    <row r="837" spans="1:35" customFormat="1" x14ac:dyDescent="0.15">
      <c r="A837" t="s">
        <v>44</v>
      </c>
      <c r="B837" t="s">
        <v>45</v>
      </c>
      <c r="C837" t="s">
        <v>61</v>
      </c>
      <c r="D837">
        <v>2031</v>
      </c>
      <c r="E837">
        <v>1</v>
      </c>
      <c r="Q837">
        <v>50361.794454873401</v>
      </c>
      <c r="R837">
        <v>50361.794454873401</v>
      </c>
      <c r="S837">
        <v>50361.794454873401</v>
      </c>
      <c r="T837">
        <v>50361.794454873401</v>
      </c>
      <c r="U837">
        <v>50361.794454873401</v>
      </c>
      <c r="V837">
        <v>50361.794454873401</v>
      </c>
      <c r="W837">
        <v>50361.794454873401</v>
      </c>
      <c r="X837">
        <v>50361.794454873401</v>
      </c>
      <c r="Y837">
        <v>50361.794454873401</v>
      </c>
      <c r="Z837">
        <v>50361.794454873401</v>
      </c>
      <c r="AA837">
        <v>50361.794454873401</v>
      </c>
      <c r="AB837">
        <v>50361.794454873401</v>
      </c>
      <c r="AC837">
        <v>50361.794454873401</v>
      </c>
      <c r="AD837">
        <v>50361.794454873401</v>
      </c>
      <c r="AE837">
        <v>49591.8789541691</v>
      </c>
      <c r="AF837">
        <v>49253.793760562497</v>
      </c>
      <c r="AG837">
        <v>49853.605115520098</v>
      </c>
      <c r="AH837">
        <v>49524.974766496402</v>
      </c>
      <c r="AI837">
        <v>49723.810148054799</v>
      </c>
    </row>
    <row r="838" spans="1:35" customFormat="1" x14ac:dyDescent="0.15">
      <c r="A838" t="s">
        <v>44</v>
      </c>
      <c r="B838" t="s">
        <v>45</v>
      </c>
      <c r="C838" t="s">
        <v>61</v>
      </c>
      <c r="D838">
        <v>2032</v>
      </c>
      <c r="E838">
        <v>1</v>
      </c>
      <c r="R838">
        <v>52667.087863019296</v>
      </c>
      <c r="S838">
        <v>52667.087863019296</v>
      </c>
      <c r="T838">
        <v>52667.087863019296</v>
      </c>
      <c r="U838">
        <v>52667.087863019296</v>
      </c>
      <c r="V838">
        <v>52667.087863019398</v>
      </c>
      <c r="W838">
        <v>52667.087863019296</v>
      </c>
      <c r="X838">
        <v>52667.087863019296</v>
      </c>
      <c r="Y838">
        <v>52667.087863019296</v>
      </c>
      <c r="Z838">
        <v>52667.087863019296</v>
      </c>
      <c r="AA838">
        <v>52667.087863019296</v>
      </c>
      <c r="AB838">
        <v>52667.087863019296</v>
      </c>
      <c r="AC838">
        <v>52667.087863019296</v>
      </c>
      <c r="AD838">
        <v>52667.087863019296</v>
      </c>
      <c r="AE838">
        <v>51861.929751367301</v>
      </c>
      <c r="AF838">
        <v>51508.368827067497</v>
      </c>
      <c r="AG838">
        <v>52135.636335597097</v>
      </c>
      <c r="AH838">
        <v>51791.963048061698</v>
      </c>
      <c r="AI838">
        <v>51999.900049198499</v>
      </c>
    </row>
    <row r="839" spans="1:35" customFormat="1" x14ac:dyDescent="0.15">
      <c r="A839" t="s">
        <v>44</v>
      </c>
      <c r="B839" t="s">
        <v>45</v>
      </c>
      <c r="C839" t="s">
        <v>61</v>
      </c>
      <c r="D839">
        <v>2033</v>
      </c>
      <c r="E839">
        <v>1</v>
      </c>
      <c r="S839">
        <v>53944.053494337699</v>
      </c>
      <c r="T839">
        <v>53944.053494337597</v>
      </c>
      <c r="U839">
        <v>53944.053494337597</v>
      </c>
      <c r="V839">
        <v>53944.053494337699</v>
      </c>
      <c r="W839">
        <v>53944.053494337699</v>
      </c>
      <c r="X839">
        <v>53944.053494337597</v>
      </c>
      <c r="Y839">
        <v>53944.053494337597</v>
      </c>
      <c r="Z839">
        <v>53944.053494337699</v>
      </c>
      <c r="AA839">
        <v>53944.053494337699</v>
      </c>
      <c r="AB839">
        <v>53944.053494337699</v>
      </c>
      <c r="AC839">
        <v>53944.053494337699</v>
      </c>
      <c r="AD839">
        <v>53944.053494337699</v>
      </c>
      <c r="AE839">
        <v>53164.364744152401</v>
      </c>
      <c r="AF839">
        <v>53219.266922790397</v>
      </c>
      <c r="AG839">
        <v>53381.315191232898</v>
      </c>
      <c r="AH839">
        <v>53453.0703382293</v>
      </c>
      <c r="AI839">
        <v>53350.545829532297</v>
      </c>
    </row>
    <row r="840" spans="1:35" customFormat="1" x14ac:dyDescent="0.15">
      <c r="A840" t="s">
        <v>44</v>
      </c>
      <c r="B840" t="s">
        <v>45</v>
      </c>
      <c r="C840" t="s">
        <v>61</v>
      </c>
      <c r="D840">
        <v>2034</v>
      </c>
      <c r="E840">
        <v>1</v>
      </c>
      <c r="T840">
        <v>55330.423588049503</v>
      </c>
      <c r="U840">
        <v>55330.423588049503</v>
      </c>
      <c r="V840">
        <v>55330.423588049503</v>
      </c>
      <c r="W840">
        <v>55330.423588049503</v>
      </c>
      <c r="X840">
        <v>55330.423588049503</v>
      </c>
      <c r="Y840">
        <v>55330.423588049503</v>
      </c>
      <c r="Z840">
        <v>55330.423588049503</v>
      </c>
      <c r="AA840">
        <v>55330.423588049598</v>
      </c>
      <c r="AB840">
        <v>55330.423588049503</v>
      </c>
      <c r="AC840">
        <v>55330.423588049503</v>
      </c>
      <c r="AD840">
        <v>55330.423588049503</v>
      </c>
      <c r="AE840">
        <v>54539.788838816399</v>
      </c>
      <c r="AF840">
        <v>54680.379253256098</v>
      </c>
      <c r="AG840">
        <v>54749.5041927196</v>
      </c>
      <c r="AH840">
        <v>54908.739851280297</v>
      </c>
      <c r="AI840">
        <v>54739.821528548797</v>
      </c>
    </row>
    <row r="841" spans="1:35" customFormat="1" x14ac:dyDescent="0.15">
      <c r="A841" t="s">
        <v>44</v>
      </c>
      <c r="B841" t="s">
        <v>45</v>
      </c>
      <c r="C841" t="s">
        <v>61</v>
      </c>
      <c r="D841">
        <v>2035</v>
      </c>
      <c r="E841">
        <v>1</v>
      </c>
      <c r="U841">
        <v>56921.394234351603</v>
      </c>
      <c r="V841">
        <v>56921.394234351603</v>
      </c>
      <c r="W841">
        <v>56921.394234351697</v>
      </c>
      <c r="X841">
        <v>56921.394234351603</v>
      </c>
      <c r="Y841">
        <v>56921.394234351603</v>
      </c>
      <c r="Z841">
        <v>56921.394234351603</v>
      </c>
      <c r="AA841">
        <v>56921.394234351697</v>
      </c>
      <c r="AB841">
        <v>56921.394234351603</v>
      </c>
      <c r="AC841">
        <v>56921.394234351603</v>
      </c>
      <c r="AD841">
        <v>56921.394234351603</v>
      </c>
      <c r="AE841">
        <v>56108.025578590998</v>
      </c>
      <c r="AF841">
        <v>56252.658528909204</v>
      </c>
      <c r="AG841">
        <v>56323.7710864404</v>
      </c>
      <c r="AH841">
        <v>56487.5854061098</v>
      </c>
      <c r="AI841">
        <v>56313.810007005799</v>
      </c>
    </row>
    <row r="842" spans="1:35" customFormat="1" x14ac:dyDescent="0.15">
      <c r="A842" t="s">
        <v>44</v>
      </c>
      <c r="B842" t="s">
        <v>45</v>
      </c>
      <c r="C842" t="s">
        <v>61</v>
      </c>
      <c r="D842">
        <v>2036</v>
      </c>
      <c r="E842">
        <v>1</v>
      </c>
      <c r="V842">
        <v>57451.717783118402</v>
      </c>
      <c r="W842">
        <v>57451.717783118402</v>
      </c>
      <c r="X842">
        <v>57451.717783118402</v>
      </c>
      <c r="Y842">
        <v>57451.717783118402</v>
      </c>
      <c r="Z842">
        <v>57451.717783118402</v>
      </c>
      <c r="AA842">
        <v>57451.717783118402</v>
      </c>
      <c r="AB842">
        <v>57451.717783118402</v>
      </c>
      <c r="AC842">
        <v>57451.717783118402</v>
      </c>
      <c r="AD842">
        <v>57451.717783118402</v>
      </c>
      <c r="AE842">
        <v>56630.771158515301</v>
      </c>
      <c r="AF842">
        <v>56776.751620793002</v>
      </c>
      <c r="AG842">
        <v>56848.526717679997</v>
      </c>
      <c r="AH842">
        <v>57013.867257719103</v>
      </c>
      <c r="AI842">
        <v>56838.472833157597</v>
      </c>
    </row>
    <row r="843" spans="1:35" customFormat="1" x14ac:dyDescent="0.15">
      <c r="A843" t="s">
        <v>44</v>
      </c>
      <c r="B843" t="s">
        <v>45</v>
      </c>
      <c r="C843" t="s">
        <v>61</v>
      </c>
      <c r="D843">
        <v>2037</v>
      </c>
      <c r="E843">
        <v>1</v>
      </c>
      <c r="W843">
        <v>58158.815848141603</v>
      </c>
      <c r="X843">
        <v>58158.815848141603</v>
      </c>
      <c r="Y843">
        <v>58158.815848141603</v>
      </c>
      <c r="Z843">
        <v>58158.815848141603</v>
      </c>
      <c r="AA843">
        <v>58158.815848141603</v>
      </c>
      <c r="AB843">
        <v>58158.815848141603</v>
      </c>
      <c r="AC843">
        <v>58158.815848141603</v>
      </c>
      <c r="AD843">
        <v>58158.815848141603</v>
      </c>
      <c r="AE843">
        <v>57327.765265081798</v>
      </c>
      <c r="AF843">
        <v>57475.542409972099</v>
      </c>
      <c r="AG843">
        <v>57548.200892667002</v>
      </c>
      <c r="AH843">
        <v>57715.576393198899</v>
      </c>
      <c r="AI843">
        <v>57538.023268027398</v>
      </c>
    </row>
    <row r="844" spans="1:35" customFormat="1" x14ac:dyDescent="0.15">
      <c r="A844" t="s">
        <v>44</v>
      </c>
      <c r="B844" t="s">
        <v>45</v>
      </c>
      <c r="C844" t="s">
        <v>61</v>
      </c>
      <c r="D844">
        <v>2038</v>
      </c>
      <c r="E844">
        <v>1</v>
      </c>
      <c r="X844">
        <v>3318.6833912539</v>
      </c>
      <c r="Y844">
        <v>3318.6833912539</v>
      </c>
      <c r="Z844">
        <v>3318.6833912539</v>
      </c>
      <c r="AA844">
        <v>3318.6833912539</v>
      </c>
      <c r="AB844">
        <v>3318.6833912539</v>
      </c>
      <c r="AC844">
        <v>3318.6833912539</v>
      </c>
      <c r="AD844">
        <v>3318.6833912539</v>
      </c>
      <c r="AE844">
        <v>3271.2616250595202</v>
      </c>
      <c r="AF844">
        <v>3279.6941481293702</v>
      </c>
      <c r="AG844">
        <v>3283.8402177533198</v>
      </c>
      <c r="AH844">
        <v>3293.3910706312199</v>
      </c>
      <c r="AI844">
        <v>3283.2594577539799</v>
      </c>
    </row>
    <row r="845" spans="1:35" customFormat="1" x14ac:dyDescent="0.15">
      <c r="A845" t="s">
        <v>44</v>
      </c>
      <c r="B845" t="s">
        <v>45</v>
      </c>
      <c r="C845" t="s">
        <v>61</v>
      </c>
      <c r="D845">
        <v>2041</v>
      </c>
      <c r="E845">
        <v>1</v>
      </c>
      <c r="AA845">
        <v>58335.590364397001</v>
      </c>
      <c r="AB845">
        <v>58335.5903643969</v>
      </c>
      <c r="AC845">
        <v>58335.5903643969</v>
      </c>
      <c r="AD845">
        <v>58335.5903643969</v>
      </c>
      <c r="AE845">
        <v>57502.013791723002</v>
      </c>
      <c r="AF845">
        <v>57650.240107266502</v>
      </c>
      <c r="AG845">
        <v>57723.119436413297</v>
      </c>
      <c r="AH845">
        <v>57891.003677068402</v>
      </c>
      <c r="AI845">
        <v>57712.910876744398</v>
      </c>
    </row>
    <row r="846" spans="1:35" customFormat="1" x14ac:dyDescent="0.15">
      <c r="A846" t="s">
        <v>44</v>
      </c>
      <c r="B846" t="s">
        <v>45</v>
      </c>
      <c r="C846" t="s">
        <v>61</v>
      </c>
      <c r="D846">
        <v>2042</v>
      </c>
      <c r="E846">
        <v>1</v>
      </c>
      <c r="AB846">
        <v>58512.364880652902</v>
      </c>
      <c r="AC846">
        <v>58512.364880652902</v>
      </c>
      <c r="AD846">
        <v>58512.364880652902</v>
      </c>
      <c r="AE846">
        <v>57676.262318364803</v>
      </c>
      <c r="AF846">
        <v>57824.937804561501</v>
      </c>
      <c r="AG846">
        <v>57898.037980160298</v>
      </c>
      <c r="AH846">
        <v>58066.430960938596</v>
      </c>
      <c r="AI846">
        <v>57887.798485462103</v>
      </c>
    </row>
    <row r="847" spans="1:35" customFormat="1" x14ac:dyDescent="0.15">
      <c r="A847" t="s">
        <v>44</v>
      </c>
      <c r="B847" t="s">
        <v>45</v>
      </c>
      <c r="C847" t="s">
        <v>61</v>
      </c>
      <c r="D847">
        <v>2043</v>
      </c>
      <c r="E847">
        <v>1</v>
      </c>
      <c r="AC847">
        <v>252725.885747533</v>
      </c>
      <c r="AD847">
        <v>252725.885747533</v>
      </c>
      <c r="AE847">
        <v>249097.09793505</v>
      </c>
      <c r="AF847">
        <v>249577.00675082699</v>
      </c>
      <c r="AG847">
        <v>250079.65159189099</v>
      </c>
      <c r="AH847">
        <v>250642.10736076999</v>
      </c>
      <c r="AI847">
        <v>249993.307305992</v>
      </c>
    </row>
    <row r="848" spans="1:35" customFormat="1" x14ac:dyDescent="0.15">
      <c r="A848" t="s">
        <v>44</v>
      </c>
      <c r="B848" t="s">
        <v>45</v>
      </c>
      <c r="C848" t="s">
        <v>61</v>
      </c>
      <c r="D848">
        <v>2044</v>
      </c>
      <c r="E848">
        <v>1</v>
      </c>
      <c r="AD848">
        <v>152284.97478218199</v>
      </c>
      <c r="AE848">
        <v>150098.67813875899</v>
      </c>
      <c r="AF848">
        <v>150390.64798301799</v>
      </c>
      <c r="AG848">
        <v>150690.31095503899</v>
      </c>
      <c r="AH848">
        <v>151032.06611235501</v>
      </c>
      <c r="AI848">
        <v>150639.007093572</v>
      </c>
    </row>
    <row r="849" spans="1:35" customFormat="1" x14ac:dyDescent="0.15">
      <c r="A849" t="s">
        <v>44</v>
      </c>
      <c r="B849" t="s">
        <v>45</v>
      </c>
      <c r="C849" t="s">
        <v>61</v>
      </c>
      <c r="D849">
        <v>2045</v>
      </c>
      <c r="E849">
        <v>1</v>
      </c>
      <c r="AE849">
        <v>27961.515106757601</v>
      </c>
      <c r="AF849">
        <v>27980.2678242232</v>
      </c>
      <c r="AG849">
        <v>28077.162407608001</v>
      </c>
      <c r="AH849">
        <v>28104.615930443098</v>
      </c>
      <c r="AI849">
        <v>28058.3507314981</v>
      </c>
    </row>
    <row r="850" spans="1:35" customFormat="1" x14ac:dyDescent="0.15">
      <c r="A850" t="s">
        <v>44</v>
      </c>
      <c r="B850" t="s">
        <v>45</v>
      </c>
      <c r="C850" t="s">
        <v>61</v>
      </c>
      <c r="D850">
        <v>2046</v>
      </c>
      <c r="E850">
        <v>1</v>
      </c>
      <c r="AF850">
        <v>58472.479892017996</v>
      </c>
      <c r="AG850">
        <v>58674.967824378102</v>
      </c>
      <c r="AH850">
        <v>58732.3395254649</v>
      </c>
      <c r="AI850">
        <v>58635.6556433804</v>
      </c>
    </row>
    <row r="851" spans="1:35" customFormat="1" x14ac:dyDescent="0.15">
      <c r="A851" t="s">
        <v>44</v>
      </c>
      <c r="B851" t="s">
        <v>45</v>
      </c>
      <c r="C851" t="s">
        <v>61</v>
      </c>
      <c r="D851">
        <v>2047</v>
      </c>
      <c r="E851">
        <v>1</v>
      </c>
      <c r="AG851">
        <v>58429.9053095985</v>
      </c>
      <c r="AH851">
        <v>58487.037391408703</v>
      </c>
      <c r="AI851">
        <v>58390.757320287601</v>
      </c>
    </row>
    <row r="852" spans="1:35" customFormat="1" x14ac:dyDescent="0.15">
      <c r="A852" t="s">
        <v>44</v>
      </c>
      <c r="B852" t="s">
        <v>45</v>
      </c>
      <c r="C852" t="s">
        <v>61</v>
      </c>
      <c r="D852">
        <v>2048</v>
      </c>
      <c r="E852">
        <v>1</v>
      </c>
      <c r="AH852">
        <v>123754.926631371</v>
      </c>
      <c r="AI852">
        <v>123551.204000356</v>
      </c>
    </row>
    <row r="853" spans="1:35" customFormat="1" x14ac:dyDescent="0.15">
      <c r="A853" t="s">
        <v>44</v>
      </c>
      <c r="B853" t="s">
        <v>45</v>
      </c>
      <c r="C853" t="s">
        <v>61</v>
      </c>
      <c r="D853">
        <v>2049</v>
      </c>
      <c r="E853">
        <v>1</v>
      </c>
      <c r="AI853">
        <v>24944.643480745999</v>
      </c>
    </row>
    <row r="854" spans="1:35" customFormat="1" x14ac:dyDescent="0.15">
      <c r="A854" t="s">
        <v>44</v>
      </c>
      <c r="B854" t="s">
        <v>45</v>
      </c>
      <c r="C854" t="s">
        <v>60</v>
      </c>
      <c r="D854">
        <v>2013</v>
      </c>
      <c r="E854">
        <v>1</v>
      </c>
      <c r="F854">
        <v>118158.602389719</v>
      </c>
      <c r="G854">
        <v>118158.602389719</v>
      </c>
      <c r="H854">
        <v>118158.602389719</v>
      </c>
      <c r="I854">
        <v>118158.602389719</v>
      </c>
      <c r="J854">
        <v>118158.602389719</v>
      </c>
      <c r="K854">
        <v>118158.602389719</v>
      </c>
      <c r="L854">
        <v>118158.602389719</v>
      </c>
      <c r="M854">
        <v>118158.602389719</v>
      </c>
      <c r="N854">
        <v>118158.602389719</v>
      </c>
      <c r="O854">
        <v>118158.602389719</v>
      </c>
      <c r="P854">
        <v>118158.602389719</v>
      </c>
      <c r="Q854">
        <v>118158.602389719</v>
      </c>
      <c r="R854">
        <v>118158.602389719</v>
      </c>
      <c r="S854">
        <v>118158.602389719</v>
      </c>
      <c r="T854">
        <v>118158.602389719</v>
      </c>
      <c r="U854">
        <v>118158.602389719</v>
      </c>
      <c r="V854">
        <v>118158.602389719</v>
      </c>
      <c r="W854">
        <v>118158.602389719</v>
      </c>
      <c r="X854">
        <v>118158.602389719</v>
      </c>
      <c r="Y854">
        <v>118158.602389719</v>
      </c>
      <c r="Z854">
        <v>118158.602389719</v>
      </c>
      <c r="AA854">
        <v>118158.602389719</v>
      </c>
      <c r="AB854">
        <v>118158.602389719</v>
      </c>
    </row>
    <row r="855" spans="1:35" customFormat="1" x14ac:dyDescent="0.15">
      <c r="A855" t="s">
        <v>44</v>
      </c>
      <c r="B855" t="s">
        <v>45</v>
      </c>
      <c r="C855" t="s">
        <v>60</v>
      </c>
      <c r="D855">
        <v>2014</v>
      </c>
      <c r="E855">
        <v>1</v>
      </c>
      <c r="F855">
        <v>123594.470296268</v>
      </c>
      <c r="G855">
        <v>123594.470296268</v>
      </c>
      <c r="H855">
        <v>123594.470296268</v>
      </c>
      <c r="I855">
        <v>123594.470296268</v>
      </c>
      <c r="J855">
        <v>123594.470296268</v>
      </c>
      <c r="K855">
        <v>123594.470296268</v>
      </c>
      <c r="L855">
        <v>123594.470296268</v>
      </c>
      <c r="M855">
        <v>123594.470296268</v>
      </c>
      <c r="N855">
        <v>123594.470296268</v>
      </c>
      <c r="O855">
        <v>123594.470296268</v>
      </c>
      <c r="P855">
        <v>123594.470296268</v>
      </c>
      <c r="Q855">
        <v>123594.470296268</v>
      </c>
      <c r="R855">
        <v>123594.470296268</v>
      </c>
      <c r="S855">
        <v>123594.470296268</v>
      </c>
      <c r="T855">
        <v>123594.470296268</v>
      </c>
      <c r="U855">
        <v>123594.470296268</v>
      </c>
      <c r="V855">
        <v>123594.470296268</v>
      </c>
      <c r="W855">
        <v>123594.470296268</v>
      </c>
      <c r="X855">
        <v>123594.470296268</v>
      </c>
      <c r="Y855">
        <v>123594.470296268</v>
      </c>
      <c r="Z855">
        <v>123594.470296268</v>
      </c>
      <c r="AA855">
        <v>123594.470296268</v>
      </c>
      <c r="AB855">
        <v>123594.470296268</v>
      </c>
      <c r="AC855">
        <v>123594.470296268</v>
      </c>
    </row>
    <row r="856" spans="1:35" customFormat="1" x14ac:dyDescent="0.15">
      <c r="A856" t="s">
        <v>44</v>
      </c>
      <c r="B856" t="s">
        <v>45</v>
      </c>
      <c r="C856" t="s">
        <v>60</v>
      </c>
      <c r="D856">
        <v>2015</v>
      </c>
      <c r="E856">
        <v>1</v>
      </c>
      <c r="F856">
        <v>77347.519809592603</v>
      </c>
      <c r="G856">
        <v>77347.519809592603</v>
      </c>
      <c r="H856">
        <v>77347.519809592603</v>
      </c>
      <c r="I856">
        <v>77347.519809592603</v>
      </c>
      <c r="J856">
        <v>77347.519809592603</v>
      </c>
      <c r="K856">
        <v>77347.519809592603</v>
      </c>
      <c r="L856">
        <v>77347.519809592603</v>
      </c>
      <c r="M856">
        <v>77347.519809592603</v>
      </c>
      <c r="N856">
        <v>77347.519809592603</v>
      </c>
      <c r="O856">
        <v>77347.519809592603</v>
      </c>
      <c r="P856">
        <v>77347.519809592603</v>
      </c>
      <c r="Q856">
        <v>77347.519809592603</v>
      </c>
      <c r="R856">
        <v>77347.519809592603</v>
      </c>
      <c r="S856">
        <v>77347.519809592603</v>
      </c>
      <c r="T856">
        <v>77347.519809592603</v>
      </c>
      <c r="U856">
        <v>77347.519809592603</v>
      </c>
      <c r="V856">
        <v>77347.519809592603</v>
      </c>
      <c r="W856">
        <v>77347.519809592603</v>
      </c>
      <c r="X856">
        <v>77347.519809592603</v>
      </c>
      <c r="Y856">
        <v>77347.519809592603</v>
      </c>
      <c r="Z856">
        <v>77347.519809592603</v>
      </c>
      <c r="AA856">
        <v>77347.519809592603</v>
      </c>
      <c r="AB856">
        <v>77347.519809592603</v>
      </c>
      <c r="AC856">
        <v>77347.519809592603</v>
      </c>
      <c r="AD856">
        <v>77347.519809592603</v>
      </c>
    </row>
    <row r="857" spans="1:35" customFormat="1" x14ac:dyDescent="0.15">
      <c r="A857" t="s">
        <v>44</v>
      </c>
      <c r="B857" t="s">
        <v>45</v>
      </c>
      <c r="C857" t="s">
        <v>60</v>
      </c>
      <c r="D857">
        <v>2016</v>
      </c>
      <c r="E857">
        <v>1</v>
      </c>
      <c r="F857">
        <v>44564.019246257798</v>
      </c>
      <c r="G857">
        <v>44564.019246257798</v>
      </c>
      <c r="H857">
        <v>44564.019246257798</v>
      </c>
      <c r="I857">
        <v>44564.019246257798</v>
      </c>
      <c r="J857">
        <v>44564.019246257798</v>
      </c>
      <c r="K857">
        <v>44564.019246257798</v>
      </c>
      <c r="L857">
        <v>44564.019246257798</v>
      </c>
      <c r="M857">
        <v>44564.019246257798</v>
      </c>
      <c r="N857">
        <v>44564.019246257798</v>
      </c>
      <c r="O857">
        <v>44564.019246257798</v>
      </c>
      <c r="P857">
        <v>44564.019246257798</v>
      </c>
      <c r="Q857">
        <v>44564.019246257798</v>
      </c>
      <c r="R857">
        <v>44564.019246257798</v>
      </c>
      <c r="S857">
        <v>44564.019246257798</v>
      </c>
      <c r="T857">
        <v>44564.019246257798</v>
      </c>
      <c r="U857">
        <v>44564.019246257798</v>
      </c>
      <c r="V857">
        <v>44564.019246257798</v>
      </c>
      <c r="W857">
        <v>44564.019246257798</v>
      </c>
      <c r="X857">
        <v>44564.019246257798</v>
      </c>
      <c r="Y857">
        <v>44564.019246257798</v>
      </c>
      <c r="Z857">
        <v>44564.019246257798</v>
      </c>
      <c r="AA857">
        <v>44564.019246257798</v>
      </c>
      <c r="AB857">
        <v>44564.019246257798</v>
      </c>
      <c r="AC857">
        <v>44564.019246257798</v>
      </c>
      <c r="AD857">
        <v>44564.019246257798</v>
      </c>
      <c r="AE857">
        <v>43255.5373601596</v>
      </c>
    </row>
    <row r="858" spans="1:35" customFormat="1" x14ac:dyDescent="0.15">
      <c r="A858" t="s">
        <v>44</v>
      </c>
      <c r="B858" t="s">
        <v>45</v>
      </c>
      <c r="C858" t="s">
        <v>60</v>
      </c>
      <c r="D858">
        <v>2017</v>
      </c>
      <c r="E858">
        <v>1</v>
      </c>
      <c r="F858">
        <v>58263.079543257001</v>
      </c>
      <c r="G858">
        <v>58263.079543257001</v>
      </c>
      <c r="H858">
        <v>58263.079543257001</v>
      </c>
      <c r="I858">
        <v>58263.079543257103</v>
      </c>
      <c r="J858">
        <v>58263.079543257103</v>
      </c>
      <c r="K858">
        <v>58263.079543257103</v>
      </c>
      <c r="L858">
        <v>58263.079543257103</v>
      </c>
      <c r="M858">
        <v>58263.079543257103</v>
      </c>
      <c r="N858">
        <v>58263.079543257103</v>
      </c>
      <c r="O858">
        <v>58263.079543257103</v>
      </c>
      <c r="P858">
        <v>58263.079543257103</v>
      </c>
      <c r="Q858">
        <v>58263.079543257103</v>
      </c>
      <c r="R858">
        <v>58263.079543257103</v>
      </c>
      <c r="S858">
        <v>58263.079543257103</v>
      </c>
      <c r="T858">
        <v>58263.079543257103</v>
      </c>
      <c r="U858">
        <v>58263.079543257103</v>
      </c>
      <c r="V858">
        <v>58263.079543257103</v>
      </c>
      <c r="W858">
        <v>58263.079543257103</v>
      </c>
      <c r="X858">
        <v>58263.079543257103</v>
      </c>
      <c r="Y858">
        <v>58263.079543257103</v>
      </c>
      <c r="Z858">
        <v>58263.079543257103</v>
      </c>
      <c r="AA858">
        <v>58263.079543257103</v>
      </c>
      <c r="AB858">
        <v>58263.079543257103</v>
      </c>
      <c r="AC858">
        <v>58263.079543257103</v>
      </c>
      <c r="AD858">
        <v>58263.079543257103</v>
      </c>
      <c r="AE858">
        <v>56552.367953501802</v>
      </c>
      <c r="AF858">
        <v>57468.937203279798</v>
      </c>
    </row>
    <row r="859" spans="1:35" customFormat="1" x14ac:dyDescent="0.15">
      <c r="A859" t="s">
        <v>44</v>
      </c>
      <c r="B859" t="s">
        <v>45</v>
      </c>
      <c r="C859" t="s">
        <v>60</v>
      </c>
      <c r="D859">
        <v>2018</v>
      </c>
      <c r="E859">
        <v>1</v>
      </c>
      <c r="F859">
        <v>34281.3093673064</v>
      </c>
      <c r="G859">
        <v>34281.3093673064</v>
      </c>
      <c r="H859">
        <v>34281.3093673064</v>
      </c>
      <c r="I859">
        <v>34281.3093673064</v>
      </c>
      <c r="J859">
        <v>34281.3093673064</v>
      </c>
      <c r="K859">
        <v>34281.3093673064</v>
      </c>
      <c r="L859">
        <v>34281.3093673064</v>
      </c>
      <c r="M859">
        <v>34281.3093673064</v>
      </c>
      <c r="N859">
        <v>34281.3093673064</v>
      </c>
      <c r="O859">
        <v>34281.3093673064</v>
      </c>
      <c r="P859">
        <v>34281.3093673064</v>
      </c>
      <c r="Q859">
        <v>34281.3093673064</v>
      </c>
      <c r="R859">
        <v>34281.3093673064</v>
      </c>
      <c r="S859">
        <v>34281.3093673064</v>
      </c>
      <c r="T859">
        <v>34281.3093673064</v>
      </c>
      <c r="U859">
        <v>34281.3093673064</v>
      </c>
      <c r="V859">
        <v>34281.3093673064</v>
      </c>
      <c r="W859">
        <v>34281.3093673064</v>
      </c>
      <c r="X859">
        <v>34281.3093673064</v>
      </c>
      <c r="Y859">
        <v>34281.3093673064</v>
      </c>
      <c r="Z859">
        <v>34281.3093673064</v>
      </c>
      <c r="AA859">
        <v>34281.3093673064</v>
      </c>
      <c r="AB859">
        <v>34281.3093673064</v>
      </c>
      <c r="AC859">
        <v>34281.3093673064</v>
      </c>
      <c r="AD859">
        <v>34281.3093673064</v>
      </c>
      <c r="AE859">
        <v>33274.746828793599</v>
      </c>
      <c r="AF859">
        <v>33814.045373506902</v>
      </c>
      <c r="AG859">
        <v>33944.682857094202</v>
      </c>
    </row>
    <row r="860" spans="1:35" customFormat="1" x14ac:dyDescent="0.15">
      <c r="A860" t="s">
        <v>44</v>
      </c>
      <c r="B860" t="s">
        <v>45</v>
      </c>
      <c r="C860" t="s">
        <v>60</v>
      </c>
      <c r="D860">
        <v>2019</v>
      </c>
      <c r="E860">
        <v>1</v>
      </c>
      <c r="F860">
        <v>28172.268964590399</v>
      </c>
      <c r="G860">
        <v>28172.268964590399</v>
      </c>
      <c r="H860">
        <v>28172.268964590399</v>
      </c>
      <c r="I860">
        <v>28172.268964590399</v>
      </c>
      <c r="J860">
        <v>28172.268964590399</v>
      </c>
      <c r="K860">
        <v>28172.268964590399</v>
      </c>
      <c r="L860">
        <v>28172.268964590399</v>
      </c>
      <c r="M860">
        <v>28172.268964590399</v>
      </c>
      <c r="N860">
        <v>28172.268964590399</v>
      </c>
      <c r="O860">
        <v>28172.268964590399</v>
      </c>
      <c r="P860">
        <v>28172.268964590399</v>
      </c>
      <c r="Q860">
        <v>28172.268964590399</v>
      </c>
      <c r="R860">
        <v>28172.268964590399</v>
      </c>
      <c r="S860">
        <v>28172.268964590399</v>
      </c>
      <c r="T860">
        <v>28172.268964590399</v>
      </c>
      <c r="U860">
        <v>28172.268964590399</v>
      </c>
      <c r="V860">
        <v>28172.268964590399</v>
      </c>
      <c r="W860">
        <v>28172.268964590399</v>
      </c>
      <c r="X860">
        <v>28172.268964590399</v>
      </c>
      <c r="Y860">
        <v>28172.268964590399</v>
      </c>
      <c r="Z860">
        <v>28172.268964590399</v>
      </c>
      <c r="AA860">
        <v>28172.268964590399</v>
      </c>
      <c r="AB860">
        <v>28172.268964590399</v>
      </c>
      <c r="AC860">
        <v>28172.268964590399</v>
      </c>
      <c r="AD860">
        <v>28172.268964590399</v>
      </c>
      <c r="AE860">
        <v>27345.079131762501</v>
      </c>
      <c r="AF860">
        <v>27788.2729284489</v>
      </c>
      <c r="AG860">
        <v>27895.6303891877</v>
      </c>
      <c r="AH860">
        <v>27961.776182400499</v>
      </c>
    </row>
    <row r="861" spans="1:35" customFormat="1" x14ac:dyDescent="0.15">
      <c r="A861" t="s">
        <v>44</v>
      </c>
      <c r="B861" t="s">
        <v>45</v>
      </c>
      <c r="C861" t="s">
        <v>60</v>
      </c>
      <c r="D861">
        <v>2020</v>
      </c>
      <c r="E861">
        <v>1</v>
      </c>
      <c r="F861">
        <v>26051.7756016643</v>
      </c>
      <c r="G861">
        <v>26051.7756016643</v>
      </c>
      <c r="H861">
        <v>26051.7756016643</v>
      </c>
      <c r="I861">
        <v>26051.7756016643</v>
      </c>
      <c r="J861">
        <v>26051.7756016643</v>
      </c>
      <c r="K861">
        <v>26051.7756016643</v>
      </c>
      <c r="L861">
        <v>26051.7756016643</v>
      </c>
      <c r="M861">
        <v>26051.7756016643</v>
      </c>
      <c r="N861">
        <v>26051.7756016643</v>
      </c>
      <c r="O861">
        <v>26051.775601664402</v>
      </c>
      <c r="P861">
        <v>26051.7756016643</v>
      </c>
      <c r="Q861">
        <v>26051.7756016643</v>
      </c>
      <c r="R861">
        <v>26051.7756016643</v>
      </c>
      <c r="S861">
        <v>26051.7756016643</v>
      </c>
      <c r="T861">
        <v>26051.7756016643</v>
      </c>
      <c r="U861">
        <v>26051.7756016643</v>
      </c>
      <c r="V861">
        <v>26051.7756016643</v>
      </c>
      <c r="W861">
        <v>26051.7756016643</v>
      </c>
      <c r="X861">
        <v>26051.7756016643</v>
      </c>
      <c r="Y861">
        <v>26051.7756016643</v>
      </c>
      <c r="Z861">
        <v>26051.7756016643</v>
      </c>
      <c r="AA861">
        <v>26051.7756016643</v>
      </c>
      <c r="AB861">
        <v>26051.775601664402</v>
      </c>
      <c r="AC861">
        <v>26051.7756016643</v>
      </c>
      <c r="AD861">
        <v>26051.7756016643</v>
      </c>
      <c r="AE861">
        <v>25286.8473691568</v>
      </c>
      <c r="AF861">
        <v>25696.682492974302</v>
      </c>
      <c r="AG861">
        <v>25795.9592846253</v>
      </c>
      <c r="AH861">
        <v>25857.1263622199</v>
      </c>
      <c r="AI861">
        <v>25826.480485848599</v>
      </c>
    </row>
    <row r="862" spans="1:35" customFormat="1" x14ac:dyDescent="0.15">
      <c r="A862" t="s">
        <v>44</v>
      </c>
      <c r="B862" t="s">
        <v>45</v>
      </c>
      <c r="C862" t="s">
        <v>60</v>
      </c>
      <c r="D862">
        <v>2038</v>
      </c>
      <c r="E862">
        <v>1</v>
      </c>
      <c r="X862">
        <v>57638.910485238099</v>
      </c>
      <c r="Y862">
        <v>57638.910485238099</v>
      </c>
      <c r="Z862">
        <v>57638.910485238099</v>
      </c>
      <c r="AA862">
        <v>57638.910485238099</v>
      </c>
      <c r="AB862">
        <v>57638.910485238099</v>
      </c>
      <c r="AC862">
        <v>57638.910485237997</v>
      </c>
      <c r="AD862">
        <v>57638.910485238099</v>
      </c>
      <c r="AE862">
        <v>56560.818130227002</v>
      </c>
      <c r="AF862">
        <v>56726.791625992199</v>
      </c>
      <c r="AG862">
        <v>57214.486628371204</v>
      </c>
      <c r="AH862">
        <v>57059.706598823497</v>
      </c>
      <c r="AI862">
        <v>57182.640062083701</v>
      </c>
    </row>
    <row r="863" spans="1:35" customFormat="1" x14ac:dyDescent="0.15">
      <c r="A863" t="s">
        <v>44</v>
      </c>
      <c r="B863" t="s">
        <v>45</v>
      </c>
      <c r="C863" t="s">
        <v>60</v>
      </c>
      <c r="D863">
        <v>2039</v>
      </c>
      <c r="E863">
        <v>1</v>
      </c>
      <c r="Y863">
        <v>59981.975127403901</v>
      </c>
      <c r="Z863">
        <v>59981.975127403901</v>
      </c>
      <c r="AA863">
        <v>59981.975127403901</v>
      </c>
      <c r="AB863">
        <v>59981.975127403901</v>
      </c>
      <c r="AC863">
        <v>59981.975127403901</v>
      </c>
      <c r="AD863">
        <v>59981.975127403901</v>
      </c>
      <c r="AE863">
        <v>58860.057515170804</v>
      </c>
      <c r="AF863">
        <v>59032.7779571602</v>
      </c>
      <c r="AG863">
        <v>59540.2981246337</v>
      </c>
      <c r="AH863">
        <v>59379.226171600603</v>
      </c>
      <c r="AI863">
        <v>59507.156971706398</v>
      </c>
    </row>
    <row r="864" spans="1:35" customFormat="1" x14ac:dyDescent="0.15">
      <c r="A864" t="s">
        <v>44</v>
      </c>
      <c r="B864" t="s">
        <v>45</v>
      </c>
      <c r="C864" t="s">
        <v>60</v>
      </c>
      <c r="D864">
        <v>2040</v>
      </c>
      <c r="E864">
        <v>1</v>
      </c>
      <c r="Z864">
        <v>60899.130710391997</v>
      </c>
      <c r="AA864">
        <v>60899.130710391997</v>
      </c>
      <c r="AB864">
        <v>60899.130710391997</v>
      </c>
      <c r="AC864">
        <v>60899.130710391903</v>
      </c>
      <c r="AD864">
        <v>60899.130710391997</v>
      </c>
      <c r="AE864">
        <v>59760.058394607899</v>
      </c>
      <c r="AF864">
        <v>59935.419821948803</v>
      </c>
      <c r="AG864">
        <v>60450.700236631303</v>
      </c>
      <c r="AH864">
        <v>60287.165409698697</v>
      </c>
      <c r="AI864">
        <v>60417.052338246402</v>
      </c>
    </row>
    <row r="865" spans="1:35" customFormat="1" x14ac:dyDescent="0.15">
      <c r="A865" t="s">
        <v>44</v>
      </c>
      <c r="B865" t="s">
        <v>45</v>
      </c>
      <c r="C865" t="s">
        <v>60</v>
      </c>
      <c r="D865">
        <v>2043</v>
      </c>
      <c r="E865">
        <v>1</v>
      </c>
      <c r="AC865">
        <v>16936.1955513424</v>
      </c>
      <c r="AD865">
        <v>16936.1955513424</v>
      </c>
      <c r="AE865">
        <v>16787.9763354069</v>
      </c>
      <c r="AF865">
        <v>16644.848745037201</v>
      </c>
      <c r="AG865">
        <v>16683.808085443401</v>
      </c>
      <c r="AH865">
        <v>16738.8140066468</v>
      </c>
      <c r="AI865">
        <v>16647.600559257498</v>
      </c>
    </row>
    <row r="866" spans="1:35" customFormat="1" x14ac:dyDescent="0.15">
      <c r="A866" t="s">
        <v>44</v>
      </c>
      <c r="B866" t="s">
        <v>45</v>
      </c>
      <c r="C866" t="s">
        <v>60</v>
      </c>
      <c r="D866">
        <v>2044</v>
      </c>
      <c r="E866">
        <v>1</v>
      </c>
      <c r="AD866">
        <v>89277.397487966606</v>
      </c>
      <c r="AE866">
        <v>88496.075270924703</v>
      </c>
      <c r="AF866">
        <v>87741.593029728101</v>
      </c>
      <c r="AG866">
        <v>87946.963150116702</v>
      </c>
      <c r="AH866">
        <v>88236.921156127399</v>
      </c>
      <c r="AI866">
        <v>87756.098932852095</v>
      </c>
    </row>
    <row r="867" spans="1:35" customFormat="1" x14ac:dyDescent="0.15">
      <c r="A867" t="s">
        <v>44</v>
      </c>
      <c r="B867" t="s">
        <v>45</v>
      </c>
      <c r="C867" t="s">
        <v>60</v>
      </c>
      <c r="D867">
        <v>2045</v>
      </c>
      <c r="E867">
        <v>1</v>
      </c>
      <c r="AE867">
        <v>142069.09847556701</v>
      </c>
      <c r="AF867">
        <v>140857.874006069</v>
      </c>
      <c r="AG867">
        <v>141187.56939389399</v>
      </c>
      <c r="AH867">
        <v>141653.05978297201</v>
      </c>
      <c r="AI867">
        <v>140881.16137302999</v>
      </c>
    </row>
    <row r="868" spans="1:35" customFormat="1" x14ac:dyDescent="0.15">
      <c r="A868" t="s">
        <v>44</v>
      </c>
      <c r="B868" t="s">
        <v>45</v>
      </c>
      <c r="C868" t="s">
        <v>60</v>
      </c>
      <c r="D868">
        <v>2046</v>
      </c>
      <c r="E868">
        <v>1</v>
      </c>
      <c r="AF868">
        <v>46577.376766792499</v>
      </c>
      <c r="AG868">
        <v>46810.334551133201</v>
      </c>
      <c r="AH868">
        <v>46731.3192128667</v>
      </c>
      <c r="AI868">
        <v>46618.685058998803</v>
      </c>
    </row>
    <row r="869" spans="1:35" customFormat="1" x14ac:dyDescent="0.15">
      <c r="A869" t="s">
        <v>44</v>
      </c>
      <c r="B869" t="s">
        <v>45</v>
      </c>
      <c r="C869" t="s">
        <v>60</v>
      </c>
      <c r="D869">
        <v>2047</v>
      </c>
      <c r="E869">
        <v>1</v>
      </c>
      <c r="AG869">
        <v>60949.866113795302</v>
      </c>
      <c r="AH869">
        <v>60739.288210855499</v>
      </c>
      <c r="AI869">
        <v>60647.798812049601</v>
      </c>
    </row>
    <row r="870" spans="1:35" customFormat="1" x14ac:dyDescent="0.15">
      <c r="A870" t="s">
        <v>44</v>
      </c>
      <c r="B870" t="s">
        <v>45</v>
      </c>
      <c r="C870" t="s">
        <v>60</v>
      </c>
      <c r="D870">
        <v>2048</v>
      </c>
      <c r="E870">
        <v>1</v>
      </c>
      <c r="AH870">
        <v>35656.504707882501</v>
      </c>
      <c r="AI870">
        <v>35595.952036501301</v>
      </c>
    </row>
    <row r="871" spans="1:35" customFormat="1" x14ac:dyDescent="0.15">
      <c r="A871" t="s">
        <v>44</v>
      </c>
      <c r="B871" t="s">
        <v>45</v>
      </c>
      <c r="C871" t="s">
        <v>60</v>
      </c>
      <c r="D871">
        <v>2049</v>
      </c>
      <c r="E871">
        <v>1</v>
      </c>
      <c r="AI871">
        <v>29174.3213324358</v>
      </c>
    </row>
    <row r="872" spans="1:35" customFormat="1" x14ac:dyDescent="0.15">
      <c r="A872" t="s">
        <v>41</v>
      </c>
      <c r="B872" t="s">
        <v>42</v>
      </c>
      <c r="F872">
        <v>4708521.5396001702</v>
      </c>
      <c r="G872">
        <v>4717929.5874510799</v>
      </c>
      <c r="H872">
        <v>4632775.9654612904</v>
      </c>
      <c r="I872">
        <v>4023381.2297541602</v>
      </c>
      <c r="J872">
        <v>4076700.94478354</v>
      </c>
      <c r="K872">
        <v>3063591.24918016</v>
      </c>
      <c r="L872">
        <v>3101997.2904544198</v>
      </c>
      <c r="M872">
        <v>3128550.8165062899</v>
      </c>
      <c r="N872">
        <v>3148169.3672900898</v>
      </c>
      <c r="O872">
        <v>3176461.2569913901</v>
      </c>
      <c r="P872">
        <v>2665096.6141444701</v>
      </c>
      <c r="Q872">
        <v>2665657.9076561802</v>
      </c>
      <c r="R872">
        <v>2653878.0031409902</v>
      </c>
      <c r="S872">
        <v>2681264.0767392502</v>
      </c>
      <c r="T872">
        <v>2679186.77747592</v>
      </c>
      <c r="U872">
        <v>2511938.4858476701</v>
      </c>
      <c r="V872">
        <v>2520450.04336573</v>
      </c>
      <c r="W872">
        <v>2532948.6182862702</v>
      </c>
      <c r="X872">
        <v>2546284.8903004699</v>
      </c>
      <c r="Y872">
        <v>2571780.92312501</v>
      </c>
      <c r="Z872">
        <v>1626092.1631564801</v>
      </c>
      <c r="AA872">
        <v>1641795.38666109</v>
      </c>
      <c r="AB872">
        <v>1660651.5174752499</v>
      </c>
      <c r="AC872">
        <v>1682630.4279557101</v>
      </c>
      <c r="AD872">
        <v>1706725.48145945</v>
      </c>
    </row>
    <row r="873" spans="1:35" customFormat="1" x14ac:dyDescent="0.15">
      <c r="A873" t="s">
        <v>41</v>
      </c>
      <c r="B873" t="s">
        <v>94</v>
      </c>
      <c r="F873">
        <v>24646.045539869901</v>
      </c>
      <c r="G873">
        <v>29991.353282186501</v>
      </c>
      <c r="H873">
        <v>36433.744463208001</v>
      </c>
      <c r="I873">
        <v>44094.823512284798</v>
      </c>
      <c r="J873">
        <v>53151.709924340299</v>
      </c>
      <c r="K873">
        <v>63752.443874236102</v>
      </c>
      <c r="L873">
        <v>76018.629791322601</v>
      </c>
      <c r="M873">
        <v>90108.882148665405</v>
      </c>
      <c r="N873">
        <v>106216.181888494</v>
      </c>
      <c r="O873">
        <v>124493.856334774</v>
      </c>
      <c r="P873">
        <v>145082.01493871101</v>
      </c>
      <c r="Q873">
        <v>168126.05430061699</v>
      </c>
      <c r="R873">
        <v>193776.65816990301</v>
      </c>
      <c r="S873">
        <v>222195.08459418701</v>
      </c>
      <c r="T873">
        <v>253526.73017378</v>
      </c>
      <c r="U873">
        <v>287956.64512725698</v>
      </c>
      <c r="V873">
        <v>321548.546948036</v>
      </c>
      <c r="W873">
        <v>360454.03361651901</v>
      </c>
      <c r="X873">
        <v>406587.05310769897</v>
      </c>
      <c r="Y873">
        <v>460669.301274025</v>
      </c>
      <c r="Z873">
        <v>523472.70188441902</v>
      </c>
      <c r="AA873">
        <v>597072.46096148703</v>
      </c>
      <c r="AB873">
        <v>672734.20818841294</v>
      </c>
      <c r="AC873">
        <v>751343.54103981005</v>
      </c>
      <c r="AD873">
        <v>835166.00290596904</v>
      </c>
      <c r="AE873">
        <v>925893.48149958905</v>
      </c>
      <c r="AF873">
        <v>1019690.15014703</v>
      </c>
      <c r="AG873">
        <v>1114240.2375415401</v>
      </c>
      <c r="AH873">
        <v>1200180.2026231301</v>
      </c>
      <c r="AI873">
        <v>1273399.28696484</v>
      </c>
    </row>
    <row r="874" spans="1:35" customFormat="1" x14ac:dyDescent="0.15">
      <c r="A874" t="s">
        <v>41</v>
      </c>
      <c r="B874" t="s">
        <v>40</v>
      </c>
      <c r="F874">
        <v>7917644.3531826697</v>
      </c>
      <c r="G874">
        <v>7929797.9314472498</v>
      </c>
      <c r="H874">
        <v>7993671.9785876404</v>
      </c>
      <c r="I874">
        <v>8056386.0516544199</v>
      </c>
      <c r="J874">
        <v>8119299.7722034696</v>
      </c>
      <c r="K874">
        <v>8223605.4441297697</v>
      </c>
      <c r="L874">
        <v>8245552.9905121597</v>
      </c>
      <c r="M874">
        <v>8267952.7579018697</v>
      </c>
      <c r="N874">
        <v>8289242.7161448803</v>
      </c>
      <c r="O874">
        <v>8351243.9644418601</v>
      </c>
      <c r="P874">
        <v>8425359.9006632306</v>
      </c>
      <c r="Q874">
        <v>8457215.4813434593</v>
      </c>
      <c r="R874">
        <v>8465635.6342940293</v>
      </c>
      <c r="S874">
        <v>8525741.4602411296</v>
      </c>
      <c r="T874">
        <v>8547706.1605790406</v>
      </c>
      <c r="U874">
        <v>8573907.7487371694</v>
      </c>
      <c r="V874">
        <v>8611264.0635004696</v>
      </c>
      <c r="W874">
        <v>8650770.4580376707</v>
      </c>
      <c r="X874">
        <v>8687254.1176068708</v>
      </c>
      <c r="Y874">
        <v>8736513.3394747209</v>
      </c>
      <c r="Z874">
        <v>8798578.1550558992</v>
      </c>
      <c r="AA874">
        <v>8817074.7056673709</v>
      </c>
      <c r="AB874">
        <v>8851881.0918827001</v>
      </c>
      <c r="AC874">
        <v>8902569.1552693807</v>
      </c>
      <c r="AD874">
        <v>8958181.7576656602</v>
      </c>
      <c r="AE874">
        <v>9000426.7479595803</v>
      </c>
      <c r="AF874">
        <v>9043715.7827034406</v>
      </c>
      <c r="AG874">
        <v>9086945.4908417203</v>
      </c>
      <c r="AH874">
        <v>9137979.7024065405</v>
      </c>
      <c r="AI874">
        <v>9184843.1517909598</v>
      </c>
    </row>
    <row r="875" spans="1:35" customFormat="1" x14ac:dyDescent="0.15"/>
    <row r="876" spans="1:35" customFormat="1" x14ac:dyDescent="0.15"/>
    <row r="877" spans="1:35" customFormat="1" x14ac:dyDescent="0.15"/>
    <row r="878" spans="1:35" customFormat="1" x14ac:dyDescent="0.15"/>
    <row r="879" spans="1:35" customFormat="1" x14ac:dyDescent="0.15"/>
    <row r="880" spans="1:35" customFormat="1" x14ac:dyDescent="0.15"/>
    <row r="881" spans="1:35" customFormat="1" x14ac:dyDescent="0.15"/>
    <row r="882" spans="1:35" x14ac:dyDescent="0.1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x14ac:dyDescent="0.1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x14ac:dyDescent="0.1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x14ac:dyDescent="0.1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x14ac:dyDescent="0.1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x14ac:dyDescent="0.1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x14ac:dyDescent="0.1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x14ac:dyDescent="0.1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x14ac:dyDescent="0.1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x14ac:dyDescent="0.1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x14ac:dyDescent="0.1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x14ac:dyDescent="0.1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x14ac:dyDescent="0.1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x14ac:dyDescent="0.1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x14ac:dyDescent="0.1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x14ac:dyDescent="0.1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 x14ac:dyDescent="0.1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 x14ac:dyDescent="0.1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 x14ac:dyDescent="0.1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 x14ac:dyDescent="0.1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 x14ac:dyDescent="0.1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 x14ac:dyDescent="0.1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 x14ac:dyDescent="0.1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 x14ac:dyDescent="0.1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 x14ac:dyDescent="0.1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 x14ac:dyDescent="0.1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 x14ac:dyDescent="0.1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 x14ac:dyDescent="0.1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 spans="1:35" x14ac:dyDescent="0.1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 spans="1:35" x14ac:dyDescent="0.1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</row>
    <row r="912" spans="1:35" x14ac:dyDescent="0.1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</row>
    <row r="913" spans="1:35" x14ac:dyDescent="0.1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</row>
    <row r="914" spans="1:35" x14ac:dyDescent="0.1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</row>
    <row r="915" spans="1:35" x14ac:dyDescent="0.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</row>
    <row r="916" spans="1:35" x14ac:dyDescent="0.1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</row>
    <row r="917" spans="1:35" x14ac:dyDescent="0.1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 spans="1:35" x14ac:dyDescent="0.1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 spans="1:35" x14ac:dyDescent="0.1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</row>
    <row r="920" spans="1:35" x14ac:dyDescent="0.1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</row>
    <row r="921" spans="1:35" x14ac:dyDescent="0.1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</row>
    <row r="922" spans="1:35" x14ac:dyDescent="0.1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 spans="1:35" x14ac:dyDescent="0.1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 spans="1:35" x14ac:dyDescent="0.1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 x14ac:dyDescent="0.1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 x14ac:dyDescent="0.1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 x14ac:dyDescent="0.1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 x14ac:dyDescent="0.1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 x14ac:dyDescent="0.1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 x14ac:dyDescent="0.1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 x14ac:dyDescent="0.1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 x14ac:dyDescent="0.1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 x14ac:dyDescent="0.1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 x14ac:dyDescent="0.1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 x14ac:dyDescent="0.1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 x14ac:dyDescent="0.1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 x14ac:dyDescent="0.1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 spans="1:35" x14ac:dyDescent="0.1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 spans="1:35" x14ac:dyDescent="0.1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 spans="1:35" x14ac:dyDescent="0.1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 spans="1:35" x14ac:dyDescent="0.1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</row>
    <row r="942" spans="1:35" x14ac:dyDescent="0.1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</row>
    <row r="943" spans="1:35" x14ac:dyDescent="0.1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</row>
    <row r="944" spans="1:35" x14ac:dyDescent="0.1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</row>
    <row r="945" spans="1:35" x14ac:dyDescent="0.1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</row>
    <row r="946" spans="1:35" x14ac:dyDescent="0.1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 spans="1:35" x14ac:dyDescent="0.1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</row>
    <row r="948" spans="1:35" x14ac:dyDescent="0.1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</row>
    <row r="949" spans="1:35" x14ac:dyDescent="0.1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</row>
    <row r="950" spans="1:35" x14ac:dyDescent="0.1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</row>
    <row r="951" spans="1:35" x14ac:dyDescent="0.1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 spans="1:35" x14ac:dyDescent="0.1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</row>
    <row r="953" spans="1:35" x14ac:dyDescent="0.1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 spans="1:35" x14ac:dyDescent="0.1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</row>
    <row r="955" spans="1:35" x14ac:dyDescent="0.1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</row>
    <row r="956" spans="1:35" x14ac:dyDescent="0.1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</row>
    <row r="957" spans="1:35" x14ac:dyDescent="0.1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</row>
    <row r="958" spans="1:35" x14ac:dyDescent="0.1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</row>
    <row r="959" spans="1:35" x14ac:dyDescent="0.1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 spans="1:35" x14ac:dyDescent="0.1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 spans="1:35" x14ac:dyDescent="0.1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 spans="1:35" x14ac:dyDescent="0.1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</row>
    <row r="963" spans="1:35" x14ac:dyDescent="0.1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</row>
    <row r="964" spans="1:35" x14ac:dyDescent="0.1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 spans="1:35" x14ac:dyDescent="0.1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 spans="1:35" x14ac:dyDescent="0.1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 spans="1:35" x14ac:dyDescent="0.1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</row>
    <row r="968" spans="1:35" x14ac:dyDescent="0.1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</row>
    <row r="969" spans="1:35" x14ac:dyDescent="0.1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 spans="1:35" x14ac:dyDescent="0.1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</row>
    <row r="971" spans="1:35" x14ac:dyDescent="0.1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</row>
    <row r="972" spans="1:35" x14ac:dyDescent="0.1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</row>
    <row r="973" spans="1:35" x14ac:dyDescent="0.1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</row>
    <row r="974" spans="1:35" x14ac:dyDescent="0.1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</row>
    <row r="975" spans="1:35" x14ac:dyDescent="0.1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</row>
    <row r="976" spans="1:35" x14ac:dyDescent="0.1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</row>
    <row r="977" spans="1:35" x14ac:dyDescent="0.1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</row>
    <row r="978" spans="1:35" x14ac:dyDescent="0.1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</row>
    <row r="979" spans="1:35" x14ac:dyDescent="0.1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</row>
    <row r="980" spans="1:35" x14ac:dyDescent="0.1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</row>
    <row r="981" spans="1:35" x14ac:dyDescent="0.1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</row>
    <row r="982" spans="1:35" x14ac:dyDescent="0.1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 spans="1:35" x14ac:dyDescent="0.1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 spans="1:35" x14ac:dyDescent="0.1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</row>
    <row r="985" spans="1:35" x14ac:dyDescent="0.1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</row>
    <row r="986" spans="1:35" x14ac:dyDescent="0.1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</row>
    <row r="987" spans="1:35" x14ac:dyDescent="0.1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</row>
    <row r="988" spans="1:35" x14ac:dyDescent="0.1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</row>
    <row r="989" spans="1:35" x14ac:dyDescent="0.1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</row>
    <row r="990" spans="1:35" x14ac:dyDescent="0.1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</row>
    <row r="991" spans="1:35" x14ac:dyDescent="0.1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</row>
    <row r="992" spans="1:35" x14ac:dyDescent="0.1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</row>
    <row r="993" spans="1:35" x14ac:dyDescent="0.1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</row>
    <row r="994" spans="1:35" x14ac:dyDescent="0.1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</row>
    <row r="995" spans="1:35" x14ac:dyDescent="0.1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</row>
    <row r="996" spans="1:35" x14ac:dyDescent="0.1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</row>
    <row r="997" spans="1:35" x14ac:dyDescent="0.1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</row>
    <row r="998" spans="1:35" x14ac:dyDescent="0.1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</row>
    <row r="999" spans="1:35" x14ac:dyDescent="0.1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</row>
    <row r="1000" spans="1:35" x14ac:dyDescent="0.1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</row>
    <row r="1001" spans="1:35" x14ac:dyDescent="0.1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</row>
    <row r="1002" spans="1:35" x14ac:dyDescent="0.1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</row>
    <row r="1003" spans="1:35" x14ac:dyDescent="0.1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 spans="1:35" x14ac:dyDescent="0.1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</row>
    <row r="1005" spans="1:35" x14ac:dyDescent="0.1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</row>
    <row r="1006" spans="1:35" x14ac:dyDescent="0.1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</row>
    <row r="1007" spans="1:35" x14ac:dyDescent="0.1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 spans="1:35" x14ac:dyDescent="0.1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</row>
    <row r="1009" spans="1:35" x14ac:dyDescent="0.1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</row>
    <row r="1010" spans="1:35" x14ac:dyDescent="0.1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</row>
    <row r="1011" spans="1:35" x14ac:dyDescent="0.1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</row>
    <row r="1012" spans="1:35" x14ac:dyDescent="0.1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</row>
    <row r="1013" spans="1:35" x14ac:dyDescent="0.1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</row>
    <row r="1014" spans="1:35" x14ac:dyDescent="0.1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</row>
    <row r="1015" spans="1:35" x14ac:dyDescent="0.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</row>
    <row r="1016" spans="1:35" x14ac:dyDescent="0.1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</row>
    <row r="1017" spans="1:35" x14ac:dyDescent="0.1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</row>
    <row r="1018" spans="1:35" x14ac:dyDescent="0.1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</row>
    <row r="1019" spans="1:35" x14ac:dyDescent="0.1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</row>
    <row r="1020" spans="1:35" x14ac:dyDescent="0.1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 spans="1:35" x14ac:dyDescent="0.1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 spans="1:35" x14ac:dyDescent="0.1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</row>
    <row r="1023" spans="1:35" x14ac:dyDescent="0.1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</row>
    <row r="1024" spans="1:35" x14ac:dyDescent="0.1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</row>
    <row r="1025" spans="1:35" x14ac:dyDescent="0.1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 spans="1:35" x14ac:dyDescent="0.1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</row>
    <row r="1185" spans="6:35" x14ac:dyDescent="0.15"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</row>
    <row r="1186" spans="6:35" x14ac:dyDescent="0.15"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</row>
    <row r="1187" spans="6:35" x14ac:dyDescent="0.15"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</row>
    <row r="1188" spans="6:35" x14ac:dyDescent="0.15"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</row>
    <row r="1189" spans="6:35" x14ac:dyDescent="0.15"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</row>
    <row r="1190" spans="6:35" x14ac:dyDescent="0.15"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</row>
    <row r="1192" spans="6:35" x14ac:dyDescent="0.15"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</row>
    <row r="1193" spans="6:35" x14ac:dyDescent="0.15"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HECO 03 20</vt:lpstr>
      <vt:lpstr>annual_details_by_tech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Sowerby, Erin</dc:creator>
  <cp:lastModifiedBy>Matthias Fripp</cp:lastModifiedBy>
  <dcterms:created xsi:type="dcterms:W3CDTF">2019-10-25T12:37:33Z</dcterms:created>
  <dcterms:modified xsi:type="dcterms:W3CDTF">2020-08-16T01:32:16Z</dcterms:modified>
</cp:coreProperties>
</file>